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guhhhhaa/Downloads/"/>
    </mc:Choice>
  </mc:AlternateContent>
  <xr:revisionPtr revIDLastSave="0" documentId="13_ncr:1_{503CA47F-128A-3746-A02D-1F8C449AC4CF}" xr6:coauthVersionLast="47" xr6:coauthVersionMax="47" xr10:uidLastSave="{00000000-0000-0000-0000-000000000000}"/>
  <bookViews>
    <workbookView xWindow="0" yWindow="500" windowWidth="25600" windowHeight="13880" xr2:uid="{00000000-000D-0000-FFFF-FFFF00000000}"/>
  </bookViews>
  <sheets>
    <sheet name="工具主体" sheetId="1" r:id="rId1"/>
    <sheet name="网文大纲模板" sheetId="8" r:id="rId2"/>
    <sheet name="环境模版（待修改）" sheetId="21" r:id="rId3"/>
    <sheet name="人物模板（待修改）" sheetId="19" r:id="rId4"/>
    <sheet name="姓名库（中文）" sheetId="2" r:id="rId5"/>
    <sheet name="姓名库（英）" sheetId="6" r:id="rId6"/>
    <sheet name="人设标签库" sheetId="9" r:id="rId7"/>
    <sheet name="人物外貌描写" sheetId="4" r:id="rId8"/>
    <sheet name="人物原型" sheetId="23" r:id="rId9"/>
    <sheet name="人物性格（1）善恶，哲学" sheetId="15" r:id="rId10"/>
    <sheet name="人物性格 (2)星座，塔罗，卡巴拉" sheetId="16" r:id="rId11"/>
    <sheet name="人物性格 (3)MBTI，霍兰德" sheetId="17" r:id="rId12"/>
    <sheet name="势力&amp;地名库（传统）" sheetId="3" r:id="rId13"/>
    <sheet name="势力&amp;地名库 (科幻)" sheetId="10" r:id="rId14"/>
    <sheet name="载具装备库 (科幻) " sheetId="14" r:id="rId15"/>
    <sheet name="装备库 (游戏) " sheetId="12" r:id="rId16"/>
    <sheet name="情节，周易卦辞爻辞" sheetId="20" r:id="rId17"/>
    <sheet name="剧情框架" sheetId="5" r:id="rId18"/>
    <sheet name="更新说明" sheetId="7" r:id="rId1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2" i="5" l="1"/>
  <c r="K26" i="1"/>
  <c r="K24" i="1"/>
  <c r="K22" i="1"/>
  <c r="G26" i="1"/>
  <c r="G24" i="1"/>
  <c r="G22" i="1"/>
  <c r="C26" i="1"/>
  <c r="C24" i="1"/>
  <c r="C22" i="1"/>
  <c r="O20" i="1"/>
  <c r="O18" i="1"/>
  <c r="O16" i="1"/>
  <c r="K20" i="1"/>
  <c r="K18" i="1"/>
  <c r="K16" i="1"/>
  <c r="G20" i="1"/>
  <c r="G18" i="1"/>
  <c r="G16" i="1"/>
  <c r="C18" i="1"/>
  <c r="C20" i="1"/>
  <c r="C16" i="1"/>
  <c r="AE4" i="1"/>
  <c r="AA4" i="1"/>
  <c r="Z6" i="5"/>
  <c r="AE8" i="1" s="1"/>
  <c r="Z4" i="5"/>
  <c r="AE6" i="1" s="1"/>
  <c r="V6" i="5"/>
  <c r="AA8" i="1" s="1"/>
  <c r="V4" i="5"/>
  <c r="AA6" i="1" s="1"/>
  <c r="Y9" i="23"/>
  <c r="K25" i="1" s="1"/>
  <c r="Y7" i="23"/>
  <c r="K23" i="1" s="1"/>
  <c r="AC4" i="23"/>
  <c r="O19" i="1" s="1"/>
  <c r="AC2" i="23"/>
  <c r="O17" i="1" s="1"/>
  <c r="U9" i="23"/>
  <c r="G25" i="1" s="1"/>
  <c r="U7" i="23"/>
  <c r="G23" i="1" s="1"/>
  <c r="Y4" i="23"/>
  <c r="K19" i="1" s="1"/>
  <c r="Y2" i="23"/>
  <c r="K17" i="1" s="1"/>
  <c r="Q9" i="23"/>
  <c r="C25" i="1" s="1"/>
  <c r="Q7" i="23"/>
  <c r="C23" i="1" s="1"/>
  <c r="Q4" i="23"/>
  <c r="C19" i="1" s="1"/>
  <c r="Q2" i="23"/>
  <c r="C17" i="1" s="1"/>
  <c r="B2" i="23"/>
  <c r="C2" i="23"/>
  <c r="D2" i="23"/>
  <c r="U4" i="23" s="1"/>
  <c r="G19" i="1" s="1"/>
  <c r="E2" i="23"/>
  <c r="F2" i="23"/>
  <c r="G2" i="23"/>
  <c r="H2" i="23"/>
  <c r="I2" i="23"/>
  <c r="J2" i="23"/>
  <c r="K2" i="23"/>
  <c r="L2" i="23"/>
  <c r="M2" i="23"/>
  <c r="N2" i="23"/>
  <c r="O2" i="23"/>
  <c r="A2" i="23"/>
  <c r="I2" i="5"/>
  <c r="J2" i="5"/>
  <c r="G2" i="5"/>
  <c r="H2" i="5"/>
  <c r="O2" i="4"/>
  <c r="P2" i="4"/>
  <c r="R8" i="23" a="1"/>
  <c r="V7" i="23" a="1"/>
  <c r="D11" i="1"/>
  <c r="I6" i="1"/>
  <c r="Z7" i="23" a="1"/>
  <c r="Z8" i="23" a="1"/>
  <c r="R5" i="23" a="1"/>
  <c r="AD3" i="23" a="1"/>
  <c r="R7" i="23" a="1"/>
  <c r="D12" i="1"/>
  <c r="AD4" i="23" a="1"/>
  <c r="R4" i="23" a="1"/>
  <c r="V8" i="23" a="1"/>
  <c r="Z8" i="23" l="1"/>
  <c r="L24" i="1" s="1"/>
  <c r="Z7" i="23"/>
  <c r="L23" i="1" s="1"/>
  <c r="AD4" i="23"/>
  <c r="P19" i="1" s="1"/>
  <c r="AD3" i="23"/>
  <c r="P18" i="1" s="1"/>
  <c r="V8" i="23"/>
  <c r="H24" i="1" s="1"/>
  <c r="V7" i="23"/>
  <c r="H23" i="1" s="1"/>
  <c r="R8" i="23"/>
  <c r="D24" i="1" s="1"/>
  <c r="R7" i="23"/>
  <c r="D23" i="1" s="1"/>
  <c r="R5" i="23"/>
  <c r="D20" i="1" s="1"/>
  <c r="R4" i="23"/>
  <c r="D19" i="1" s="1"/>
  <c r="U2" i="23"/>
  <c r="G17" i="1" s="1"/>
  <c r="W6" i="1"/>
  <c r="W7" i="1"/>
  <c r="W8" i="1"/>
  <c r="W5" i="1"/>
  <c r="B2" i="5"/>
  <c r="C2" i="5"/>
  <c r="D2" i="5"/>
  <c r="E2" i="5"/>
  <c r="F2" i="5"/>
  <c r="A2" i="5"/>
  <c r="N6" i="5"/>
  <c r="S8" i="1" s="1"/>
  <c r="N4" i="5"/>
  <c r="S6" i="1" s="1"/>
  <c r="B2" i="4"/>
  <c r="C2" i="4"/>
  <c r="D2" i="4"/>
  <c r="E2" i="4"/>
  <c r="F2" i="4"/>
  <c r="G2" i="4"/>
  <c r="H2" i="4"/>
  <c r="I2" i="4"/>
  <c r="J2" i="4"/>
  <c r="K2" i="4"/>
  <c r="L2" i="4"/>
  <c r="M2" i="4"/>
  <c r="N2" i="4"/>
  <c r="A2" i="4"/>
  <c r="W28" i="1"/>
  <c r="S24" i="1"/>
  <c r="AA26" i="1"/>
  <c r="AD2" i="23" a="1"/>
  <c r="Z2" i="23" a="1"/>
  <c r="R3" i="23" a="1"/>
  <c r="AI4" i="4" a="1"/>
  <c r="AE3" i="4" a="1"/>
  <c r="W4" i="4" a="1"/>
  <c r="R10" i="23" a="1"/>
  <c r="AA3" i="4" a="1"/>
  <c r="AK4" i="4" a="1"/>
  <c r="S4" i="5" a="1"/>
  <c r="AC3" i="4" a="1"/>
  <c r="R2" i="23" a="1"/>
  <c r="Z4" i="23" a="1"/>
  <c r="AM3" i="4" a="1"/>
  <c r="AQ3" i="4" a="1"/>
  <c r="S6" i="5" a="1"/>
  <c r="AG3" i="4" a="1"/>
  <c r="Z9" i="23" a="1"/>
  <c r="S3" i="5" a="1"/>
  <c r="AM4" i="4" a="1"/>
  <c r="V5" i="23" a="1"/>
  <c r="Z3" i="23" a="1"/>
  <c r="AD5" i="23" a="1"/>
  <c r="Z10" i="23" a="1"/>
  <c r="AQ4" i="4" a="1"/>
  <c r="V10" i="23" a="1"/>
  <c r="AE4" i="4" a="1"/>
  <c r="V9" i="23" a="1"/>
  <c r="R9" i="23" a="1"/>
  <c r="AO4" i="4" a="1"/>
  <c r="W3" i="4" a="1"/>
  <c r="AO3" i="4" a="1"/>
  <c r="Z5" i="23" a="1"/>
  <c r="V4" i="23" a="1"/>
  <c r="Y4" i="4" a="1"/>
  <c r="Y3" i="4" a="1"/>
  <c r="S5" i="5" a="1"/>
  <c r="AG4" i="4" a="1"/>
  <c r="AK3" i="4" a="1"/>
  <c r="AA4" i="4" a="1"/>
  <c r="AC4" i="4" a="1"/>
  <c r="AI3" i="4" a="1"/>
  <c r="V3" i="23" a="1"/>
  <c r="V4" i="23" l="1"/>
  <c r="H19" i="1" s="1"/>
  <c r="Z5" i="23"/>
  <c r="L20" i="1" s="1"/>
  <c r="AD5" i="23"/>
  <c r="P20" i="1" s="1"/>
  <c r="Z3" i="23"/>
  <c r="L18" i="1" s="1"/>
  <c r="Z4" i="23"/>
  <c r="L19" i="1" s="1"/>
  <c r="R2" i="23"/>
  <c r="D17" i="1" s="1"/>
  <c r="R3" i="23"/>
  <c r="D18" i="1" s="1"/>
  <c r="Z2" i="23"/>
  <c r="L17" i="1" s="1"/>
  <c r="AD2" i="23"/>
  <c r="P17" i="1" s="1"/>
  <c r="N3" i="5"/>
  <c r="Z3" i="5"/>
  <c r="V5" i="5"/>
  <c r="Z5" i="5"/>
  <c r="V3" i="5"/>
  <c r="Z10" i="23"/>
  <c r="L26" i="1" s="1"/>
  <c r="R10" i="23"/>
  <c r="D26" i="1" s="1"/>
  <c r="V10" i="23"/>
  <c r="H26" i="1" s="1"/>
  <c r="Z9" i="23"/>
  <c r="L25" i="1" s="1"/>
  <c r="R9" i="23"/>
  <c r="D25" i="1" s="1"/>
  <c r="V9" i="23"/>
  <c r="H25" i="1" s="1"/>
  <c r="V3" i="23"/>
  <c r="H18" i="1" s="1"/>
  <c r="V5" i="23"/>
  <c r="H20" i="1" s="1"/>
  <c r="N5" i="5"/>
  <c r="S5" i="5"/>
  <c r="X7" i="1" s="1"/>
  <c r="S6" i="5"/>
  <c r="X8" i="1" s="1"/>
  <c r="S4" i="5"/>
  <c r="X6" i="1" s="1"/>
  <c r="S3" i="5"/>
  <c r="X5" i="1" s="1"/>
  <c r="AO4" i="4"/>
  <c r="AK4" i="4"/>
  <c r="AG4" i="4"/>
  <c r="Y4" i="4"/>
  <c r="AC4" i="4"/>
  <c r="AQ4" i="4"/>
  <c r="AM4" i="4"/>
  <c r="AI4" i="4"/>
  <c r="AE4" i="4"/>
  <c r="AA4" i="4"/>
  <c r="W4" i="4"/>
  <c r="AQ3" i="4"/>
  <c r="AO3" i="4"/>
  <c r="AM3" i="4"/>
  <c r="AK3" i="4"/>
  <c r="AI3" i="4"/>
  <c r="AG3" i="4"/>
  <c r="AE3" i="4"/>
  <c r="AC3" i="4"/>
  <c r="AA3" i="4"/>
  <c r="Y3" i="4"/>
  <c r="W3" i="4"/>
  <c r="I35" i="1"/>
  <c r="G37" i="1"/>
  <c r="E32" i="1"/>
  <c r="H2" i="12"/>
  <c r="G2" i="12"/>
  <c r="F2" i="12"/>
  <c r="E2" i="12"/>
  <c r="D2" i="12"/>
  <c r="C2" i="12"/>
  <c r="B2" i="12"/>
  <c r="A2" i="12"/>
  <c r="X2" i="14"/>
  <c r="W2" i="14"/>
  <c r="V2" i="14"/>
  <c r="U2" i="14"/>
  <c r="T2" i="14"/>
  <c r="S2" i="14"/>
  <c r="R2" i="14"/>
  <c r="Q2" i="14"/>
  <c r="P2" i="14"/>
  <c r="O2" i="14"/>
  <c r="N2" i="14"/>
  <c r="M2" i="14"/>
  <c r="L2" i="14"/>
  <c r="K2" i="14"/>
  <c r="J2" i="14"/>
  <c r="I2" i="14"/>
  <c r="H2" i="14"/>
  <c r="G2" i="14"/>
  <c r="F2" i="14"/>
  <c r="E2" i="14"/>
  <c r="D2" i="14"/>
  <c r="C2" i="14"/>
  <c r="B2" i="14"/>
  <c r="A2" i="14"/>
  <c r="H2" i="10"/>
  <c r="G2" i="10"/>
  <c r="F2" i="10"/>
  <c r="E2" i="10"/>
  <c r="D2" i="10"/>
  <c r="C2" i="10"/>
  <c r="B2" i="10"/>
  <c r="A2" i="10"/>
  <c r="G2" i="3"/>
  <c r="F2" i="3"/>
  <c r="E2" i="3"/>
  <c r="D2" i="3"/>
  <c r="C2" i="3"/>
  <c r="B2" i="3"/>
  <c r="A2" i="3"/>
  <c r="D2" i="20"/>
  <c r="C2" i="20"/>
  <c r="B2" i="20"/>
  <c r="A2" i="20"/>
  <c r="L2" i="17"/>
  <c r="K2" i="17"/>
  <c r="J2" i="17"/>
  <c r="I2" i="17"/>
  <c r="H2" i="17"/>
  <c r="G2" i="17"/>
  <c r="F2" i="17"/>
  <c r="E2" i="17"/>
  <c r="D2" i="17"/>
  <c r="C2" i="17"/>
  <c r="B2" i="17"/>
  <c r="A2" i="17"/>
  <c r="K27" i="16"/>
  <c r="J27" i="16"/>
  <c r="I27" i="16"/>
  <c r="H27" i="16"/>
  <c r="G27" i="16"/>
  <c r="F27" i="16"/>
  <c r="E27" i="16"/>
  <c r="D27" i="16"/>
  <c r="C27" i="16"/>
  <c r="B27" i="16"/>
  <c r="A27" i="16"/>
  <c r="AO18" i="16"/>
  <c r="AS16" i="16"/>
  <c r="AP16" i="16"/>
  <c r="AO16" i="16"/>
  <c r="AP15" i="16"/>
  <c r="AP14" i="16"/>
  <c r="AP13" i="16"/>
  <c r="AP12" i="16"/>
  <c r="AT11" i="16"/>
  <c r="AS11" i="16"/>
  <c r="AP11" i="16"/>
  <c r="AO11" i="16"/>
  <c r="C35" i="1" s="1"/>
  <c r="AB2" i="16"/>
  <c r="AA2" i="16"/>
  <c r="Z2" i="16"/>
  <c r="Y2" i="16"/>
  <c r="X2" i="16"/>
  <c r="W2" i="16"/>
  <c r="V2" i="16"/>
  <c r="U2" i="16"/>
  <c r="T2" i="16"/>
  <c r="S2" i="16"/>
  <c r="R2" i="16"/>
  <c r="Q2" i="16"/>
  <c r="P2" i="16"/>
  <c r="O2" i="16"/>
  <c r="N2" i="16"/>
  <c r="M2" i="16"/>
  <c r="L2" i="16"/>
  <c r="K2" i="16"/>
  <c r="J2" i="16"/>
  <c r="I2" i="16"/>
  <c r="H2" i="16"/>
  <c r="G2" i="16"/>
  <c r="F2" i="16"/>
  <c r="E2" i="16"/>
  <c r="D2" i="16"/>
  <c r="C2" i="16"/>
  <c r="B2" i="16"/>
  <c r="A2" i="16"/>
  <c r="J258" i="15"/>
  <c r="J257" i="15"/>
  <c r="J256" i="15"/>
  <c r="J255" i="15"/>
  <c r="J254" i="15"/>
  <c r="J253" i="15"/>
  <c r="J252" i="15"/>
  <c r="J251" i="15"/>
  <c r="J250" i="15"/>
  <c r="J249" i="15"/>
  <c r="J248" i="15"/>
  <c r="J247" i="15"/>
  <c r="J246" i="15"/>
  <c r="J245" i="15"/>
  <c r="J244" i="15"/>
  <c r="J243" i="15"/>
  <c r="J242" i="15"/>
  <c r="J241" i="15"/>
  <c r="J240" i="15"/>
  <c r="J239" i="15"/>
  <c r="J238" i="15"/>
  <c r="J237" i="15"/>
  <c r="J236" i="15"/>
  <c r="J235" i="15"/>
  <c r="J234" i="15"/>
  <c r="J233" i="15"/>
  <c r="J232" i="15"/>
  <c r="J231" i="15"/>
  <c r="J230" i="15"/>
  <c r="J229" i="15"/>
  <c r="J228" i="15"/>
  <c r="J227" i="15"/>
  <c r="J226" i="15"/>
  <c r="J225" i="15"/>
  <c r="J224" i="15"/>
  <c r="J223" i="15"/>
  <c r="J222" i="15"/>
  <c r="J221" i="15"/>
  <c r="J220" i="15"/>
  <c r="J219" i="15"/>
  <c r="J218" i="15"/>
  <c r="J217" i="15"/>
  <c r="J216" i="15"/>
  <c r="J215" i="15"/>
  <c r="J214" i="15"/>
  <c r="J213" i="15"/>
  <c r="J212" i="15"/>
  <c r="J211" i="15"/>
  <c r="J210" i="15"/>
  <c r="J209" i="15"/>
  <c r="J208" i="15"/>
  <c r="J207" i="15"/>
  <c r="J206" i="15"/>
  <c r="J205" i="15"/>
  <c r="J204" i="15"/>
  <c r="J203" i="15"/>
  <c r="J202" i="15"/>
  <c r="J201" i="15"/>
  <c r="J200" i="15"/>
  <c r="J199" i="15"/>
  <c r="J198" i="15"/>
  <c r="J197" i="15"/>
  <c r="J196" i="15"/>
  <c r="J195" i="15"/>
  <c r="J194" i="15"/>
  <c r="J193" i="15"/>
  <c r="J192" i="15"/>
  <c r="J191" i="15"/>
  <c r="J190" i="15"/>
  <c r="J189" i="15"/>
  <c r="J188" i="15"/>
  <c r="J187" i="15"/>
  <c r="J186" i="15"/>
  <c r="J185" i="15"/>
  <c r="J184" i="15"/>
  <c r="J183" i="15"/>
  <c r="J182" i="15"/>
  <c r="J181" i="15"/>
  <c r="J180" i="15"/>
  <c r="J179" i="15"/>
  <c r="J178" i="15"/>
  <c r="J177" i="15"/>
  <c r="J176" i="15"/>
  <c r="J175" i="15"/>
  <c r="J174" i="15"/>
  <c r="J173" i="15"/>
  <c r="J172" i="15"/>
  <c r="J171" i="15"/>
  <c r="J170" i="15"/>
  <c r="J169" i="15"/>
  <c r="J168" i="15"/>
  <c r="J167" i="15"/>
  <c r="J166" i="15"/>
  <c r="J165" i="15"/>
  <c r="J164" i="15"/>
  <c r="J163" i="15"/>
  <c r="J162" i="15"/>
  <c r="J161" i="15"/>
  <c r="J160" i="15"/>
  <c r="J159" i="15"/>
  <c r="J158" i="15"/>
  <c r="J157" i="15"/>
  <c r="J156" i="15"/>
  <c r="J155" i="15"/>
  <c r="J154" i="15"/>
  <c r="J153" i="15"/>
  <c r="J152" i="15"/>
  <c r="J151" i="15"/>
  <c r="J150" i="15"/>
  <c r="J149" i="15"/>
  <c r="J148" i="15"/>
  <c r="J147" i="15"/>
  <c r="J146" i="15"/>
  <c r="J145" i="15"/>
  <c r="J144" i="15"/>
  <c r="J143" i="15"/>
  <c r="J142" i="15"/>
  <c r="J141" i="15"/>
  <c r="J140" i="15"/>
  <c r="J139" i="15"/>
  <c r="J138" i="15"/>
  <c r="J137" i="15"/>
  <c r="J136" i="15"/>
  <c r="J135" i="15"/>
  <c r="J134" i="15"/>
  <c r="J133" i="15"/>
  <c r="J132" i="15"/>
  <c r="J131" i="15"/>
  <c r="J130" i="15"/>
  <c r="J129" i="15"/>
  <c r="J128" i="15"/>
  <c r="J127" i="15"/>
  <c r="J126" i="15"/>
  <c r="J125" i="15"/>
  <c r="J124" i="15"/>
  <c r="J123" i="15"/>
  <c r="J122" i="15"/>
  <c r="J121" i="15"/>
  <c r="J120" i="15"/>
  <c r="J119" i="15"/>
  <c r="J118" i="15"/>
  <c r="J117" i="15"/>
  <c r="J116" i="15"/>
  <c r="J115" i="15"/>
  <c r="J114" i="15"/>
  <c r="J113" i="15"/>
  <c r="J112" i="15"/>
  <c r="J111" i="15"/>
  <c r="J110" i="15"/>
  <c r="J109" i="15"/>
  <c r="J108" i="15"/>
  <c r="J107" i="15"/>
  <c r="J106" i="15"/>
  <c r="J105" i="15"/>
  <c r="J104" i="15"/>
  <c r="J103" i="15"/>
  <c r="J102" i="15"/>
  <c r="J101" i="15"/>
  <c r="J100" i="15"/>
  <c r="J99" i="15"/>
  <c r="J98" i="15"/>
  <c r="J97" i="15"/>
  <c r="J96" i="15"/>
  <c r="J95" i="15"/>
  <c r="J94" i="15"/>
  <c r="J93" i="15"/>
  <c r="J92" i="15"/>
  <c r="J91" i="15"/>
  <c r="J90" i="15"/>
  <c r="J89" i="15"/>
  <c r="J88" i="15"/>
  <c r="J87" i="15"/>
  <c r="J86" i="15"/>
  <c r="J85" i="15"/>
  <c r="J84" i="15"/>
  <c r="J83" i="15"/>
  <c r="J82" i="15"/>
  <c r="J81" i="15"/>
  <c r="J80" i="15"/>
  <c r="J79" i="15"/>
  <c r="J78" i="15"/>
  <c r="J77" i="15"/>
  <c r="J76" i="15"/>
  <c r="J75" i="15"/>
  <c r="J74" i="15"/>
  <c r="J73" i="15"/>
  <c r="J72" i="15"/>
  <c r="J71" i="15"/>
  <c r="J70" i="15"/>
  <c r="J69" i="15"/>
  <c r="J68" i="15"/>
  <c r="J67" i="15"/>
  <c r="J66" i="15"/>
  <c r="H66" i="15"/>
  <c r="J65" i="15"/>
  <c r="H65" i="15"/>
  <c r="J64" i="15"/>
  <c r="H64" i="15"/>
  <c r="J63" i="15"/>
  <c r="H63" i="15"/>
  <c r="J62" i="15"/>
  <c r="H62" i="15"/>
  <c r="J61" i="15"/>
  <c r="H61" i="15"/>
  <c r="J60" i="15"/>
  <c r="H60" i="15"/>
  <c r="J59" i="15"/>
  <c r="H59" i="15"/>
  <c r="J58" i="15"/>
  <c r="H58" i="15"/>
  <c r="J57" i="15"/>
  <c r="H57" i="15"/>
  <c r="J56" i="15"/>
  <c r="H56" i="15"/>
  <c r="J55" i="15"/>
  <c r="H55" i="15"/>
  <c r="J54" i="15"/>
  <c r="H54" i="15"/>
  <c r="J53" i="15"/>
  <c r="H53" i="15"/>
  <c r="J52" i="15"/>
  <c r="H52" i="15"/>
  <c r="J51" i="15"/>
  <c r="H51" i="15"/>
  <c r="J50" i="15"/>
  <c r="H50" i="15"/>
  <c r="J49" i="15"/>
  <c r="H49" i="15"/>
  <c r="J48" i="15"/>
  <c r="H48" i="15"/>
  <c r="J47" i="15"/>
  <c r="H47" i="15"/>
  <c r="J46" i="15"/>
  <c r="H46" i="15"/>
  <c r="J45" i="15"/>
  <c r="H45" i="15"/>
  <c r="J44" i="15"/>
  <c r="H44" i="15"/>
  <c r="J43" i="15"/>
  <c r="H43" i="15"/>
  <c r="J42" i="15"/>
  <c r="H42" i="15"/>
  <c r="J41" i="15"/>
  <c r="H41" i="15"/>
  <c r="J40" i="15"/>
  <c r="H40" i="15"/>
  <c r="J39" i="15"/>
  <c r="H39" i="15"/>
  <c r="J38" i="15"/>
  <c r="H38" i="15"/>
  <c r="J37" i="15"/>
  <c r="H37" i="15"/>
  <c r="J36" i="15"/>
  <c r="H36" i="15"/>
  <c r="J35" i="15"/>
  <c r="H35" i="15"/>
  <c r="J34" i="15"/>
  <c r="H34" i="15"/>
  <c r="J33" i="15"/>
  <c r="H33" i="15"/>
  <c r="J32" i="15"/>
  <c r="H32" i="15"/>
  <c r="J31" i="15"/>
  <c r="H31" i="15"/>
  <c r="J30" i="15"/>
  <c r="H30" i="15"/>
  <c r="J29" i="15"/>
  <c r="H29" i="15"/>
  <c r="J28" i="15"/>
  <c r="H28" i="15"/>
  <c r="J27" i="15"/>
  <c r="H27" i="15"/>
  <c r="J26" i="15"/>
  <c r="H26" i="15"/>
  <c r="J25" i="15"/>
  <c r="H25" i="15"/>
  <c r="J24" i="15"/>
  <c r="H24" i="15"/>
  <c r="J23" i="15"/>
  <c r="H23" i="15"/>
  <c r="J22" i="15"/>
  <c r="H22" i="15"/>
  <c r="J21" i="15"/>
  <c r="H21" i="15"/>
  <c r="J20" i="15"/>
  <c r="H20" i="15"/>
  <c r="J19" i="15"/>
  <c r="H19" i="15"/>
  <c r="J18" i="15"/>
  <c r="H18" i="15"/>
  <c r="F18" i="15"/>
  <c r="J17" i="15"/>
  <c r="H17" i="15"/>
  <c r="F17" i="15"/>
  <c r="AC16" i="15"/>
  <c r="J16" i="15"/>
  <c r="H16" i="15"/>
  <c r="F16" i="15"/>
  <c r="AC15" i="15"/>
  <c r="J15" i="15"/>
  <c r="H15" i="15"/>
  <c r="F15" i="15"/>
  <c r="AG14" i="15"/>
  <c r="AC14" i="15"/>
  <c r="J14" i="15"/>
  <c r="H14" i="15"/>
  <c r="F14" i="15"/>
  <c r="AG13" i="15"/>
  <c r="AC13" i="15"/>
  <c r="J13" i="15"/>
  <c r="H13" i="15"/>
  <c r="F13" i="15"/>
  <c r="AG12" i="15"/>
  <c r="AC12" i="15"/>
  <c r="J12" i="15"/>
  <c r="H12" i="15"/>
  <c r="F12" i="15"/>
  <c r="AG11" i="15"/>
  <c r="AC11" i="15"/>
  <c r="J11" i="15"/>
  <c r="H11" i="15"/>
  <c r="F11" i="15"/>
  <c r="AG10" i="15"/>
  <c r="AC10" i="15"/>
  <c r="J10" i="15"/>
  <c r="H10" i="15"/>
  <c r="F10" i="15"/>
  <c r="AG9" i="15"/>
  <c r="AC9" i="15"/>
  <c r="J9" i="15"/>
  <c r="H9" i="15"/>
  <c r="F9" i="15"/>
  <c r="AG8" i="15"/>
  <c r="AF8" i="15"/>
  <c r="AC8" i="15"/>
  <c r="AB8" i="15"/>
  <c r="J8" i="15"/>
  <c r="H8" i="15"/>
  <c r="F8" i="15"/>
  <c r="J7" i="15"/>
  <c r="H7" i="15"/>
  <c r="F7" i="15"/>
  <c r="J6" i="15"/>
  <c r="J2" i="15" s="1"/>
  <c r="H6" i="15"/>
  <c r="F6" i="15"/>
  <c r="D6" i="15"/>
  <c r="D2" i="15" s="1"/>
  <c r="J5" i="15"/>
  <c r="H5" i="15"/>
  <c r="F5" i="15"/>
  <c r="D5" i="15"/>
  <c r="AJ4" i="15"/>
  <c r="AB12" i="15" s="1"/>
  <c r="E30" i="1" s="1"/>
  <c r="AI4" i="15"/>
  <c r="AB11" i="15" s="1"/>
  <c r="C30" i="1" s="1"/>
  <c r="AG4" i="15"/>
  <c r="AB10" i="15" s="1"/>
  <c r="AE4" i="15"/>
  <c r="AB9" i="15" s="1"/>
  <c r="C29" i="1" s="1"/>
  <c r="J4" i="15"/>
  <c r="H4" i="15"/>
  <c r="F4" i="15"/>
  <c r="D4" i="15"/>
  <c r="J3" i="15"/>
  <c r="H3" i="15"/>
  <c r="H2" i="15" s="1"/>
  <c r="F3" i="15"/>
  <c r="D3" i="15"/>
  <c r="T2" i="15"/>
  <c r="S2" i="15"/>
  <c r="R2" i="15"/>
  <c r="Q2" i="15"/>
  <c r="P2" i="15"/>
  <c r="O2" i="15"/>
  <c r="N2" i="15"/>
  <c r="M2" i="15"/>
  <c r="L2" i="15"/>
  <c r="K2" i="15"/>
  <c r="I2" i="15"/>
  <c r="G2" i="15"/>
  <c r="F2" i="15"/>
  <c r="E2" i="15"/>
  <c r="C2" i="15"/>
  <c r="B2" i="15"/>
  <c r="A2" i="15"/>
  <c r="U30" i="1"/>
  <c r="S30" i="1"/>
  <c r="Y29" i="1"/>
  <c r="AE29" i="1"/>
  <c r="W29" i="1"/>
  <c r="AC29" i="1"/>
  <c r="U29" i="1"/>
  <c r="AA29" i="1"/>
  <c r="S29" i="1"/>
  <c r="AG28" i="1"/>
  <c r="Y28" i="1"/>
  <c r="AE28" i="1"/>
  <c r="AC28" i="1"/>
  <c r="U28" i="1"/>
  <c r="AC17" i="1"/>
  <c r="AA28" i="1"/>
  <c r="S28" i="1"/>
  <c r="AG17" i="1"/>
  <c r="AG27" i="1"/>
  <c r="Y27" i="1"/>
  <c r="AE17" i="1"/>
  <c r="AE27" i="1"/>
  <c r="W27" i="1"/>
  <c r="AA17" i="1"/>
  <c r="AC27" i="1"/>
  <c r="U27" i="1"/>
  <c r="AA27" i="1"/>
  <c r="S27" i="1"/>
  <c r="AG26" i="1"/>
  <c r="Y26" i="1"/>
  <c r="Y20" i="1"/>
  <c r="AE26" i="1"/>
  <c r="W26" i="1"/>
  <c r="W20" i="1"/>
  <c r="AC26" i="1"/>
  <c r="U26" i="1"/>
  <c r="U20" i="1"/>
  <c r="S26" i="1"/>
  <c r="S20" i="1"/>
  <c r="AG25" i="1"/>
  <c r="Y25" i="1"/>
  <c r="Y19" i="1"/>
  <c r="AE25" i="1"/>
  <c r="W25" i="1"/>
  <c r="W19" i="1"/>
  <c r="AC25" i="1"/>
  <c r="U25" i="1"/>
  <c r="U19" i="1"/>
  <c r="AA25" i="1"/>
  <c r="S25" i="1"/>
  <c r="S19" i="1"/>
  <c r="AG24" i="1"/>
  <c r="Y24" i="1"/>
  <c r="Y18" i="1"/>
  <c r="AE24" i="1"/>
  <c r="W24" i="1"/>
  <c r="W18" i="1"/>
  <c r="AC24" i="1"/>
  <c r="U24" i="1"/>
  <c r="U18" i="1"/>
  <c r="AA24" i="1"/>
  <c r="S18" i="1"/>
  <c r="AG23" i="1"/>
  <c r="Y23" i="1"/>
  <c r="Y17" i="1"/>
  <c r="AE23" i="1"/>
  <c r="W23" i="1"/>
  <c r="W17" i="1"/>
  <c r="AC23" i="1"/>
  <c r="U23" i="1"/>
  <c r="U17" i="1"/>
  <c r="AA23" i="1"/>
  <c r="S23" i="1"/>
  <c r="S17" i="1"/>
  <c r="C38" i="1"/>
  <c r="C37" i="1"/>
  <c r="C36" i="1"/>
  <c r="O35" i="1"/>
  <c r="K35" i="1"/>
  <c r="E35" i="1"/>
  <c r="G35" i="1"/>
  <c r="C32" i="1"/>
  <c r="I31" i="1"/>
  <c r="E31" i="1"/>
  <c r="G31" i="1"/>
  <c r="C31" i="1"/>
  <c r="I30" i="1"/>
  <c r="G30" i="1"/>
  <c r="I29" i="1"/>
  <c r="E29" i="1"/>
  <c r="G29" i="1"/>
  <c r="N10" i="10" a="1"/>
  <c r="I8" i="1"/>
  <c r="N7" i="3" a="1"/>
  <c r="R10" i="10" a="1"/>
  <c r="O15" i="10" a="1"/>
  <c r="R14" i="10" a="1"/>
  <c r="S16" i="10" a="1"/>
  <c r="V2" i="10" a="1"/>
  <c r="S14" i="10" a="1"/>
  <c r="R13" i="10" a="1"/>
  <c r="O2" i="10" a="1"/>
  <c r="P16" i="10" a="1"/>
  <c r="Q8" i="10" a="1"/>
  <c r="N9" i="10" a="1"/>
  <c r="AF32" i="14" a="1"/>
  <c r="W6" i="5" a="1"/>
  <c r="AF29" i="14" a="1"/>
  <c r="AN7" i="16" a="1"/>
  <c r="AI7" i="16" a="1"/>
  <c r="O10" i="10" a="1"/>
  <c r="W14" i="10" a="1"/>
  <c r="AJ5" i="15" a="1"/>
  <c r="V16" i="10" a="1"/>
  <c r="Q3" i="10" a="1"/>
  <c r="AN5" i="16" a="1"/>
  <c r="N4" i="10" a="1"/>
  <c r="V2" i="23" a="1"/>
  <c r="N8" i="10" a="1"/>
  <c r="F12" i="1"/>
  <c r="J5" i="20" a="1"/>
  <c r="AK6" i="15" a="1"/>
  <c r="Q6" i="10" a="1"/>
  <c r="T2" i="10" a="1"/>
  <c r="O6" i="5" a="1"/>
  <c r="P7" i="20" a="1"/>
  <c r="AH15" i="14" a="1"/>
  <c r="AI7" i="17" a="1"/>
  <c r="N6" i="20" a="1"/>
  <c r="W16" i="10" a="1"/>
  <c r="V8" i="10" a="1"/>
  <c r="O3" i="10" a="1"/>
  <c r="M7" i="20" a="1"/>
  <c r="P5" i="3" a="1"/>
  <c r="AA6" i="5" a="1"/>
  <c r="N5" i="10" a="1"/>
  <c r="H11" i="1"/>
  <c r="K7" i="20" a="1"/>
  <c r="R8" i="10" a="1"/>
  <c r="P17" i="10" a="1"/>
  <c r="AM7" i="16" a="1"/>
  <c r="AL6" i="15" a="1"/>
  <c r="T4" i="10" a="1"/>
  <c r="S5" i="12" a="1"/>
  <c r="N5" i="20" a="1"/>
  <c r="O3" i="5" a="1"/>
  <c r="M8" i="20" a="1"/>
  <c r="AG6" i="2"/>
  <c r="R9" i="10" a="1"/>
  <c r="W5" i="5" a="1"/>
  <c r="O16" i="10" a="1"/>
  <c r="V10" i="10" a="1"/>
  <c r="O14" i="10" a="1"/>
  <c r="AL5" i="15" a="1"/>
  <c r="T5" i="10" a="1"/>
  <c r="P3" i="12" a="1"/>
  <c r="N8" i="20" a="1"/>
  <c r="U10" i="10" a="1"/>
  <c r="I5" i="1"/>
  <c r="N2" i="10" a="1"/>
  <c r="AD11" i="14" a="1"/>
  <c r="R12" i="10" a="1"/>
  <c r="V17" i="10" a="1"/>
  <c r="U12" i="10" a="1"/>
  <c r="AG6" i="15" a="1"/>
  <c r="J11" i="1"/>
  <c r="V7" i="12" a="1"/>
  <c r="N7" i="12" a="1"/>
  <c r="W3" i="5" a="1"/>
  <c r="O6" i="3" a="1"/>
  <c r="W15" i="10" a="1"/>
  <c r="M5" i="20" a="1"/>
  <c r="P7" i="12" a="1"/>
  <c r="S15" i="10" a="1"/>
  <c r="U11" i="10" a="1"/>
  <c r="AF13" i="14" a="1"/>
  <c r="AF26" i="14" a="1"/>
  <c r="AM8" i="16" a="1"/>
  <c r="AG6" i="16" a="1"/>
  <c r="R3" i="12" a="1"/>
  <c r="U4" i="10" a="1"/>
  <c r="N6" i="10" a="1"/>
  <c r="F11" i="1"/>
  <c r="W4" i="5" a="1"/>
  <c r="O12" i="10" a="1"/>
  <c r="Q2" i="10" a="1"/>
  <c r="AG8" i="16" a="1"/>
  <c r="S5" i="3" a="1"/>
  <c r="O5" i="5" a="1"/>
  <c r="AG7" i="2"/>
  <c r="I7" i="1"/>
  <c r="AG5" i="2"/>
  <c r="AG4" i="2"/>
  <c r="U3" i="10" a="1"/>
  <c r="T6" i="10" a="1"/>
  <c r="Q4" i="10" a="1"/>
  <c r="V9" i="10" a="1"/>
  <c r="AN6" i="16" a="1"/>
  <c r="O11" i="10" a="1"/>
  <c r="U5" i="12" a="1"/>
  <c r="W2" i="10" a="1"/>
  <c r="Q7" i="10" a="1"/>
  <c r="AG5" i="15" a="1"/>
  <c r="AA5" i="5" a="1"/>
  <c r="O4" i="5" a="1"/>
  <c r="AA3" i="5" a="1"/>
  <c r="V2" i="23" l="1"/>
  <c r="H17" i="1" s="1"/>
  <c r="AA5" i="5"/>
  <c r="AF7" i="1" s="1"/>
  <c r="AA6" i="5"/>
  <c r="AF8" i="1" s="1"/>
  <c r="W5" i="5"/>
  <c r="AB7" i="1" s="1"/>
  <c r="W6" i="5"/>
  <c r="AB8" i="1" s="1"/>
  <c r="AA3" i="5"/>
  <c r="AF5" i="1" s="1"/>
  <c r="W4" i="5"/>
  <c r="AB6" i="1" s="1"/>
  <c r="W3" i="5"/>
  <c r="AB5" i="1" s="1"/>
  <c r="O3" i="5"/>
  <c r="T5" i="1" s="1"/>
  <c r="AE7" i="1"/>
  <c r="AA7" i="1"/>
  <c r="AE5" i="1"/>
  <c r="AA5" i="1"/>
  <c r="S5" i="1"/>
  <c r="E8" i="1"/>
  <c r="E7" i="1"/>
  <c r="E6" i="1"/>
  <c r="E5" i="1"/>
  <c r="O4" i="5"/>
  <c r="T6" i="1" s="1"/>
  <c r="O6" i="5"/>
  <c r="T8" i="1" s="1"/>
  <c r="O5" i="5"/>
  <c r="T7" i="1" s="1"/>
  <c r="S7" i="1"/>
  <c r="U4" i="4"/>
  <c r="L7" i="1" s="1"/>
  <c r="U3" i="4"/>
  <c r="L5" i="1" s="1"/>
  <c r="AI7" i="17"/>
  <c r="AL5" i="15"/>
  <c r="K7" i="20"/>
  <c r="Q8" i="10"/>
  <c r="R12" i="10"/>
  <c r="AF32" i="14"/>
  <c r="AM7" i="16"/>
  <c r="AG8" i="16"/>
  <c r="M5" i="20"/>
  <c r="M7" i="20"/>
  <c r="M8" i="20"/>
  <c r="Q2" i="10"/>
  <c r="Q3" i="10"/>
  <c r="T4" i="10"/>
  <c r="Q7" i="10"/>
  <c r="N10" i="10"/>
  <c r="U12" i="10"/>
  <c r="O14" i="10"/>
  <c r="V16" i="10"/>
  <c r="AF13" i="14"/>
  <c r="AL6" i="15"/>
  <c r="AG5" i="15"/>
  <c r="AD10" i="15" s="1"/>
  <c r="F29" i="1" s="1"/>
  <c r="AG6" i="16"/>
  <c r="AF6" i="16" s="1"/>
  <c r="J5" i="20"/>
  <c r="S5" i="3"/>
  <c r="T5" i="10"/>
  <c r="O15" i="10"/>
  <c r="AD11" i="14"/>
  <c r="Q6" i="10"/>
  <c r="N9" i="10"/>
  <c r="U11" i="10"/>
  <c r="R14" i="10"/>
  <c r="AH15" i="14"/>
  <c r="AF26" i="14"/>
  <c r="P7" i="12"/>
  <c r="P7" i="20"/>
  <c r="N2" i="10"/>
  <c r="V17" i="10"/>
  <c r="AG6" i="15"/>
  <c r="AJ5" i="15"/>
  <c r="AD12" i="15" s="1"/>
  <c r="F30" i="1" s="1"/>
  <c r="AN7" i="16"/>
  <c r="AN6" i="16"/>
  <c r="AM8" i="16"/>
  <c r="N5" i="20"/>
  <c r="N6" i="20"/>
  <c r="N8" i="20"/>
  <c r="P5" i="3"/>
  <c r="O6" i="3"/>
  <c r="N7" i="3"/>
  <c r="AK6" i="15"/>
  <c r="AN5" i="16"/>
  <c r="AI7" i="16"/>
  <c r="V2" i="10"/>
  <c r="T6" i="10"/>
  <c r="N8" i="10"/>
  <c r="U10" i="10"/>
  <c r="R13" i="10"/>
  <c r="O16" i="10"/>
  <c r="AF29" i="14"/>
  <c r="O2" i="10"/>
  <c r="W2" i="10"/>
  <c r="N4" i="10"/>
  <c r="Q4" i="10"/>
  <c r="U4" i="10"/>
  <c r="N5" i="10"/>
  <c r="N6" i="10"/>
  <c r="R8" i="10"/>
  <c r="V8" i="10"/>
  <c r="R9" i="10"/>
  <c r="V9" i="10"/>
  <c r="O10" i="10"/>
  <c r="R10" i="10"/>
  <c r="V10" i="10"/>
  <c r="O11" i="10"/>
  <c r="O12" i="10"/>
  <c r="S14" i="10"/>
  <c r="W14" i="10"/>
  <c r="S15" i="10"/>
  <c r="W15" i="10"/>
  <c r="P16" i="10"/>
  <c r="S16" i="10"/>
  <c r="W16" i="10"/>
  <c r="P17" i="10"/>
  <c r="S5" i="12"/>
  <c r="T2" i="10"/>
  <c r="U3" i="10"/>
  <c r="U5" i="12"/>
  <c r="O3" i="10"/>
  <c r="N7" i="12"/>
  <c r="R3" i="12"/>
  <c r="P3" i="12"/>
  <c r="V7" i="12"/>
  <c r="AA4" i="5" a="1"/>
  <c r="AA4" i="5" l="1"/>
  <c r="AF6" i="1" s="1"/>
  <c r="J10" i="20"/>
  <c r="J6" i="20"/>
  <c r="AQ12" i="16"/>
  <c r="F35" i="1" s="1"/>
  <c r="AE9" i="16" a="1"/>
  <c r="AE9" i="16" s="1"/>
  <c r="J9" i="20" l="1"/>
  <c r="U13" i="1" s="1"/>
  <c r="S14" i="1"/>
  <c r="AT16" i="16"/>
  <c r="K9" i="20"/>
  <c r="U11" i="1" s="1"/>
  <c r="AF19" i="14" a="1"/>
  <c r="Q3" i="12" a="1"/>
  <c r="V15" i="10" a="1"/>
  <c r="O9" i="10" a="1"/>
  <c r="AI5" i="17" a="1"/>
  <c r="T16" i="10" a="1"/>
  <c r="V3" i="10" a="1"/>
  <c r="R23" i="12" a="1"/>
  <c r="S23" i="12" a="1"/>
  <c r="O7" i="12" a="1"/>
  <c r="R29" i="12" a="1"/>
  <c r="W17" i="10" a="1"/>
  <c r="AI9" i="17"/>
  <c r="R17" i="12" a="1"/>
  <c r="T7" i="12" a="1"/>
  <c r="P8" i="10" a="1"/>
  <c r="R7" i="12" a="1"/>
  <c r="O21" i="12" a="1"/>
  <c r="AI8" i="17"/>
  <c r="AD31" i="14" a="1"/>
  <c r="S6" i="3" a="1"/>
  <c r="U10" i="12" a="1"/>
  <c r="S11" i="12" a="1"/>
  <c r="Q14" i="10" a="1"/>
  <c r="N5" i="3" a="1"/>
  <c r="W5" i="10" a="1"/>
  <c r="N16" i="12" a="1"/>
  <c r="R5" i="10" a="1"/>
  <c r="O15" i="12" a="1"/>
  <c r="U15" i="10" a="1"/>
  <c r="O24" i="12" a="1"/>
  <c r="N25" i="12" a="1"/>
  <c r="N28" i="12" a="1"/>
  <c r="Q4" i="12" a="1"/>
  <c r="T9" i="12" a="1"/>
  <c r="R6" i="12" a="1"/>
  <c r="V10" i="12" a="1"/>
  <c r="O5" i="20" a="1"/>
  <c r="S24" i="12" a="1"/>
  <c r="AD12" i="14" a="1"/>
  <c r="R11" i="10" a="1"/>
  <c r="R5" i="12" a="1"/>
  <c r="AP6" i="16"/>
  <c r="W15" i="12" a="1"/>
  <c r="R8" i="3" a="1"/>
  <c r="P27" i="12" a="1"/>
  <c r="O14" i="12" a="1"/>
  <c r="AD6" i="14" a="1"/>
  <c r="L5" i="20" a="1"/>
  <c r="N8" i="3" a="1"/>
  <c r="V9" i="12" a="1"/>
  <c r="O6" i="12" a="1"/>
  <c r="P8" i="12" a="1"/>
  <c r="Q14" i="12" a="1"/>
  <c r="AF16" i="14" a="1"/>
  <c r="T10" i="10" a="1"/>
  <c r="T17" i="10" a="1"/>
  <c r="N3" i="12" a="1"/>
  <c r="S7" i="12" a="1"/>
  <c r="S15" i="12" a="1"/>
  <c r="Q6" i="12" a="1"/>
  <c r="AD25" i="14" a="1"/>
  <c r="AH18" i="14" a="1"/>
  <c r="AH3" i="14" a="1"/>
  <c r="AH11" i="14" a="1"/>
  <c r="Q11" i="12" a="1"/>
  <c r="U15" i="12" a="1"/>
  <c r="AF12" i="14" a="1"/>
  <c r="V4" i="12" a="1"/>
  <c r="AO8" i="16"/>
  <c r="AH6" i="14" a="1"/>
  <c r="V2" i="12" a="1"/>
  <c r="R6" i="10" a="1"/>
  <c r="AD3" i="14" a="1"/>
  <c r="S10" i="10" a="1"/>
  <c r="N18" i="12" a="1"/>
  <c r="W13" i="10" a="1"/>
  <c r="U11" i="12" a="1"/>
  <c r="S27" i="12" a="1"/>
  <c r="AQ8" i="16"/>
  <c r="T11" i="12" a="1"/>
  <c r="O17" i="10" a="1"/>
  <c r="O25" i="12" a="1"/>
  <c r="S19" i="12" a="1"/>
  <c r="AD19" i="14" a="1"/>
  <c r="P8" i="3" a="1"/>
  <c r="U6" i="12" a="1"/>
  <c r="AH10" i="14" a="1"/>
  <c r="Q6" i="3" a="1"/>
  <c r="R15" i="10" a="1"/>
  <c r="AI5" i="15" a="1"/>
  <c r="AT7" i="16"/>
  <c r="W10" i="10" a="1"/>
  <c r="P9" i="10" a="1"/>
  <c r="V5" i="12" a="1"/>
  <c r="AH32" i="14" a="1"/>
  <c r="AF6" i="14" a="1"/>
  <c r="P28" i="12" a="1"/>
  <c r="V8" i="12" a="1"/>
  <c r="P20" i="12" a="1"/>
  <c r="AK7" i="16" a="1"/>
  <c r="V5" i="10" a="1"/>
  <c r="AF3" i="14" a="1"/>
  <c r="W8" i="12" a="1"/>
  <c r="N11" i="12" a="1"/>
  <c r="V17" i="12" a="1"/>
  <c r="P4" i="10" a="1"/>
  <c r="W11" i="12" a="1"/>
  <c r="V11" i="12" a="1"/>
  <c r="P6" i="3" a="1"/>
  <c r="S25" i="12" a="1"/>
  <c r="O6" i="10" a="1"/>
  <c r="T15" i="12" a="1"/>
  <c r="R16" i="12" a="1"/>
  <c r="AD9" i="14" a="1"/>
  <c r="U2" i="10" a="1"/>
  <c r="R7" i="10" a="1"/>
  <c r="P14" i="12" a="1"/>
  <c r="AD14" i="14" a="1"/>
  <c r="R25" i="12" a="1"/>
  <c r="W12" i="12" a="1"/>
  <c r="S10" i="12" a="1"/>
  <c r="R19" i="12" a="1"/>
  <c r="R4" i="12" a="1"/>
  <c r="T5" i="12" a="1"/>
  <c r="T9" i="10" a="1"/>
  <c r="AD28" i="14" a="1"/>
  <c r="AH19" i="14" a="1"/>
  <c r="R7" i="3" a="1"/>
  <c r="R13" i="12" a="1"/>
  <c r="W2" i="12" a="1"/>
  <c r="AH12" i="14" a="1"/>
  <c r="O28" i="12" a="1"/>
  <c r="N13" i="12" a="1"/>
  <c r="W10" i="12" a="1"/>
  <c r="S13" i="10" a="1"/>
  <c r="P5" i="20" a="1"/>
  <c r="R20" i="12" a="1"/>
  <c r="AH22" i="14" a="1"/>
  <c r="T15" i="10" a="1"/>
  <c r="V14" i="10" a="1"/>
  <c r="O17" i="12" a="1"/>
  <c r="P7" i="3" a="1"/>
  <c r="P11" i="10" a="1"/>
  <c r="U13" i="12" a="1"/>
  <c r="Q13" i="10" a="1"/>
  <c r="S2" i="12" a="1"/>
  <c r="U7" i="10" a="1"/>
  <c r="P7" i="10" a="1"/>
  <c r="O8" i="3" a="1"/>
  <c r="AH29" i="14" a="1"/>
  <c r="S17" i="12" a="1"/>
  <c r="O22" i="12" a="1"/>
  <c r="AD8" i="14" a="1"/>
  <c r="AO6" i="15"/>
  <c r="AI6" i="15" a="1"/>
  <c r="Q24" i="12" a="1"/>
  <c r="S4" i="12" a="1"/>
  <c r="U9" i="10" a="1"/>
  <c r="W3" i="10" a="1"/>
  <c r="AF5" i="14" a="1"/>
  <c r="T3" i="12" a="1"/>
  <c r="S14" i="12" a="1"/>
  <c r="V3" i="12" a="1"/>
  <c r="S20" i="12" a="1"/>
  <c r="W6" i="12" a="1"/>
  <c r="S11" i="10" a="1"/>
  <c r="V14" i="12" a="1"/>
  <c r="N23" i="12" a="1"/>
  <c r="P12" i="10" a="1"/>
  <c r="P3" i="10" a="1"/>
  <c r="AA7" i="17" a="1"/>
  <c r="N27" i="12" a="1"/>
  <c r="S3" i="12" a="1"/>
  <c r="Q22" i="12" a="1"/>
  <c r="V13" i="12" a="1"/>
  <c r="AF30" i="14" a="1"/>
  <c r="R6" i="3" a="1"/>
  <c r="S7" i="10" a="1"/>
  <c r="N24" i="12" a="1"/>
  <c r="R10" i="12" a="1"/>
  <c r="R14" i="12" a="1"/>
  <c r="Q19" i="12" a="1"/>
  <c r="S8" i="10" a="1"/>
  <c r="O4" i="10" a="1"/>
  <c r="T11" i="10" a="1"/>
  <c r="S9" i="10" a="1"/>
  <c r="P9" i="12" a="1"/>
  <c r="Q2" i="12" a="1"/>
  <c r="N13" i="10" a="1"/>
  <c r="AF11" i="14" a="1"/>
  <c r="W8" i="10" a="1"/>
  <c r="AD17" i="14" a="1"/>
  <c r="N17" i="10" a="1"/>
  <c r="O13" i="10" a="1"/>
  <c r="AD30" i="14" a="1"/>
  <c r="S6" i="10" a="1"/>
  <c r="P19" i="12" a="1"/>
  <c r="L8" i="20" a="1"/>
  <c r="AH28" i="14" a="1"/>
  <c r="AD20" i="14" a="1"/>
  <c r="R21" i="12" a="1"/>
  <c r="W11" i="10" a="1"/>
  <c r="AH34" i="14" a="1"/>
  <c r="P2" i="12" a="1"/>
  <c r="P10" i="10" a="1"/>
  <c r="AH33" i="14" a="1"/>
  <c r="T13" i="12" a="1"/>
  <c r="R28" i="12" a="1"/>
  <c r="V11" i="10" a="1"/>
  <c r="AD29" i="14" a="1"/>
  <c r="AF21" i="14" a="1"/>
  <c r="S3" i="10" a="1"/>
  <c r="P5" i="10" a="1"/>
  <c r="AM5" i="16" a="1"/>
  <c r="N6" i="12" a="1"/>
  <c r="N9" i="12" a="1"/>
  <c r="AD5" i="14" a="1"/>
  <c r="AH31" i="14" a="1"/>
  <c r="N15" i="12" a="1"/>
  <c r="AO6" i="16"/>
  <c r="V6" i="12" a="1"/>
  <c r="AH26" i="14" a="1"/>
  <c r="T6" i="12" a="1"/>
  <c r="N26" i="12" a="1"/>
  <c r="O18" i="12" a="1"/>
  <c r="N7" i="10" a="1"/>
  <c r="P22" i="12" a="1"/>
  <c r="N4" i="12" a="1"/>
  <c r="N15" i="10" a="1"/>
  <c r="AH23" i="14" a="1"/>
  <c r="Q13" i="12" a="1"/>
  <c r="AH30" i="14" a="1"/>
  <c r="P8" i="20" a="1"/>
  <c r="N14" i="12" a="1"/>
  <c r="Q5" i="12" a="1"/>
  <c r="AF20" i="14" a="1"/>
  <c r="AH13" i="14" a="1"/>
  <c r="Q15" i="12" a="1"/>
  <c r="O19" i="12" a="1"/>
  <c r="N21" i="12" a="1"/>
  <c r="AM6" i="16" a="1"/>
  <c r="S12" i="12" a="1"/>
  <c r="P12" i="12" a="1"/>
  <c r="AD4" i="14" a="1"/>
  <c r="AP6" i="15"/>
  <c r="T14" i="12" a="1"/>
  <c r="Q5" i="3" a="1"/>
  <c r="AF25" i="14" a="1"/>
  <c r="U4" i="12" a="1"/>
  <c r="AF5" i="17" a="1"/>
  <c r="R22" i="12" a="1"/>
  <c r="O8" i="12" a="1"/>
  <c r="R26" i="12" a="1"/>
  <c r="V16" i="12" a="1"/>
  <c r="N5" i="12" a="1"/>
  <c r="W7" i="12" a="1"/>
  <c r="O27" i="12" a="1"/>
  <c r="AQ6" i="16"/>
  <c r="R27" i="12" a="1"/>
  <c r="S22" i="12" a="1"/>
  <c r="O26" i="12" a="1"/>
  <c r="AR8" i="16"/>
  <c r="W9" i="10" a="1"/>
  <c r="N22" i="12" a="1"/>
  <c r="AF7" i="14" a="1"/>
  <c r="S4" i="10" a="1"/>
  <c r="W14" i="12" a="1"/>
  <c r="R18" i="12" a="1"/>
  <c r="S18" i="12" a="1"/>
  <c r="AH25" i="14" a="1"/>
  <c r="T8" i="10" a="1"/>
  <c r="O5" i="10" a="1"/>
  <c r="W6" i="10" a="1"/>
  <c r="AH14" i="14" a="1"/>
  <c r="AH20" i="14" a="1"/>
  <c r="S5" i="10" a="1"/>
  <c r="N2" i="12" a="1"/>
  <c r="O2" i="12" a="1"/>
  <c r="V15" i="12" a="1"/>
  <c r="O4" i="12" a="1"/>
  <c r="Q25" i="12" a="1"/>
  <c r="S2" i="10" a="1"/>
  <c r="S13" i="12" a="1"/>
  <c r="U5" i="10" a="1"/>
  <c r="AH7" i="14" a="1"/>
  <c r="AD27" i="14" a="1"/>
  <c r="U8" i="10" a="1"/>
  <c r="Q8" i="12" a="1"/>
  <c r="AD23" i="14" a="1"/>
  <c r="U14" i="12" a="1"/>
  <c r="R3" i="10" a="1"/>
  <c r="Q23" i="12" a="1"/>
  <c r="AU7" i="16"/>
  <c r="Q7" i="3" a="1"/>
  <c r="R2" i="10" a="1"/>
  <c r="U17" i="10" a="1"/>
  <c r="T4" i="12" a="1"/>
  <c r="P6" i="20" a="1"/>
  <c r="AP8" i="16"/>
  <c r="P15" i="12" a="1"/>
  <c r="O5" i="12" a="1"/>
  <c r="S17" i="10" a="1"/>
  <c r="U16" i="10" a="1"/>
  <c r="AF31" i="14" a="1"/>
  <c r="P17" i="12" a="1"/>
  <c r="O5" i="3" a="1"/>
  <c r="U7" i="12" a="1"/>
  <c r="P23" i="12" a="1"/>
  <c r="Q28" i="12" a="1"/>
  <c r="T7" i="10" a="1"/>
  <c r="R12" i="12" a="1"/>
  <c r="N8" i="12" a="1"/>
  <c r="Q15" i="10" a="1"/>
  <c r="AG7" i="16" a="1"/>
  <c r="P6" i="10" a="1"/>
  <c r="T3" i="10" a="1"/>
  <c r="AF9" i="14" a="1"/>
  <c r="S9" i="12" a="1"/>
  <c r="AH17" i="14" a="1"/>
  <c r="Q8" i="3" a="1"/>
  <c r="Q9" i="12" a="1"/>
  <c r="Q17" i="12" a="1"/>
  <c r="AF27" i="14" a="1"/>
  <c r="P24" i="12" a="1"/>
  <c r="O23" i="12" a="1"/>
  <c r="V12" i="12" a="1"/>
  <c r="N20" i="12" a="1"/>
  <c r="AF24" i="14" a="1"/>
  <c r="P11" i="12" a="1"/>
  <c r="AD24" i="14" a="1"/>
  <c r="AD10" i="14" a="1"/>
  <c r="AE7" i="17" a="1"/>
  <c r="Q27" i="12" a="1"/>
  <c r="N14" i="10" a="1"/>
  <c r="U8" i="12" a="1"/>
  <c r="U12" i="12" a="1"/>
  <c r="R9" i="12" a="1"/>
  <c r="AH24" i="14" a="1"/>
  <c r="P21" i="12" a="1"/>
  <c r="T8" i="12" a="1"/>
  <c r="Q18" i="12" a="1"/>
  <c r="N17" i="12" a="1"/>
  <c r="M6" i="20" a="1"/>
  <c r="N16" i="10" a="1"/>
  <c r="U9" i="12" a="1"/>
  <c r="T17" i="12" a="1"/>
  <c r="AF17" i="14" a="1"/>
  <c r="AH9" i="14" a="1"/>
  <c r="U3" i="12" a="1"/>
  <c r="N19" i="12" a="1"/>
  <c r="Q5" i="10" a="1"/>
  <c r="AF22" i="14" a="1"/>
  <c r="Q26" i="12" a="1"/>
  <c r="L7" i="20" a="1"/>
  <c r="O10" i="12" a="1"/>
  <c r="T10" i="12" a="1"/>
  <c r="T16" i="12" a="1"/>
  <c r="N7" i="20" a="1"/>
  <c r="AF23" i="14" a="1"/>
  <c r="W4" i="12" a="1"/>
  <c r="U16" i="12" a="1"/>
  <c r="AF15" i="14" a="1"/>
  <c r="R16" i="10" a="1"/>
  <c r="R2" i="12" a="1"/>
  <c r="R8" i="12" a="1"/>
  <c r="O6" i="20" a="1"/>
  <c r="AF28" i="14" a="1"/>
  <c r="Q9" i="10" a="1"/>
  <c r="R5" i="3" a="1"/>
  <c r="T13" i="10" a="1"/>
  <c r="V13" i="10" a="1"/>
  <c r="N11" i="10" a="1"/>
  <c r="W4" i="10" a="1"/>
  <c r="S26" i="12" a="1"/>
  <c r="AK5" i="15" a="1"/>
  <c r="AN8" i="16" a="1"/>
  <c r="O8" i="10" a="1"/>
  <c r="AF18" i="14" a="1"/>
  <c r="N12" i="12" a="1"/>
  <c r="W9" i="12" a="1"/>
  <c r="O9" i="12" a="1"/>
  <c r="R11" i="12" a="1"/>
  <c r="P6" i="12" a="1"/>
  <c r="P10" i="12" a="1"/>
  <c r="AD13" i="14" a="1"/>
  <c r="AD15" i="14" a="1"/>
  <c r="P14" i="10" a="1"/>
  <c r="AH8" i="14" a="1"/>
  <c r="S16" i="12" a="1"/>
  <c r="V7" i="10" a="1"/>
  <c r="P4" i="12" a="1"/>
  <c r="AD18" i="14" a="1"/>
  <c r="Q20" i="12" a="1"/>
  <c r="P13" i="12" a="1"/>
  <c r="AH5" i="14" a="1"/>
  <c r="O8" i="20" a="1"/>
  <c r="P18" i="12" a="1"/>
  <c r="Q12" i="12" a="1"/>
  <c r="V6" i="10" a="1"/>
  <c r="P15" i="10" a="1"/>
  <c r="P2" i="10" a="1"/>
  <c r="AH21" i="14" a="1"/>
  <c r="AD32" i="14" a="1"/>
  <c r="S29" i="12" a="1"/>
  <c r="W3" i="12" a="1"/>
  <c r="O20" i="12" a="1"/>
  <c r="AD22" i="14" a="1"/>
  <c r="T12" i="12" a="1"/>
  <c r="R15" i="12" a="1"/>
  <c r="V12" i="10" a="1"/>
  <c r="S7" i="3" a="1"/>
  <c r="Q12" i="10" a="1"/>
  <c r="V4" i="10" a="1"/>
  <c r="AD7" i="14" a="1"/>
  <c r="S12" i="10" a="1"/>
  <c r="P26" i="12" a="1"/>
  <c r="U13" i="10" a="1"/>
  <c r="W13" i="12" a="1"/>
  <c r="AE5" i="15" a="1"/>
  <c r="U6" i="10" a="1"/>
  <c r="O16" i="12" a="1"/>
  <c r="P16" i="12" a="1"/>
  <c r="Q10" i="12" a="1"/>
  <c r="AF4" i="14" a="1"/>
  <c r="AH16" i="14" a="1"/>
  <c r="S21" i="12" a="1"/>
  <c r="N3" i="10" a="1"/>
  <c r="Q17" i="10" a="1"/>
  <c r="T14" i="10" a="1"/>
  <c r="P13" i="10" a="1"/>
  <c r="R17" i="10" a="1"/>
  <c r="AL7" i="15" a="1"/>
  <c r="T2" i="12" a="1"/>
  <c r="S8" i="3" a="1"/>
  <c r="AH27" i="14" a="1"/>
  <c r="O11" i="12" a="1"/>
  <c r="AH9" i="17"/>
  <c r="N12" i="10" a="1"/>
  <c r="AH8" i="17"/>
  <c r="W17" i="12" a="1"/>
  <c r="R4" i="10" a="1"/>
  <c r="AC7" i="17" a="1"/>
  <c r="R24" i="12" a="1"/>
  <c r="AD26" i="14" a="1"/>
  <c r="S28" i="12" a="1"/>
  <c r="S8" i="12" a="1"/>
  <c r="P5" i="12" a="1"/>
  <c r="U2" i="12" a="1"/>
  <c r="U17" i="12" a="1"/>
  <c r="AH4" i="14" a="1"/>
  <c r="Q16" i="12" a="1"/>
  <c r="T12" i="10" a="1"/>
  <c r="Q21" i="12" a="1"/>
  <c r="W12" i="10" a="1"/>
  <c r="AD21" i="14" a="1"/>
  <c r="O7" i="20" a="1"/>
  <c r="AF10" i="14" a="1"/>
  <c r="AE6" i="15" a="1"/>
  <c r="Q10" i="10" a="1"/>
  <c r="AD16" i="14" a="1"/>
  <c r="S6" i="12" a="1"/>
  <c r="Q11" i="10" a="1"/>
  <c r="O7" i="3" a="1"/>
  <c r="W16" i="12" a="1"/>
  <c r="AR6" i="16"/>
  <c r="O13" i="12" a="1"/>
  <c r="O3" i="12" a="1"/>
  <c r="W5" i="12" a="1"/>
  <c r="Q16" i="10" a="1"/>
  <c r="AF8" i="14" a="1"/>
  <c r="Q7" i="12" a="1"/>
  <c r="N10" i="12" a="1"/>
  <c r="P25" i="12" a="1"/>
  <c r="U14" i="10" a="1"/>
  <c r="N6" i="3" a="1"/>
  <c r="O12" i="12" a="1"/>
  <c r="O7" i="10" a="1"/>
  <c r="AF14" i="14" a="1"/>
  <c r="W7" i="10" a="1"/>
  <c r="AG9" i="16" a="1"/>
  <c r="K6" i="20"/>
  <c r="W7" i="10" l="1"/>
  <c r="AF14" i="14"/>
  <c r="O7" i="10"/>
  <c r="O12" i="12"/>
  <c r="N6" i="3"/>
  <c r="U14" i="10"/>
  <c r="P25" i="12"/>
  <c r="N10" i="12"/>
  <c r="Q7" i="12"/>
  <c r="AF8" i="14"/>
  <c r="Q16" i="10"/>
  <c r="W5" i="12"/>
  <c r="O3" i="12"/>
  <c r="O13" i="12"/>
  <c r="AQ15" i="16"/>
  <c r="D38" i="1" s="1"/>
  <c r="W16" i="12"/>
  <c r="O7" i="3"/>
  <c r="Q11" i="10"/>
  <c r="S6" i="12"/>
  <c r="AD16" i="14"/>
  <c r="Q10" i="10"/>
  <c r="AE6" i="15"/>
  <c r="AF10" i="14"/>
  <c r="O7" i="20"/>
  <c r="AD21" i="14"/>
  <c r="W12" i="10"/>
  <c r="Q21" i="12"/>
  <c r="T12" i="10"/>
  <c r="Q16" i="12"/>
  <c r="AH4" i="14"/>
  <c r="U17" i="12"/>
  <c r="U2" i="12"/>
  <c r="P5" i="12"/>
  <c r="S8" i="12"/>
  <c r="S28" i="12"/>
  <c r="AD26" i="14"/>
  <c r="AC26" i="14" s="1"/>
  <c r="Z28" i="1" s="1"/>
  <c r="R24" i="12"/>
  <c r="AC7" i="17"/>
  <c r="R4" i="10"/>
  <c r="W17" i="12"/>
  <c r="O30" i="1"/>
  <c r="N12" i="10"/>
  <c r="O31" i="1"/>
  <c r="O11" i="12"/>
  <c r="AH27" i="14"/>
  <c r="S8" i="3"/>
  <c r="T2" i="12"/>
  <c r="AL7" i="15"/>
  <c r="R17" i="10"/>
  <c r="P13" i="10"/>
  <c r="T14" i="10"/>
  <c r="Q17" i="10"/>
  <c r="N3" i="10"/>
  <c r="S21" i="12"/>
  <c r="AH16" i="14"/>
  <c r="AF4" i="14"/>
  <c r="Q10" i="12"/>
  <c r="P16" i="12"/>
  <c r="O16" i="12"/>
  <c r="U6" i="10"/>
  <c r="AE5" i="15"/>
  <c r="AD9" i="15" s="1"/>
  <c r="D29" i="1" s="1"/>
  <c r="W13" i="12"/>
  <c r="U13" i="10"/>
  <c r="P26" i="12"/>
  <c r="S12" i="10"/>
  <c r="AD7" i="14"/>
  <c r="V4" i="10"/>
  <c r="Q12" i="10"/>
  <c r="S7" i="3"/>
  <c r="V12" i="10"/>
  <c r="R15" i="12"/>
  <c r="T12" i="12"/>
  <c r="AD22" i="14"/>
  <c r="O20" i="12"/>
  <c r="W3" i="12"/>
  <c r="S29" i="12"/>
  <c r="AD32" i="14"/>
  <c r="AH21" i="14"/>
  <c r="P2" i="10"/>
  <c r="M2" i="10" s="1"/>
  <c r="T17" i="1" s="1"/>
  <c r="P15" i="10"/>
  <c r="V6" i="10"/>
  <c r="Q12" i="12"/>
  <c r="P18" i="12"/>
  <c r="O8" i="20"/>
  <c r="AH5" i="14"/>
  <c r="P13" i="12"/>
  <c r="Q20" i="12"/>
  <c r="AD18" i="14"/>
  <c r="P4" i="12"/>
  <c r="V7" i="10"/>
  <c r="S16" i="12"/>
  <c r="AH8" i="14"/>
  <c r="P14" i="10"/>
  <c r="AD15" i="14"/>
  <c r="AD13" i="14"/>
  <c r="AC13" i="14" s="1"/>
  <c r="X25" i="1" s="1"/>
  <c r="P10" i="12"/>
  <c r="P6" i="12"/>
  <c r="R11" i="12"/>
  <c r="O9" i="12"/>
  <c r="W9" i="12"/>
  <c r="N12" i="12"/>
  <c r="AF18" i="14"/>
  <c r="O8" i="10"/>
  <c r="AN8" i="16"/>
  <c r="AK5" i="15"/>
  <c r="S26" i="12"/>
  <c r="W4" i="10"/>
  <c r="N11" i="10"/>
  <c r="V13" i="10"/>
  <c r="T13" i="10"/>
  <c r="R5" i="3"/>
  <c r="Q9" i="10"/>
  <c r="AF28" i="14"/>
  <c r="O6" i="20"/>
  <c r="R8" i="12"/>
  <c r="R2" i="12"/>
  <c r="R16" i="10"/>
  <c r="AF15" i="14"/>
  <c r="U16" i="12"/>
  <c r="W4" i="12"/>
  <c r="AF23" i="14"/>
  <c r="N7" i="20"/>
  <c r="T16" i="12"/>
  <c r="T10" i="12"/>
  <c r="O10" i="12"/>
  <c r="L7" i="20"/>
  <c r="Q26" i="12"/>
  <c r="AF22" i="14"/>
  <c r="AC22" i="14" s="1"/>
  <c r="Z27" i="1" s="1"/>
  <c r="Q5" i="10"/>
  <c r="N19" i="12"/>
  <c r="U3" i="12"/>
  <c r="AH9" i="14"/>
  <c r="AF17" i="14"/>
  <c r="T17" i="12"/>
  <c r="U9" i="12"/>
  <c r="N16" i="10"/>
  <c r="M16" i="10" s="1"/>
  <c r="X20" i="1" s="1"/>
  <c r="M6" i="20"/>
  <c r="N17" i="12"/>
  <c r="Q18" i="12"/>
  <c r="M18" i="12" s="1"/>
  <c r="AB27" i="1" s="1"/>
  <c r="T8" i="12"/>
  <c r="P21" i="12"/>
  <c r="AH24" i="14"/>
  <c r="R9" i="12"/>
  <c r="U12" i="12"/>
  <c r="U8" i="12"/>
  <c r="N14" i="10"/>
  <c r="Q27" i="12"/>
  <c r="AE7" i="17"/>
  <c r="AD10" i="14"/>
  <c r="AD24" i="14"/>
  <c r="P11" i="12"/>
  <c r="AF24" i="14"/>
  <c r="AC24" i="14" s="1"/>
  <c r="V28" i="1" s="1"/>
  <c r="N20" i="12"/>
  <c r="V12" i="12"/>
  <c r="O23" i="12"/>
  <c r="P24" i="12"/>
  <c r="AF27" i="14"/>
  <c r="Q17" i="12"/>
  <c r="Q9" i="12"/>
  <c r="Q8" i="3"/>
  <c r="AH17" i="14"/>
  <c r="S9" i="12"/>
  <c r="AF9" i="14"/>
  <c r="T3" i="10"/>
  <c r="P6" i="10"/>
  <c r="AG7" i="16"/>
  <c r="Q15" i="10"/>
  <c r="N8" i="12"/>
  <c r="R12" i="12"/>
  <c r="T7" i="10"/>
  <c r="Q28" i="12"/>
  <c r="P23" i="12"/>
  <c r="U7" i="12"/>
  <c r="O5" i="3"/>
  <c r="P17" i="12"/>
  <c r="AF31" i="14"/>
  <c r="AC31" i="14" s="1"/>
  <c r="T30" i="1" s="1"/>
  <c r="U16" i="10"/>
  <c r="S17" i="10"/>
  <c r="O5" i="12"/>
  <c r="P15" i="12"/>
  <c r="AU13" i="16"/>
  <c r="K36" i="1" s="1"/>
  <c r="P6" i="20"/>
  <c r="T4" i="12"/>
  <c r="U17" i="10"/>
  <c r="R2" i="10"/>
  <c r="Q7" i="3"/>
  <c r="AP20" i="16"/>
  <c r="I37" i="1" s="1"/>
  <c r="Q23" i="12"/>
  <c r="R3" i="10"/>
  <c r="U14" i="12"/>
  <c r="AD23" i="14"/>
  <c r="Q8" i="12"/>
  <c r="U8" i="10"/>
  <c r="AD27" i="14"/>
  <c r="AH7" i="14"/>
  <c r="U5" i="10"/>
  <c r="S13" i="12"/>
  <c r="S2" i="10"/>
  <c r="Q25" i="12"/>
  <c r="O4" i="12"/>
  <c r="V15" i="12"/>
  <c r="O2" i="12"/>
  <c r="N2" i="12"/>
  <c r="S5" i="10"/>
  <c r="AH20" i="14"/>
  <c r="AH14" i="14"/>
  <c r="W6" i="10"/>
  <c r="O5" i="10"/>
  <c r="M5" i="10" s="1"/>
  <c r="Z17" i="1" s="1"/>
  <c r="T8" i="10"/>
  <c r="AH25" i="14"/>
  <c r="S18" i="12"/>
  <c r="R18" i="12"/>
  <c r="W14" i="12"/>
  <c r="S4" i="10"/>
  <c r="AF7" i="14"/>
  <c r="N22" i="12"/>
  <c r="W9" i="10"/>
  <c r="O26" i="12"/>
  <c r="S22" i="12"/>
  <c r="R27" i="12"/>
  <c r="AQ14" i="16"/>
  <c r="D37" i="1" s="1"/>
  <c r="O27" i="12"/>
  <c r="W7" i="12"/>
  <c r="N5" i="12"/>
  <c r="M5" i="12" s="1"/>
  <c r="AH23" i="1" s="1"/>
  <c r="V16" i="12"/>
  <c r="R26" i="12"/>
  <c r="O8" i="12"/>
  <c r="R22" i="12"/>
  <c r="AF5" i="17"/>
  <c r="U4" i="12"/>
  <c r="AF25" i="14"/>
  <c r="Q5" i="3"/>
  <c r="T14" i="12"/>
  <c r="AH12" i="15"/>
  <c r="J30" i="1" s="1"/>
  <c r="AD4" i="14"/>
  <c r="AC4" i="14" s="1"/>
  <c r="V23" i="1" s="1"/>
  <c r="P12" i="12"/>
  <c r="S12" i="12"/>
  <c r="AM6" i="16"/>
  <c r="N21" i="12"/>
  <c r="O19" i="12"/>
  <c r="Q15" i="12"/>
  <c r="AH13" i="14"/>
  <c r="AF20" i="14"/>
  <c r="Q5" i="12"/>
  <c r="N14" i="12"/>
  <c r="P8" i="20"/>
  <c r="AH30" i="14"/>
  <c r="Q13" i="12"/>
  <c r="M13" i="12" s="1"/>
  <c r="AH25" i="1" s="1"/>
  <c r="AH23" i="14"/>
  <c r="N15" i="10"/>
  <c r="N4" i="12"/>
  <c r="P22" i="12"/>
  <c r="N7" i="10"/>
  <c r="O18" i="12"/>
  <c r="N26" i="12"/>
  <c r="M26" i="12" s="1"/>
  <c r="AB29" i="1" s="1"/>
  <c r="T6" i="12"/>
  <c r="AH26" i="14"/>
  <c r="V6" i="12"/>
  <c r="AQ11" i="16"/>
  <c r="D35" i="1" s="1"/>
  <c r="N15" i="12"/>
  <c r="AH31" i="14"/>
  <c r="AD5" i="14"/>
  <c r="N9" i="12"/>
  <c r="N6" i="12"/>
  <c r="AM5" i="16"/>
  <c r="P5" i="10"/>
  <c r="S3" i="10"/>
  <c r="M3" i="10" s="1"/>
  <c r="V17" i="1" s="1"/>
  <c r="AF21" i="14"/>
  <c r="AD29" i="14"/>
  <c r="V11" i="10"/>
  <c r="R28" i="12"/>
  <c r="T13" i="12"/>
  <c r="AH33" i="14"/>
  <c r="P10" i="10"/>
  <c r="P2" i="12"/>
  <c r="AH34" i="14"/>
  <c r="W11" i="10"/>
  <c r="R21" i="12"/>
  <c r="AD20" i="14"/>
  <c r="AH28" i="14"/>
  <c r="AC28" i="14" s="1"/>
  <c r="V29" i="1" s="1"/>
  <c r="L8" i="20"/>
  <c r="P19" i="12"/>
  <c r="S6" i="10"/>
  <c r="AD30" i="14"/>
  <c r="AC30" i="14" s="1"/>
  <c r="Z29" i="1" s="1"/>
  <c r="O13" i="10"/>
  <c r="N17" i="10"/>
  <c r="AD17" i="14"/>
  <c r="AC17" i="14" s="1"/>
  <c r="X26" i="1" s="1"/>
  <c r="W8" i="10"/>
  <c r="AF11" i="14"/>
  <c r="N13" i="10"/>
  <c r="Q2" i="12"/>
  <c r="P9" i="12"/>
  <c r="S9" i="10"/>
  <c r="T11" i="10"/>
  <c r="O4" i="10"/>
  <c r="M4" i="10" s="1"/>
  <c r="X17" i="1" s="1"/>
  <c r="S8" i="10"/>
  <c r="Q19" i="12"/>
  <c r="R14" i="12"/>
  <c r="R10" i="12"/>
  <c r="N24" i="12"/>
  <c r="M24" i="12" s="1"/>
  <c r="AF28" i="1" s="1"/>
  <c r="S7" i="10"/>
  <c r="R6" i="3"/>
  <c r="AF30" i="14"/>
  <c r="V13" i="12"/>
  <c r="Q22" i="12"/>
  <c r="S3" i="12"/>
  <c r="N27" i="12"/>
  <c r="AA7" i="17"/>
  <c r="P3" i="10"/>
  <c r="P12" i="10"/>
  <c r="N23" i="12"/>
  <c r="V14" i="12"/>
  <c r="S11" i="10"/>
  <c r="W6" i="12"/>
  <c r="S20" i="12"/>
  <c r="V3" i="12"/>
  <c r="S14" i="12"/>
  <c r="T3" i="12"/>
  <c r="AF5" i="14"/>
  <c r="W3" i="10"/>
  <c r="U9" i="10"/>
  <c r="S4" i="12"/>
  <c r="Q24" i="12"/>
  <c r="AI6" i="15"/>
  <c r="AH11" i="15"/>
  <c r="H30" i="1" s="1"/>
  <c r="AD8" i="14"/>
  <c r="O22" i="12"/>
  <c r="S17" i="12"/>
  <c r="AH29" i="14"/>
  <c r="O8" i="3"/>
  <c r="P7" i="10"/>
  <c r="U7" i="10"/>
  <c r="S2" i="12"/>
  <c r="Q13" i="10"/>
  <c r="U13" i="12"/>
  <c r="P11" i="10"/>
  <c r="P7" i="3"/>
  <c r="O17" i="12"/>
  <c r="V14" i="10"/>
  <c r="T15" i="10"/>
  <c r="AH22" i="14"/>
  <c r="R20" i="12"/>
  <c r="P5" i="20"/>
  <c r="S13" i="10"/>
  <c r="M13" i="10" s="1"/>
  <c r="Z19" i="1" s="1"/>
  <c r="W10" i="12"/>
  <c r="N13" i="12"/>
  <c r="O28" i="12"/>
  <c r="M28" i="12" s="1"/>
  <c r="AF29" i="1" s="1"/>
  <c r="AH12" i="14"/>
  <c r="AC12" i="14" s="1"/>
  <c r="V25" i="1" s="1"/>
  <c r="W2" i="12"/>
  <c r="R13" i="12"/>
  <c r="R7" i="3"/>
  <c r="M7" i="3" s="1"/>
  <c r="AH17" i="1" s="1"/>
  <c r="AH19" i="14"/>
  <c r="AD28" i="14"/>
  <c r="T9" i="10"/>
  <c r="T5" i="12"/>
  <c r="R4" i="12"/>
  <c r="R19" i="12"/>
  <c r="S10" i="12"/>
  <c r="W12" i="12"/>
  <c r="R25" i="12"/>
  <c r="AD14" i="14"/>
  <c r="P14" i="12"/>
  <c r="R7" i="10"/>
  <c r="U2" i="10"/>
  <c r="AD9" i="14"/>
  <c r="R16" i="12"/>
  <c r="T15" i="12"/>
  <c r="O6" i="10"/>
  <c r="S25" i="12"/>
  <c r="P6" i="3"/>
  <c r="V11" i="12"/>
  <c r="W11" i="12"/>
  <c r="P4" i="10"/>
  <c r="V17" i="12"/>
  <c r="N11" i="12"/>
  <c r="M11" i="12" s="1"/>
  <c r="AD25" i="1" s="1"/>
  <c r="W8" i="12"/>
  <c r="AF3" i="14"/>
  <c r="V5" i="10"/>
  <c r="AK7" i="16"/>
  <c r="P20" i="12"/>
  <c r="V8" i="12"/>
  <c r="P28" i="12"/>
  <c r="AF6" i="14"/>
  <c r="AH32" i="14"/>
  <c r="V5" i="12"/>
  <c r="P9" i="10"/>
  <c r="W10" i="10"/>
  <c r="AI5" i="15"/>
  <c r="AD11" i="15" s="1"/>
  <c r="D30" i="1" s="1"/>
  <c r="R15" i="10"/>
  <c r="Q6" i="3"/>
  <c r="AH10" i="14"/>
  <c r="U6" i="12"/>
  <c r="P8" i="3"/>
  <c r="AD19" i="14"/>
  <c r="S19" i="12"/>
  <c r="O25" i="12"/>
  <c r="M25" i="12" s="1"/>
  <c r="AH28" i="1" s="1"/>
  <c r="O17" i="10"/>
  <c r="T11" i="12"/>
  <c r="S27" i="12"/>
  <c r="U11" i="12"/>
  <c r="W13" i="10"/>
  <c r="N18" i="12"/>
  <c r="S10" i="10"/>
  <c r="M10" i="10" s="1"/>
  <c r="T19" i="1" s="1"/>
  <c r="AD3" i="14"/>
  <c r="AC3" i="14" s="1"/>
  <c r="T23" i="1" s="1"/>
  <c r="R6" i="10"/>
  <c r="V2" i="12"/>
  <c r="AH6" i="14"/>
  <c r="AS13" i="16"/>
  <c r="M35" i="1" s="1"/>
  <c r="V4" i="12"/>
  <c r="AF12" i="14"/>
  <c r="U15" i="12"/>
  <c r="Q11" i="12"/>
  <c r="AH11" i="14"/>
  <c r="AH3" i="14"/>
  <c r="AH18" i="14"/>
  <c r="AD25" i="14"/>
  <c r="AC25" i="14" s="1"/>
  <c r="X28" i="1" s="1"/>
  <c r="Q6" i="12"/>
  <c r="S15" i="12"/>
  <c r="S7" i="12"/>
  <c r="N3" i="12"/>
  <c r="T17" i="10"/>
  <c r="T10" i="10"/>
  <c r="AF16" i="14"/>
  <c r="Q14" i="12"/>
  <c r="P8" i="12"/>
  <c r="O6" i="12"/>
  <c r="V9" i="12"/>
  <c r="N8" i="3"/>
  <c r="M8" i="3" s="1"/>
  <c r="AD17" i="1" s="1"/>
  <c r="L5" i="20"/>
  <c r="AD6" i="14"/>
  <c r="O14" i="12"/>
  <c r="M14" i="12" s="1"/>
  <c r="AB26" i="1" s="1"/>
  <c r="P27" i="12"/>
  <c r="R8" i="3"/>
  <c r="W15" i="12"/>
  <c r="AQ13" i="16"/>
  <c r="D36" i="1" s="1"/>
  <c r="R5" i="12"/>
  <c r="R11" i="10"/>
  <c r="AD12" i="14"/>
  <c r="S24" i="12"/>
  <c r="O5" i="20"/>
  <c r="V10" i="12"/>
  <c r="R6" i="12"/>
  <c r="T9" i="12"/>
  <c r="Q4" i="12"/>
  <c r="N28" i="12"/>
  <c r="N25" i="12"/>
  <c r="O24" i="12"/>
  <c r="U15" i="10"/>
  <c r="O15" i="12"/>
  <c r="R5" i="10"/>
  <c r="N16" i="12"/>
  <c r="M16" i="12" s="1"/>
  <c r="AF26" i="1" s="1"/>
  <c r="W5" i="10"/>
  <c r="N5" i="3"/>
  <c r="Q14" i="10"/>
  <c r="S11" i="12"/>
  <c r="U10" i="12"/>
  <c r="S6" i="3"/>
  <c r="AD31" i="14"/>
  <c r="O29" i="1"/>
  <c r="O21" i="12"/>
  <c r="M21" i="12" s="1"/>
  <c r="AH27" i="1" s="1"/>
  <c r="R7" i="12"/>
  <c r="P8" i="10"/>
  <c r="T7" i="12"/>
  <c r="R17" i="12"/>
  <c r="O32" i="1"/>
  <c r="W17" i="10"/>
  <c r="R29" i="12"/>
  <c r="O7" i="12"/>
  <c r="M7" i="12" s="1"/>
  <c r="AD24" i="1" s="1"/>
  <c r="S23" i="12"/>
  <c r="R23" i="12"/>
  <c r="V3" i="10"/>
  <c r="T16" i="10"/>
  <c r="AI5" i="17"/>
  <c r="O9" i="10"/>
  <c r="V15" i="10"/>
  <c r="Q3" i="12"/>
  <c r="AF19" i="14"/>
  <c r="AD6" i="15"/>
  <c r="AH8" i="15" s="1"/>
  <c r="AC29" i="14"/>
  <c r="X29" i="1" s="1"/>
  <c r="AC23" i="14"/>
  <c r="T28" i="1" s="1"/>
  <c r="AC8" i="14"/>
  <c r="V24" i="1" s="1"/>
  <c r="M14" i="10"/>
  <c r="T20" i="1" s="1"/>
  <c r="AC7" i="14"/>
  <c r="T24" i="1" s="1"/>
  <c r="AC27" i="14"/>
  <c r="T29" i="1" s="1"/>
  <c r="AC6" i="14"/>
  <c r="Z23" i="1" s="1"/>
  <c r="AC18" i="14"/>
  <c r="Z26" i="1" s="1"/>
  <c r="AC14" i="14"/>
  <c r="Z25" i="1" s="1"/>
  <c r="AC20" i="14"/>
  <c r="V27" i="1" s="1"/>
  <c r="AC21" i="14"/>
  <c r="X27" i="1" s="1"/>
  <c r="AC32" i="14"/>
  <c r="V30" i="1" s="1"/>
  <c r="M7" i="10"/>
  <c r="V18" i="1" s="1"/>
  <c r="M9" i="10"/>
  <c r="Z18" i="1" s="1"/>
  <c r="K10" i="20"/>
  <c r="S12" i="1" s="1"/>
  <c r="AG9" i="16"/>
  <c r="AF9" i="16" s="1"/>
  <c r="AU17" i="16" s="1"/>
  <c r="P35" i="1" s="1"/>
  <c r="AT8" i="16"/>
  <c r="AV7" i="16"/>
  <c r="AV8" i="16"/>
  <c r="AU8" i="16"/>
  <c r="AS8" i="16"/>
  <c r="M22" i="12" l="1"/>
  <c r="AB28" i="1" s="1"/>
  <c r="M15" i="12"/>
  <c r="AD26" i="1" s="1"/>
  <c r="M8" i="12"/>
  <c r="AF24" i="1" s="1"/>
  <c r="M11" i="10"/>
  <c r="V19" i="1" s="1"/>
  <c r="M15" i="10"/>
  <c r="V20" i="1" s="1"/>
  <c r="AC16" i="14"/>
  <c r="V26" i="1" s="1"/>
  <c r="M10" i="12"/>
  <c r="AB25" i="1" s="1"/>
  <c r="M12" i="12"/>
  <c r="AF25" i="1" s="1"/>
  <c r="M3" i="12"/>
  <c r="AD23" i="1" s="1"/>
  <c r="M27" i="12"/>
  <c r="AD29" i="1" s="1"/>
  <c r="AC9" i="14"/>
  <c r="X24" i="1" s="1"/>
  <c r="M5" i="3"/>
  <c r="AB17" i="1" s="1"/>
  <c r="M8" i="10"/>
  <c r="X18" i="1" s="1"/>
  <c r="M20" i="12"/>
  <c r="AF27" i="1" s="1"/>
  <c r="AC10" i="14"/>
  <c r="Z24" i="1" s="1"/>
  <c r="M6" i="12"/>
  <c r="AB24" i="1" s="1"/>
  <c r="M23" i="12"/>
  <c r="AD28" i="1" s="1"/>
  <c r="M2" i="12"/>
  <c r="AB23" i="1" s="1"/>
  <c r="M6" i="3"/>
  <c r="AF17" i="1" s="1"/>
  <c r="M17" i="12"/>
  <c r="AH26" i="1" s="1"/>
  <c r="M12" i="10"/>
  <c r="X19" i="1" s="1"/>
  <c r="M17" i="10"/>
  <c r="Z20" i="1" s="1"/>
  <c r="M19" i="12"/>
  <c r="AD27" i="1" s="1"/>
  <c r="AC5" i="14"/>
  <c r="X23" i="1" s="1"/>
  <c r="AD5" i="15" a="1"/>
  <c r="AD5" i="15" s="1"/>
  <c r="AD8" i="15" s="1"/>
  <c r="M6" i="10"/>
  <c r="T18" i="1" s="1"/>
  <c r="M9" i="12"/>
  <c r="AH24" i="1" s="1"/>
  <c r="M4" i="12"/>
  <c r="AF23" i="1" s="1"/>
  <c r="AS14" i="16"/>
  <c r="K37" i="1" s="1"/>
  <c r="AU14" i="16"/>
  <c r="K38" i="1" s="1"/>
  <c r="AS15" i="16"/>
  <c r="M37" i="1" s="1"/>
  <c r="AS7" i="16"/>
  <c r="AQ19" i="16" s="1"/>
  <c r="H37" i="1" s="1"/>
  <c r="AT14" i="16"/>
  <c r="L37" i="1" s="1"/>
  <c r="AC11" i="14"/>
  <c r="T25" i="1" s="1"/>
  <c r="AF7" i="16"/>
  <c r="AQ17" i="16" s="1"/>
  <c r="AC15" i="14"/>
  <c r="T26" i="1" s="1"/>
  <c r="K29" i="1"/>
  <c r="AC19" i="14"/>
  <c r="T27" i="1" s="1"/>
  <c r="AI8" i="16"/>
  <c r="AF8" i="16" s="1"/>
  <c r="AU12" i="16" s="1"/>
  <c r="L35" i="1" s="1"/>
  <c r="AR7" i="16"/>
  <c r="AM6" i="15"/>
  <c r="AN5" i="15"/>
  <c r="AO9" i="16"/>
  <c r="AQ7" i="16"/>
  <c r="AN6" i="15"/>
  <c r="AO5" i="15"/>
  <c r="AO7" i="16"/>
  <c r="AQ6" i="15"/>
  <c r="AP5" i="15"/>
  <c r="AP9" i="16"/>
  <c r="AM5" i="15"/>
  <c r="AG6" i="17"/>
  <c r="AR6" i="15"/>
  <c r="AR9" i="16"/>
  <c r="AQ9" i="16"/>
  <c r="AI6" i="17"/>
  <c r="AW7" i="16"/>
  <c r="K30" i="1" l="1"/>
  <c r="AH14" i="15"/>
  <c r="J31" i="1" s="1"/>
  <c r="M29" i="1"/>
  <c r="AH13" i="15"/>
  <c r="H31" i="1" s="1"/>
  <c r="AQ16" i="16"/>
  <c r="H35" i="1" s="1"/>
  <c r="AH10" i="15"/>
  <c r="J29" i="1" s="1"/>
  <c r="AP18" i="16"/>
  <c r="J35" i="1" s="1"/>
  <c r="AH9" i="15"/>
  <c r="H29" i="1" s="1"/>
  <c r="AQ18" i="16"/>
  <c r="G36" i="1" s="1"/>
  <c r="AD16" i="15"/>
  <c r="F32" i="1" s="1"/>
  <c r="AD15" i="15"/>
  <c r="D32" i="1" s="1"/>
  <c r="AD13" i="15"/>
  <c r="D31" i="1" s="1"/>
  <c r="AQ20" i="16"/>
  <c r="G38" i="1" s="1"/>
  <c r="AD14" i="15"/>
  <c r="F31" i="1" s="1"/>
  <c r="AS18" i="16"/>
  <c r="Q35" i="1" s="1"/>
  <c r="AU18" i="16"/>
  <c r="O36" i="1" s="1"/>
  <c r="AU9" i="16"/>
  <c r="AH6" i="17"/>
  <c r="AS9" i="16"/>
  <c r="AT9" i="16"/>
  <c r="AV9" i="16"/>
  <c r="M30" i="1" l="1"/>
  <c r="AT19" i="16"/>
  <c r="P37" i="1" s="1"/>
  <c r="AS19" i="16"/>
  <c r="O37" i="1" s="1"/>
  <c r="AS20" i="16"/>
  <c r="Q37" i="1" s="1"/>
  <c r="AU19" i="16"/>
  <c r="O3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I11" authorId="0" shapeId="0" xr:uid="{F6AD5104-4C80-BC4F-A206-1E2522B75651}">
      <text>
        <r>
          <rPr>
            <b/>
            <sz val="9"/>
            <color rgb="FF000000"/>
            <rFont val="宋体"/>
            <family val="3"/>
            <charset val="134"/>
          </rPr>
          <t>Administrator:</t>
        </r>
        <r>
          <rPr>
            <sz val="9"/>
            <color rgb="FF000000"/>
            <rFont val="宋体"/>
            <family val="3"/>
            <charset val="134"/>
          </rPr>
          <t xml:space="preserve">
</t>
        </r>
        <r>
          <rPr>
            <b/>
            <sz val="9"/>
            <color rgb="FF000000"/>
            <rFont val="宋体"/>
            <family val="3"/>
            <charset val="134"/>
          </rPr>
          <t>守序善良：</t>
        </r>
        <r>
          <rPr>
            <sz val="9"/>
            <color rgb="FF000000"/>
            <rFont val="宋体"/>
            <family val="3"/>
            <charset val="134"/>
          </rPr>
          <t>信奉强有力的规则并在此基础上行善</t>
        </r>
        <r>
          <rPr>
            <sz val="9"/>
            <color rgb="FF000000"/>
            <rFont val="宋体"/>
            <family val="3"/>
            <charset val="134"/>
          </rPr>
          <t xml:space="preserve">
</t>
        </r>
        <r>
          <rPr>
            <b/>
            <sz val="9"/>
            <color rgb="FF000000"/>
            <rFont val="宋体"/>
            <family val="3"/>
            <charset val="134"/>
          </rPr>
          <t>中立善良：</t>
        </r>
        <r>
          <rPr>
            <sz val="9"/>
            <color rgb="FF000000"/>
            <rFont val="宋体"/>
            <family val="3"/>
            <charset val="134"/>
          </rPr>
          <t>在自己的原则内行善但也尊重规则</t>
        </r>
        <r>
          <rPr>
            <sz val="9"/>
            <color rgb="FF000000"/>
            <rFont val="宋体"/>
            <family val="3"/>
            <charset val="134"/>
          </rPr>
          <t xml:space="preserve">
</t>
        </r>
        <r>
          <rPr>
            <b/>
            <sz val="9"/>
            <color rgb="FF000000"/>
            <rFont val="宋体"/>
            <family val="3"/>
            <charset val="134"/>
          </rPr>
          <t>混乱善良：</t>
        </r>
        <r>
          <rPr>
            <sz val="9"/>
            <color rgb="FF000000"/>
            <rFont val="宋体"/>
            <family val="3"/>
            <charset val="134"/>
          </rPr>
          <t>按自己的标准行善，不顾规则。对于善恶有自己的标准。</t>
        </r>
        <r>
          <rPr>
            <sz val="9"/>
            <color rgb="FF000000"/>
            <rFont val="宋体"/>
            <family val="3"/>
            <charset val="134"/>
          </rPr>
          <t xml:space="preserve">
</t>
        </r>
        <r>
          <rPr>
            <sz val="9"/>
            <color rgb="FF000000"/>
            <rFont val="宋体"/>
            <family val="3"/>
            <charset val="134"/>
          </rPr>
          <t xml:space="preserve">
</t>
        </r>
        <r>
          <rPr>
            <b/>
            <sz val="9"/>
            <color rgb="FF000000"/>
            <rFont val="宋体"/>
            <family val="3"/>
            <charset val="134"/>
          </rPr>
          <t>守序中立</t>
        </r>
        <r>
          <rPr>
            <sz val="9"/>
            <color rgb="FF000000"/>
            <rFont val="宋体"/>
            <family val="3"/>
            <charset val="134"/>
          </rPr>
          <t>：规则至上，不看重善恶</t>
        </r>
        <r>
          <rPr>
            <sz val="9"/>
            <color rgb="FF000000"/>
            <rFont val="宋体"/>
            <family val="3"/>
            <charset val="134"/>
          </rPr>
          <t xml:space="preserve">
</t>
        </r>
        <r>
          <rPr>
            <b/>
            <sz val="9"/>
            <color rgb="FF000000"/>
            <rFont val="宋体"/>
            <family val="3"/>
            <charset val="134"/>
          </rPr>
          <t>绝对中立</t>
        </r>
        <r>
          <rPr>
            <sz val="9"/>
            <color rgb="FF000000"/>
            <rFont val="宋体"/>
            <family val="3"/>
            <charset val="134"/>
          </rPr>
          <t>：独立于各个势力于潮流，不站队，保持中庸</t>
        </r>
        <r>
          <rPr>
            <sz val="9"/>
            <color rgb="FF000000"/>
            <rFont val="宋体"/>
            <family val="3"/>
            <charset val="134"/>
          </rPr>
          <t xml:space="preserve">
</t>
        </r>
        <r>
          <rPr>
            <b/>
            <sz val="9"/>
            <color rgb="FF000000"/>
            <rFont val="宋体"/>
            <family val="3"/>
            <charset val="134"/>
          </rPr>
          <t>混乱中立</t>
        </r>
        <r>
          <rPr>
            <sz val="9"/>
            <color rgb="FF000000"/>
            <rFont val="宋体"/>
            <family val="3"/>
            <charset val="134"/>
          </rPr>
          <t>：自由至上，为所欲为</t>
        </r>
        <r>
          <rPr>
            <sz val="9"/>
            <color rgb="FF000000"/>
            <rFont val="宋体"/>
            <family val="3"/>
            <charset val="134"/>
          </rPr>
          <t xml:space="preserve">
</t>
        </r>
        <r>
          <rPr>
            <sz val="9"/>
            <color rgb="FF000000"/>
            <rFont val="宋体"/>
            <family val="3"/>
            <charset val="134"/>
          </rPr>
          <t xml:space="preserve">
</t>
        </r>
        <r>
          <rPr>
            <b/>
            <sz val="9"/>
            <color rgb="FF000000"/>
            <rFont val="宋体"/>
            <family val="3"/>
            <charset val="134"/>
          </rPr>
          <t>守序邪恶</t>
        </r>
        <r>
          <rPr>
            <sz val="9"/>
            <color rgb="FF000000"/>
            <rFont val="宋体"/>
            <family val="3"/>
            <charset val="134"/>
          </rPr>
          <t>：有组织有纪律地行恶</t>
        </r>
        <r>
          <rPr>
            <sz val="9"/>
            <color rgb="FF000000"/>
            <rFont val="宋体"/>
            <family val="3"/>
            <charset val="134"/>
          </rPr>
          <t xml:space="preserve">
</t>
        </r>
        <r>
          <rPr>
            <b/>
            <sz val="9"/>
            <color rgb="FF000000"/>
            <rFont val="宋体"/>
            <family val="3"/>
            <charset val="134"/>
          </rPr>
          <t>中立邪恶</t>
        </r>
        <r>
          <rPr>
            <sz val="9"/>
            <color rgb="FF000000"/>
            <rFont val="宋体"/>
            <family val="3"/>
            <charset val="134"/>
          </rPr>
          <t>：为自己的理由行恶，不守规则但也不破坏</t>
        </r>
        <r>
          <rPr>
            <sz val="9"/>
            <color rgb="FF000000"/>
            <rFont val="宋体"/>
            <family val="3"/>
            <charset val="134"/>
          </rPr>
          <t xml:space="preserve">
</t>
        </r>
        <r>
          <rPr>
            <b/>
            <sz val="9"/>
            <color rgb="FF000000"/>
            <rFont val="宋体"/>
            <family val="3"/>
            <charset val="134"/>
          </rPr>
          <t>混乱邪恶</t>
        </r>
        <r>
          <rPr>
            <sz val="9"/>
            <color rgb="FF000000"/>
            <rFont val="宋体"/>
            <family val="3"/>
            <charset val="134"/>
          </rPr>
          <t>：视一切美好与秩序为无物，全凭破坏本能行恶并以此为乐</t>
        </r>
      </text>
    </comment>
    <comment ref="Q11" authorId="0" shapeId="0" xr:uid="{FFC43F70-B63B-3341-92ED-FB159CB31DAA}">
      <text>
        <r>
          <rPr>
            <b/>
            <sz val="9"/>
            <color rgb="FF000000"/>
            <rFont val="宋体"/>
            <family val="3"/>
            <charset val="134"/>
          </rPr>
          <t>Administrator:</t>
        </r>
        <r>
          <rPr>
            <sz val="9"/>
            <color rgb="FF000000"/>
            <rFont val="宋体"/>
            <family val="3"/>
            <charset val="134"/>
          </rPr>
          <t xml:space="preserve">
</t>
        </r>
        <r>
          <rPr>
            <b/>
            <sz val="9"/>
            <color rgb="FF000000"/>
            <rFont val="宋体"/>
            <family val="3"/>
            <charset val="134"/>
          </rPr>
          <t>守序善良：</t>
        </r>
        <r>
          <rPr>
            <sz val="9"/>
            <color rgb="FF000000"/>
            <rFont val="宋体"/>
            <family val="3"/>
            <charset val="134"/>
          </rPr>
          <t>信奉强有力的规则并在此基础上行善</t>
        </r>
        <r>
          <rPr>
            <sz val="9"/>
            <color rgb="FF000000"/>
            <rFont val="宋体"/>
            <family val="3"/>
            <charset val="134"/>
          </rPr>
          <t xml:space="preserve">
</t>
        </r>
        <r>
          <rPr>
            <b/>
            <sz val="9"/>
            <color rgb="FF000000"/>
            <rFont val="宋体"/>
            <family val="3"/>
            <charset val="134"/>
          </rPr>
          <t>中立善良：</t>
        </r>
        <r>
          <rPr>
            <sz val="9"/>
            <color rgb="FF000000"/>
            <rFont val="宋体"/>
            <family val="3"/>
            <charset val="134"/>
          </rPr>
          <t>在自己的原则内行善但也尊重规则</t>
        </r>
        <r>
          <rPr>
            <sz val="9"/>
            <color rgb="FF000000"/>
            <rFont val="宋体"/>
            <family val="3"/>
            <charset val="134"/>
          </rPr>
          <t xml:space="preserve">
</t>
        </r>
        <r>
          <rPr>
            <b/>
            <sz val="9"/>
            <color rgb="FF000000"/>
            <rFont val="宋体"/>
            <family val="3"/>
            <charset val="134"/>
          </rPr>
          <t>混乱善良：</t>
        </r>
        <r>
          <rPr>
            <sz val="9"/>
            <color rgb="FF000000"/>
            <rFont val="宋体"/>
            <family val="3"/>
            <charset val="134"/>
          </rPr>
          <t>按自己的标准行善，不顾规则。对于善恶有自己的标准。</t>
        </r>
        <r>
          <rPr>
            <sz val="9"/>
            <color rgb="FF000000"/>
            <rFont val="宋体"/>
            <family val="3"/>
            <charset val="134"/>
          </rPr>
          <t xml:space="preserve">
</t>
        </r>
        <r>
          <rPr>
            <sz val="9"/>
            <color rgb="FF000000"/>
            <rFont val="宋体"/>
            <family val="3"/>
            <charset val="134"/>
          </rPr>
          <t xml:space="preserve">
</t>
        </r>
        <r>
          <rPr>
            <b/>
            <sz val="9"/>
            <color rgb="FF000000"/>
            <rFont val="宋体"/>
            <family val="3"/>
            <charset val="134"/>
          </rPr>
          <t>守序中立</t>
        </r>
        <r>
          <rPr>
            <sz val="9"/>
            <color rgb="FF000000"/>
            <rFont val="宋体"/>
            <family val="3"/>
            <charset val="134"/>
          </rPr>
          <t>：规则至上，不看重善恶</t>
        </r>
        <r>
          <rPr>
            <sz val="9"/>
            <color rgb="FF000000"/>
            <rFont val="宋体"/>
            <family val="3"/>
            <charset val="134"/>
          </rPr>
          <t xml:space="preserve">
</t>
        </r>
        <r>
          <rPr>
            <b/>
            <sz val="9"/>
            <color rgb="FF000000"/>
            <rFont val="宋体"/>
            <family val="3"/>
            <charset val="134"/>
          </rPr>
          <t>绝对中立</t>
        </r>
        <r>
          <rPr>
            <sz val="9"/>
            <color rgb="FF000000"/>
            <rFont val="宋体"/>
            <family val="3"/>
            <charset val="134"/>
          </rPr>
          <t>：独立于各个势力于潮流，不站队，保持中庸</t>
        </r>
        <r>
          <rPr>
            <sz val="9"/>
            <color rgb="FF000000"/>
            <rFont val="宋体"/>
            <family val="3"/>
            <charset val="134"/>
          </rPr>
          <t xml:space="preserve">
</t>
        </r>
        <r>
          <rPr>
            <b/>
            <sz val="9"/>
            <color rgb="FF000000"/>
            <rFont val="宋体"/>
            <family val="3"/>
            <charset val="134"/>
          </rPr>
          <t>混乱中立</t>
        </r>
        <r>
          <rPr>
            <sz val="9"/>
            <color rgb="FF000000"/>
            <rFont val="宋体"/>
            <family val="3"/>
            <charset val="134"/>
          </rPr>
          <t>：自由至上，为所欲为</t>
        </r>
        <r>
          <rPr>
            <sz val="9"/>
            <color rgb="FF000000"/>
            <rFont val="宋体"/>
            <family val="3"/>
            <charset val="134"/>
          </rPr>
          <t xml:space="preserve">
</t>
        </r>
        <r>
          <rPr>
            <sz val="9"/>
            <color rgb="FF000000"/>
            <rFont val="宋体"/>
            <family val="3"/>
            <charset val="134"/>
          </rPr>
          <t xml:space="preserve">
</t>
        </r>
        <r>
          <rPr>
            <b/>
            <sz val="9"/>
            <color rgb="FF000000"/>
            <rFont val="宋体"/>
            <family val="3"/>
            <charset val="134"/>
          </rPr>
          <t>守序邪恶</t>
        </r>
        <r>
          <rPr>
            <sz val="9"/>
            <color rgb="FF000000"/>
            <rFont val="宋体"/>
            <family val="3"/>
            <charset val="134"/>
          </rPr>
          <t>：有组织有纪律地行恶</t>
        </r>
        <r>
          <rPr>
            <sz val="9"/>
            <color rgb="FF000000"/>
            <rFont val="宋体"/>
            <family val="3"/>
            <charset val="134"/>
          </rPr>
          <t xml:space="preserve">
</t>
        </r>
        <r>
          <rPr>
            <b/>
            <sz val="9"/>
            <color rgb="FF000000"/>
            <rFont val="宋体"/>
            <family val="3"/>
            <charset val="134"/>
          </rPr>
          <t>中立邪恶</t>
        </r>
        <r>
          <rPr>
            <sz val="9"/>
            <color rgb="FF000000"/>
            <rFont val="宋体"/>
            <family val="3"/>
            <charset val="134"/>
          </rPr>
          <t>：为自己的理由行恶，不守规则但也不破坏</t>
        </r>
        <r>
          <rPr>
            <sz val="9"/>
            <color rgb="FF000000"/>
            <rFont val="宋体"/>
            <family val="3"/>
            <charset val="134"/>
          </rPr>
          <t xml:space="preserve">
</t>
        </r>
        <r>
          <rPr>
            <b/>
            <sz val="9"/>
            <color rgb="FF000000"/>
            <rFont val="宋体"/>
            <family val="3"/>
            <charset val="134"/>
          </rPr>
          <t>混乱邪恶</t>
        </r>
        <r>
          <rPr>
            <sz val="9"/>
            <color rgb="FF000000"/>
            <rFont val="宋体"/>
            <family val="3"/>
            <charset val="134"/>
          </rPr>
          <t>：视一切美好与秩序为无物，全凭破坏本能行恶并以此为乐</t>
        </r>
      </text>
    </comment>
    <comment ref="W11" authorId="0" shapeId="0" xr:uid="{4FD0B2A3-2C97-AF40-B3F9-C39ABCEA4896}">
      <text>
        <r>
          <rPr>
            <b/>
            <sz val="9"/>
            <color rgb="FF000000"/>
            <rFont val="宋体"/>
            <family val="3"/>
            <charset val="134"/>
          </rPr>
          <t>Administrator:</t>
        </r>
        <r>
          <rPr>
            <sz val="9"/>
            <color rgb="FF000000"/>
            <rFont val="宋体"/>
            <family val="3"/>
            <charset val="134"/>
          </rPr>
          <t xml:space="preserve">
</t>
        </r>
        <r>
          <rPr>
            <b/>
            <sz val="9"/>
            <color rgb="FF000000"/>
            <rFont val="宋体"/>
            <family val="3"/>
            <charset val="134"/>
          </rPr>
          <t>细纲：</t>
        </r>
        <r>
          <rPr>
            <sz val="9"/>
            <color rgb="FF000000"/>
            <rFont val="宋体"/>
            <family val="3"/>
            <charset val="134"/>
          </rPr>
          <t>具体到每一章的概括性文字</t>
        </r>
        <r>
          <rPr>
            <sz val="9"/>
            <color rgb="FF000000"/>
            <rFont val="宋体"/>
            <family val="3"/>
            <charset val="134"/>
          </rPr>
          <t xml:space="preserve">
</t>
        </r>
        <r>
          <rPr>
            <b/>
            <sz val="9"/>
            <color rgb="FF000000"/>
            <rFont val="宋体"/>
            <family val="3"/>
            <charset val="134"/>
          </rPr>
          <t>优点：</t>
        </r>
        <r>
          <rPr>
            <sz val="9"/>
            <color rgb="FF000000"/>
            <rFont val="宋体"/>
            <family val="3"/>
            <charset val="134"/>
          </rPr>
          <t>提高码字效率，减少卡文情况</t>
        </r>
        <r>
          <rPr>
            <sz val="9"/>
            <color rgb="FF000000"/>
            <rFont val="宋体"/>
            <family val="3"/>
            <charset val="134"/>
          </rPr>
          <t xml:space="preserve">
</t>
        </r>
        <r>
          <rPr>
            <b/>
            <sz val="9"/>
            <color rgb="FF000000"/>
            <rFont val="宋体"/>
            <family val="3"/>
            <charset val="134"/>
          </rPr>
          <t>缺点：</t>
        </r>
        <r>
          <rPr>
            <sz val="9"/>
            <color rgb="FF000000"/>
            <rFont val="宋体"/>
            <family val="3"/>
            <charset val="134"/>
          </rPr>
          <t>不熟练的话会浪费时间</t>
        </r>
        <r>
          <rPr>
            <sz val="9"/>
            <color rgb="FF000000"/>
            <rFont val="宋体"/>
            <family val="3"/>
            <charset val="134"/>
          </rPr>
          <t xml:space="preserve">
</t>
        </r>
        <r>
          <rPr>
            <b/>
            <sz val="9"/>
            <color rgb="FF000000"/>
            <rFont val="宋体"/>
            <family val="3"/>
            <charset val="134"/>
          </rPr>
          <t>方法：</t>
        </r>
        <r>
          <rPr>
            <sz val="9"/>
            <color rgb="FF000000"/>
            <rFont val="宋体"/>
            <family val="3"/>
            <charset val="134"/>
          </rPr>
          <t>概括这一章的内容，预设你的目标</t>
        </r>
      </text>
    </comment>
    <comment ref="W12" authorId="0" shapeId="0" xr:uid="{648BF95E-49ED-6543-9A47-8E6C1BC46435}">
      <text>
        <r>
          <rPr>
            <b/>
            <sz val="9"/>
            <color rgb="FF000000"/>
            <rFont val="宋体"/>
            <family val="3"/>
            <charset val="134"/>
          </rPr>
          <t>Administrator:</t>
        </r>
        <r>
          <rPr>
            <sz val="9"/>
            <color rgb="FF000000"/>
            <rFont val="宋体"/>
            <family val="3"/>
            <charset val="134"/>
          </rPr>
          <t xml:space="preserve">
</t>
        </r>
        <r>
          <rPr>
            <sz val="9"/>
            <color rgb="FF000000"/>
            <rFont val="宋体"/>
            <family val="3"/>
            <charset val="134"/>
          </rPr>
          <t>比如，先写一个</t>
        </r>
        <r>
          <rPr>
            <sz val="9"/>
            <color rgb="FF000000"/>
            <rFont val="宋体"/>
            <family val="3"/>
            <charset val="134"/>
          </rPr>
          <t>50</t>
        </r>
        <r>
          <rPr>
            <sz val="9"/>
            <color rgb="FF000000"/>
            <rFont val="宋体"/>
            <family val="3"/>
            <charset val="134"/>
          </rPr>
          <t>字的细纲，然后扩写成</t>
        </r>
        <r>
          <rPr>
            <sz val="9"/>
            <color rgb="FF000000"/>
            <rFont val="宋体"/>
            <family val="3"/>
            <charset val="134"/>
          </rPr>
          <t>2000</t>
        </r>
        <r>
          <rPr>
            <sz val="9"/>
            <color rgb="FF000000"/>
            <rFont val="宋体"/>
            <family val="3"/>
            <charset val="134"/>
          </rPr>
          <t>字</t>
        </r>
        <r>
          <rPr>
            <sz val="9"/>
            <color rgb="FF000000"/>
            <rFont val="宋体"/>
            <family val="3"/>
            <charset val="134"/>
          </rPr>
          <t xml:space="preserve">
</t>
        </r>
        <r>
          <rPr>
            <sz val="9"/>
            <color rgb="FF000000"/>
            <rFont val="宋体"/>
            <family val="3"/>
            <charset val="134"/>
          </rPr>
          <t>也可以设置几个关键词，然后分段扩写</t>
        </r>
        <r>
          <rPr>
            <sz val="9"/>
            <color rgb="FF000000"/>
            <rFont val="宋体"/>
            <family val="3"/>
            <charset val="134"/>
          </rPr>
          <t xml:space="preserve">
</t>
        </r>
        <r>
          <rPr>
            <sz val="9"/>
            <color rgb="FF000000"/>
            <rFont val="宋体"/>
            <family val="3"/>
            <charset val="134"/>
          </rPr>
          <t>逐渐提高根据细纲写作的效率，熟练后可以极大提升码字速度</t>
        </r>
      </text>
    </comment>
    <comment ref="W13" authorId="0" shapeId="0" xr:uid="{E59D44C6-8DAF-0E47-A7CE-956A37E0F88E}">
      <text>
        <r>
          <rPr>
            <b/>
            <sz val="9"/>
            <color rgb="FF000000"/>
            <rFont val="宋体"/>
            <family val="3"/>
            <charset val="134"/>
          </rPr>
          <t>Administrator:</t>
        </r>
        <r>
          <rPr>
            <sz val="9"/>
            <color rgb="FF000000"/>
            <rFont val="宋体"/>
            <family val="3"/>
            <charset val="134"/>
          </rPr>
          <t xml:space="preserve">
</t>
        </r>
        <r>
          <rPr>
            <sz val="9"/>
            <color rgb="FF000000"/>
            <rFont val="宋体"/>
            <family val="3"/>
            <charset val="134"/>
          </rPr>
          <t>因为有细纲，我们可以在创作的时候，多一份心思考虑，是否有更好的情节来代替这个细纲里面的情节呢？</t>
        </r>
        <r>
          <rPr>
            <sz val="9"/>
            <color rgb="FF000000"/>
            <rFont val="宋体"/>
            <family val="3"/>
            <charset val="134"/>
          </rPr>
          <t xml:space="preserve"> 
</t>
        </r>
        <r>
          <rPr>
            <sz val="9"/>
            <color rgb="FF000000"/>
            <rFont val="宋体"/>
            <family val="3"/>
            <charset val="134"/>
          </rPr>
          <t>也就是说，有了细纲的存在，你不但可以提高自己创作速度，还可以让你的情节，多了更好的选择</t>
        </r>
        <r>
          <rPr>
            <sz val="9"/>
            <color rgb="FF000000"/>
            <rFont val="宋体"/>
            <family val="3"/>
            <charset val="134"/>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L1" authorId="0" shapeId="0" xr:uid="{47BA9339-09BD-2847-B416-9736F8997335}">
      <text>
        <r>
          <rPr>
            <b/>
            <sz val="9"/>
            <color rgb="FF000000"/>
            <rFont val="宋体"/>
            <family val="3"/>
            <charset val="134"/>
          </rPr>
          <t>Administrator:</t>
        </r>
        <r>
          <rPr>
            <sz val="9"/>
            <color rgb="FF000000"/>
            <rFont val="宋体"/>
            <family val="3"/>
            <charset val="134"/>
          </rPr>
          <t xml:space="preserve">
</t>
        </r>
        <r>
          <rPr>
            <sz val="9"/>
            <color rgb="FF000000"/>
            <rFont val="宋体"/>
            <family val="3"/>
            <charset val="134"/>
          </rPr>
          <t>注意事项</t>
        </r>
        <r>
          <rPr>
            <sz val="9"/>
            <color rgb="FF000000"/>
            <rFont val="宋体"/>
            <family val="3"/>
            <charset val="134"/>
          </rPr>
          <t xml:space="preserve">
</t>
        </r>
        <r>
          <rPr>
            <sz val="9"/>
            <color rgb="FF000000"/>
            <rFont val="宋体"/>
            <family val="3"/>
            <charset val="134"/>
          </rPr>
          <t>小说创作是个人的心血凝聚，所以这种大纲模板填充起来，会让别人很清楚的知道你的创作思路，尤其是创作卖点。</t>
        </r>
        <r>
          <rPr>
            <sz val="9"/>
            <color rgb="FF000000"/>
            <rFont val="宋体"/>
            <family val="3"/>
            <charset val="134"/>
          </rPr>
          <t xml:space="preserve"> </t>
        </r>
        <r>
          <rPr>
            <sz val="9"/>
            <color rgb="FF000000"/>
            <rFont val="宋体"/>
            <family val="3"/>
            <charset val="134"/>
          </rPr>
          <t>所以这种做法是有一定风险的。</t>
        </r>
        <r>
          <rPr>
            <sz val="9"/>
            <color rgb="FF000000"/>
            <rFont val="宋体"/>
            <family val="3"/>
            <charset val="134"/>
          </rPr>
          <t xml:space="preserve">  
</t>
        </r>
        <r>
          <rPr>
            <sz val="9"/>
            <color rgb="FF000000"/>
            <rFont val="宋体"/>
            <family val="3"/>
            <charset val="134"/>
          </rPr>
          <t>小说包括的东西有很多，绝不是一个构思，一个开头就能够成功的。</t>
        </r>
        <r>
          <rPr>
            <sz val="9"/>
            <color rgb="FF000000"/>
            <rFont val="宋体"/>
            <family val="3"/>
            <charset val="134"/>
          </rPr>
          <t xml:space="preserve"> 
</t>
        </r>
        <r>
          <rPr>
            <sz val="9"/>
            <color rgb="FF000000"/>
            <rFont val="宋体"/>
            <family val="3"/>
            <charset val="134"/>
          </rPr>
          <t>毕竟，自己想的创意，是源于你的生活经验，阅读经验。</t>
        </r>
        <r>
          <rPr>
            <sz val="9"/>
            <color rgb="FF000000"/>
            <rFont val="宋体"/>
            <family val="3"/>
            <charset val="134"/>
          </rPr>
          <t xml:space="preserve"> 
</t>
        </r>
        <r>
          <rPr>
            <sz val="9"/>
            <color rgb="FF000000"/>
            <rFont val="宋体"/>
            <family val="3"/>
            <charset val="134"/>
          </rPr>
          <t>众所周知土豆开创了“退婚废柴流”，但就算在《斗破苍穹》没写之前，各位想到了这个构思，那么，有几个人能够保证能把这个构思写火的？</t>
        </r>
        <r>
          <rPr>
            <sz val="9"/>
            <color rgb="FF000000"/>
            <rFont val="宋体"/>
            <family val="3"/>
            <charset val="134"/>
          </rPr>
          <t xml:space="preserve">
</t>
        </r>
        <r>
          <rPr>
            <b/>
            <sz val="9"/>
            <color rgb="FF000000"/>
            <rFont val="宋体"/>
            <family val="3"/>
            <charset val="134"/>
          </rPr>
          <t>这个大纲、开头的模板，希望各位新手可以在新书的准备工作时，可以将自己的思路更加的具象，而不至于不知道自己要写什么东西，思维太过混乱。</t>
        </r>
      </text>
    </comment>
    <comment ref="B3" authorId="0" shapeId="0" xr:uid="{C63A937A-EFA1-F948-AD44-21523530D684}">
      <text>
        <r>
          <rPr>
            <b/>
            <sz val="9"/>
            <rFont val="宋体"/>
            <family val="3"/>
            <charset val="134"/>
          </rPr>
          <t>Administrator:</t>
        </r>
        <r>
          <rPr>
            <sz val="9"/>
            <rFont val="宋体"/>
            <family val="3"/>
            <charset val="134"/>
          </rPr>
          <t xml:space="preserve">
男频、女频、长篇、短篇、实体书……</t>
        </r>
      </text>
    </comment>
    <comment ref="B4" authorId="0" shapeId="0" xr:uid="{5E250287-1271-D945-9B95-D6052B080E58}">
      <text>
        <r>
          <rPr>
            <b/>
            <sz val="9"/>
            <rFont val="宋体"/>
            <family val="3"/>
            <charset val="134"/>
          </rPr>
          <t>Administrator:</t>
        </r>
        <r>
          <rPr>
            <sz val="9"/>
            <rFont val="宋体"/>
            <family val="3"/>
            <charset val="134"/>
          </rPr>
          <t xml:space="preserve">
用一句话来介绍你要说一个什么样的故事</t>
        </r>
      </text>
    </comment>
    <comment ref="B5" authorId="0" shapeId="0" xr:uid="{45FE1977-B325-EC40-930D-E07DE5235D5E}">
      <text>
        <r>
          <rPr>
            <b/>
            <sz val="9"/>
            <rFont val="宋体"/>
            <family val="3"/>
            <charset val="134"/>
          </rPr>
          <t>Administrator:</t>
        </r>
        <r>
          <rPr>
            <sz val="9"/>
            <rFont val="宋体"/>
            <family val="3"/>
            <charset val="134"/>
          </rPr>
          <t xml:space="preserve">
玄幻、奇幻、武侠、军事、现实、历史、游戏、体育、科幻、悬疑、轻小说……</t>
        </r>
      </text>
    </comment>
    <comment ref="B6" authorId="0" shapeId="0" xr:uid="{A38CC175-9282-EF46-8B83-77A8C1A67994}">
      <text>
        <r>
          <rPr>
            <b/>
            <sz val="9"/>
            <color rgb="FF000000"/>
            <rFont val="宋体"/>
            <family val="3"/>
            <charset val="134"/>
          </rPr>
          <t>Administrator:</t>
        </r>
        <r>
          <rPr>
            <sz val="9"/>
            <color rgb="FF000000"/>
            <rFont val="宋体"/>
            <family val="3"/>
            <charset val="134"/>
          </rPr>
          <t xml:space="preserve">
</t>
        </r>
        <r>
          <rPr>
            <sz val="9"/>
            <color rgb="FF000000"/>
            <rFont val="宋体"/>
            <family val="3"/>
            <charset val="134"/>
          </rPr>
          <t>想一想你这本书的卖点，凭什么去吸引读者（比如新颖的设定、金手指等）</t>
        </r>
        <r>
          <rPr>
            <sz val="9"/>
            <color rgb="FF000000"/>
            <rFont val="宋体"/>
            <family val="3"/>
            <charset val="134"/>
          </rPr>
          <t xml:space="preserve">
</t>
        </r>
        <r>
          <rPr>
            <sz val="9"/>
            <color rgb="FF000000"/>
            <rFont val="宋体"/>
            <family val="3"/>
            <charset val="134"/>
          </rPr>
          <t xml:space="preserve">
</t>
        </r>
        <r>
          <rPr>
            <sz val="9"/>
            <color rgb="FF000000"/>
            <rFont val="宋体"/>
            <family val="3"/>
            <charset val="134"/>
          </rPr>
          <t>这一条非常重要！！！</t>
        </r>
        <r>
          <rPr>
            <sz val="9"/>
            <color rgb="FF000000"/>
            <rFont val="宋体"/>
            <family val="3"/>
            <charset val="134"/>
          </rPr>
          <t xml:space="preserve">
</t>
        </r>
        <r>
          <rPr>
            <sz val="9"/>
            <color rgb="FF000000"/>
            <rFont val="宋体"/>
            <family val="3"/>
            <charset val="134"/>
          </rPr>
          <t>这一条非常重要！！！</t>
        </r>
        <r>
          <rPr>
            <sz val="9"/>
            <color rgb="FF000000"/>
            <rFont val="宋体"/>
            <family val="3"/>
            <charset val="134"/>
          </rPr>
          <t xml:space="preserve">
</t>
        </r>
        <r>
          <rPr>
            <sz val="9"/>
            <color rgb="FF000000"/>
            <rFont val="宋体"/>
            <family val="3"/>
            <charset val="134"/>
          </rPr>
          <t>这一条非常重要！！！</t>
        </r>
        <r>
          <rPr>
            <sz val="9"/>
            <color rgb="FF000000"/>
            <rFont val="宋体"/>
            <family val="3"/>
            <charset val="134"/>
          </rPr>
          <t xml:space="preserve">
</t>
        </r>
      </text>
    </comment>
    <comment ref="B7" authorId="0" shapeId="0" xr:uid="{7BE4399F-BE40-714C-8754-2FC303F8B7EE}">
      <text>
        <r>
          <rPr>
            <b/>
            <sz val="9"/>
            <color rgb="FF000000"/>
            <rFont val="宋体"/>
            <family val="3"/>
            <charset val="134"/>
          </rPr>
          <t>Administrator:</t>
        </r>
        <r>
          <rPr>
            <sz val="9"/>
            <color rgb="FF000000"/>
            <rFont val="宋体"/>
            <family val="3"/>
            <charset val="134"/>
          </rPr>
          <t xml:space="preserve">
</t>
        </r>
        <r>
          <rPr>
            <sz val="9"/>
            <color rgb="FF000000"/>
            <rFont val="宋体"/>
            <family val="3"/>
            <charset val="134"/>
          </rPr>
          <t>1.</t>
        </r>
        <r>
          <rPr>
            <sz val="9"/>
            <color rgb="FF000000"/>
            <rFont val="宋体"/>
            <family val="3"/>
            <charset val="134"/>
          </rPr>
          <t>世界背景</t>
        </r>
        <r>
          <rPr>
            <sz val="9"/>
            <color rgb="FF000000"/>
            <rFont val="宋体"/>
            <family val="3"/>
            <charset val="134"/>
          </rPr>
          <t>——</t>
        </r>
        <r>
          <rPr>
            <sz val="9"/>
            <color rgb="FF000000"/>
            <rFont val="宋体"/>
            <family val="3"/>
            <charset val="134"/>
          </rPr>
          <t>是现代都市，还是异界大陆（玄幻、仙侠、奇幻等）、末日废土、古代架空、游戏等</t>
        </r>
        <r>
          <rPr>
            <sz val="9"/>
            <color rgb="FF000000"/>
            <rFont val="宋体"/>
            <family val="3"/>
            <charset val="134"/>
          </rPr>
          <t xml:space="preserve">
</t>
        </r>
        <r>
          <rPr>
            <sz val="9"/>
            <color rgb="FF000000"/>
            <rFont val="宋体"/>
            <family val="3"/>
            <charset val="134"/>
          </rPr>
          <t>2.</t>
        </r>
        <r>
          <rPr>
            <sz val="9"/>
            <color rgb="FF000000"/>
            <rFont val="宋体"/>
            <family val="3"/>
            <charset val="134"/>
          </rPr>
          <t>新手地图</t>
        </r>
        <r>
          <rPr>
            <sz val="9"/>
            <color rgb="FF000000"/>
            <rFont val="宋体"/>
            <family val="3"/>
            <charset val="134"/>
          </rPr>
          <t>——</t>
        </r>
        <r>
          <rPr>
            <sz val="9"/>
            <color rgb="FF000000"/>
            <rFont val="宋体"/>
            <family val="3"/>
            <charset val="134"/>
          </rPr>
          <t>主角的出生点在什么地方？这个地方的力量等级对于整个世界的设定而言是什么层次？</t>
        </r>
        <r>
          <rPr>
            <sz val="9"/>
            <color rgb="FF000000"/>
            <rFont val="宋体"/>
            <family val="3"/>
            <charset val="134"/>
          </rPr>
          <t xml:space="preserve">
</t>
        </r>
        <r>
          <rPr>
            <sz val="9"/>
            <color rgb="FF000000"/>
            <rFont val="宋体"/>
            <family val="3"/>
            <charset val="134"/>
          </rPr>
          <t>3.</t>
        </r>
        <r>
          <rPr>
            <sz val="9"/>
            <color rgb="FF000000"/>
            <rFont val="宋体"/>
            <family val="3"/>
            <charset val="134"/>
          </rPr>
          <t>地图更换</t>
        </r>
        <r>
          <rPr>
            <sz val="9"/>
            <color rgb="FF000000"/>
            <rFont val="宋体"/>
            <family val="3"/>
            <charset val="134"/>
          </rPr>
          <t>——</t>
        </r>
        <r>
          <rPr>
            <sz val="9"/>
            <color rgb="FF000000"/>
            <rFont val="宋体"/>
            <family val="3"/>
            <charset val="134"/>
          </rPr>
          <t>主角接下来会去什么地方？这些地图的力量等级是怎样的？</t>
        </r>
      </text>
    </comment>
    <comment ref="B12" authorId="0" shapeId="0" xr:uid="{FF8649A3-A3D5-424F-A867-FEF5165CC001}">
      <text>
        <r>
          <rPr>
            <b/>
            <sz val="9"/>
            <rFont val="宋体"/>
            <family val="3"/>
            <charset val="134"/>
          </rPr>
          <t>Administrator:</t>
        </r>
        <r>
          <rPr>
            <sz val="9"/>
            <rFont val="宋体"/>
            <family val="3"/>
            <charset val="134"/>
          </rPr>
          <t xml:space="preserve">
这个世界使用什么样的货币，货币价值如何计算</t>
        </r>
      </text>
    </comment>
    <comment ref="B13" authorId="0" shapeId="0" xr:uid="{94BBD627-5E35-8749-AB3A-B91344EF94BB}">
      <text>
        <r>
          <rPr>
            <b/>
            <sz val="9"/>
            <color rgb="FF000000"/>
            <rFont val="宋体"/>
            <family val="3"/>
            <charset val="134"/>
          </rPr>
          <t>Administrator:</t>
        </r>
        <r>
          <rPr>
            <sz val="9"/>
            <color rgb="FF000000"/>
            <rFont val="宋体"/>
            <family val="3"/>
            <charset val="134"/>
          </rPr>
          <t xml:space="preserve">
</t>
        </r>
        <r>
          <rPr>
            <sz val="9"/>
            <color rgb="FF000000"/>
            <rFont val="宋体"/>
            <family val="3"/>
            <charset val="134"/>
          </rPr>
          <t>公国？帝国？王国？宗门？君权神授？等等</t>
        </r>
      </text>
    </comment>
    <comment ref="B14" authorId="0" shapeId="0" xr:uid="{7D7B041F-02B9-124C-BEE1-FD0FB01D6CC8}">
      <text>
        <r>
          <rPr>
            <b/>
            <sz val="9"/>
            <color rgb="FF000000"/>
            <rFont val="宋体"/>
            <family val="3"/>
            <charset val="134"/>
          </rPr>
          <t>Administrator:</t>
        </r>
        <r>
          <rPr>
            <sz val="9"/>
            <color rgb="FF000000"/>
            <rFont val="宋体"/>
            <family val="3"/>
            <charset val="134"/>
          </rPr>
          <t xml:space="preserve">
</t>
        </r>
        <r>
          <rPr>
            <sz val="9"/>
            <color rgb="FF000000"/>
            <rFont val="宋体"/>
            <family val="3"/>
            <charset val="134"/>
          </rPr>
          <t>多少天为一个月、一年？有无特殊节日？天体是否与现实相同？</t>
        </r>
      </text>
    </comment>
    <comment ref="B15" authorId="0" shapeId="0" xr:uid="{DD6FFD1A-95C6-064B-8A5E-1C1C9EBEC8A4}">
      <text>
        <r>
          <rPr>
            <b/>
            <sz val="9"/>
            <color rgb="FF000000"/>
            <rFont val="宋体"/>
            <family val="3"/>
            <charset val="134"/>
          </rPr>
          <t>Administrator:</t>
        </r>
        <r>
          <rPr>
            <sz val="9"/>
            <color rgb="FF000000"/>
            <rFont val="宋体"/>
            <family val="3"/>
            <charset val="134"/>
          </rPr>
          <t xml:space="preserve">
</t>
        </r>
        <r>
          <rPr>
            <sz val="9"/>
            <color rgb="FF000000"/>
            <rFont val="宋体"/>
            <family val="3"/>
            <charset val="134"/>
          </rPr>
          <t>1.</t>
        </r>
        <r>
          <rPr>
            <sz val="9"/>
            <color rgb="FF000000"/>
            <rFont val="宋体"/>
            <family val="3"/>
            <charset val="134"/>
          </rPr>
          <t>这个世界有什么比较大的势力？（门派、集团、国家、组织等）</t>
        </r>
        <r>
          <rPr>
            <sz val="9"/>
            <color rgb="FF000000"/>
            <rFont val="宋体"/>
            <family val="3"/>
            <charset val="134"/>
          </rPr>
          <t xml:space="preserve">
</t>
        </r>
        <r>
          <rPr>
            <sz val="9"/>
            <color rgb="FF000000"/>
            <rFont val="宋体"/>
            <family val="3"/>
            <charset val="134"/>
          </rPr>
          <t>2.</t>
        </r>
        <r>
          <rPr>
            <sz val="9"/>
            <color rgb="FF000000"/>
            <rFont val="宋体"/>
            <family val="3"/>
            <charset val="134"/>
          </rPr>
          <t>主角先后加入或者创立了哪些势力？</t>
        </r>
        <r>
          <rPr>
            <sz val="9"/>
            <color rgb="FF000000"/>
            <rFont val="宋体"/>
            <family val="3"/>
            <charset val="134"/>
          </rPr>
          <t xml:space="preserve">
</t>
        </r>
        <r>
          <rPr>
            <sz val="9"/>
            <color rgb="FF000000"/>
            <rFont val="宋体"/>
            <family val="3"/>
            <charset val="134"/>
          </rPr>
          <t>3.</t>
        </r>
        <r>
          <rPr>
            <sz val="9"/>
            <color rgb="FF000000"/>
            <rFont val="宋体"/>
            <family val="3"/>
            <charset val="134"/>
          </rPr>
          <t>哪些势力会跟主角发生交集？敌对还是友善还是中立？</t>
        </r>
        <r>
          <rPr>
            <sz val="9"/>
            <color rgb="FF000000"/>
            <rFont val="宋体"/>
            <family val="3"/>
            <charset val="134"/>
          </rPr>
          <t xml:space="preserve">
</t>
        </r>
        <r>
          <rPr>
            <sz val="9"/>
            <color rgb="FF000000"/>
            <rFont val="宋体"/>
            <family val="3"/>
            <charset val="134"/>
          </rPr>
          <t>4.</t>
        </r>
        <r>
          <rPr>
            <sz val="9"/>
            <color rgb="FF000000"/>
            <rFont val="宋体"/>
            <family val="3"/>
            <charset val="134"/>
          </rPr>
          <t>哪些势力是反派，哪些势力是正派？</t>
        </r>
        <r>
          <rPr>
            <sz val="9"/>
            <color rgb="FF000000"/>
            <rFont val="宋体"/>
            <family val="3"/>
            <charset val="134"/>
          </rPr>
          <t xml:space="preserve">
</t>
        </r>
        <r>
          <rPr>
            <sz val="9"/>
            <color rgb="FF000000"/>
            <rFont val="宋体"/>
            <family val="3"/>
            <charset val="134"/>
          </rPr>
          <t>5.</t>
        </r>
        <r>
          <rPr>
            <sz val="9"/>
            <color rgb="FF000000"/>
            <rFont val="宋体"/>
            <family val="3"/>
            <charset val="134"/>
          </rPr>
          <t>最终的</t>
        </r>
        <r>
          <rPr>
            <sz val="9"/>
            <color rgb="FF000000"/>
            <rFont val="宋体"/>
            <family val="3"/>
            <charset val="134"/>
          </rPr>
          <t>Boss</t>
        </r>
        <r>
          <rPr>
            <sz val="9"/>
            <color rgb="FF000000"/>
            <rFont val="宋体"/>
            <family val="3"/>
            <charset val="134"/>
          </rPr>
          <t>势力是什么？</t>
        </r>
      </text>
    </comment>
    <comment ref="B20" authorId="0" shapeId="0" xr:uid="{C949AD3A-E0AC-9C49-9CE7-8339874694A6}">
      <text>
        <r>
          <rPr>
            <b/>
            <sz val="9"/>
            <color rgb="FF000000"/>
            <rFont val="宋体"/>
            <family val="3"/>
            <charset val="134"/>
          </rPr>
          <t>Administrator:</t>
        </r>
        <r>
          <rPr>
            <sz val="9"/>
            <color rgb="FF000000"/>
            <rFont val="宋体"/>
            <family val="3"/>
            <charset val="134"/>
          </rPr>
          <t xml:space="preserve">
</t>
        </r>
        <r>
          <rPr>
            <sz val="9"/>
            <color rgb="FF000000"/>
            <rFont val="宋体"/>
            <family val="3"/>
            <charset val="134"/>
          </rPr>
          <t>1.</t>
        </r>
        <r>
          <rPr>
            <sz val="9"/>
            <color rgb="FF000000"/>
            <rFont val="宋体"/>
            <family val="3"/>
            <charset val="134"/>
          </rPr>
          <t>这个世界的力量等级总共分为多少级，具体如何？</t>
        </r>
        <r>
          <rPr>
            <sz val="9"/>
            <color rgb="FF000000"/>
            <rFont val="宋体"/>
            <family val="3"/>
            <charset val="134"/>
          </rPr>
          <t xml:space="preserve">
</t>
        </r>
        <r>
          <rPr>
            <sz val="9"/>
            <color rgb="FF000000"/>
            <rFont val="宋体"/>
            <family val="3"/>
            <charset val="134"/>
          </rPr>
          <t>2.</t>
        </r>
        <r>
          <rPr>
            <sz val="9"/>
            <color rgb="FF000000"/>
            <rFont val="宋体"/>
            <family val="3"/>
            <charset val="134"/>
          </rPr>
          <t>著名势力的力量等级情况如何</t>
        </r>
        <r>
          <rPr>
            <sz val="9"/>
            <color rgb="FF000000"/>
            <rFont val="宋体"/>
            <family val="3"/>
            <charset val="134"/>
          </rPr>
          <t xml:space="preserve">
</t>
        </r>
        <r>
          <rPr>
            <sz val="9"/>
            <color rgb="FF000000"/>
            <rFont val="宋体"/>
            <family val="3"/>
            <charset val="134"/>
          </rPr>
          <t>3.</t>
        </r>
        <r>
          <rPr>
            <sz val="9"/>
            <color rgb="FF000000"/>
            <rFont val="宋体"/>
            <family val="3"/>
            <charset val="134"/>
          </rPr>
          <t>每个力量等级有哪些代表性的角色，分别在什么势力？力量等级具体如何？</t>
        </r>
        <r>
          <rPr>
            <sz val="9"/>
            <color rgb="FF000000"/>
            <rFont val="宋体"/>
            <family val="3"/>
            <charset val="134"/>
          </rPr>
          <t xml:space="preserve">
</t>
        </r>
        <r>
          <rPr>
            <sz val="9"/>
            <color rgb="FF000000"/>
            <rFont val="宋体"/>
            <family val="3"/>
            <charset val="134"/>
          </rPr>
          <t>4.</t>
        </r>
        <r>
          <rPr>
            <sz val="9"/>
            <color rgb="FF000000"/>
            <rFont val="宋体"/>
            <family val="3"/>
            <charset val="134"/>
          </rPr>
          <t>主角的初始力量等级是多少，最高达到过多少，现在是多少（非废柴流可以只看现在）</t>
        </r>
        <r>
          <rPr>
            <sz val="9"/>
            <color rgb="FF000000"/>
            <rFont val="宋体"/>
            <family val="3"/>
            <charset val="134"/>
          </rPr>
          <t xml:space="preserve">
</t>
        </r>
        <r>
          <rPr>
            <sz val="9"/>
            <color rgb="FF000000"/>
            <rFont val="宋体"/>
            <family val="3"/>
            <charset val="134"/>
          </rPr>
          <t>5.</t>
        </r>
        <r>
          <rPr>
            <sz val="9"/>
            <color rgb="FF000000"/>
            <rFont val="宋体"/>
            <family val="3"/>
            <charset val="134"/>
          </rPr>
          <t>一般来说，主角的同龄人平均力量等级是多少</t>
        </r>
        <r>
          <rPr>
            <sz val="9"/>
            <color rgb="FF000000"/>
            <rFont val="宋体"/>
            <family val="3"/>
            <charset val="134"/>
          </rPr>
          <t xml:space="preserve">
</t>
        </r>
        <r>
          <rPr>
            <sz val="9"/>
            <color rgb="FF000000"/>
            <rFont val="宋体"/>
            <family val="3"/>
            <charset val="134"/>
          </rPr>
          <t>6.</t>
        </r>
        <r>
          <rPr>
            <sz val="9"/>
            <color rgb="FF000000"/>
            <rFont val="宋体"/>
            <family val="3"/>
            <charset val="134"/>
          </rPr>
          <t>同龄人里的天才平均等级、最高力量等级是多少</t>
        </r>
        <r>
          <rPr>
            <sz val="9"/>
            <color rgb="FF000000"/>
            <rFont val="宋体"/>
            <family val="3"/>
            <charset val="134"/>
          </rPr>
          <t xml:space="preserve">
</t>
        </r>
        <r>
          <rPr>
            <sz val="9"/>
            <color rgb="FF000000"/>
            <rFont val="宋体"/>
            <family val="3"/>
            <charset val="134"/>
          </rPr>
          <t>7.</t>
        </r>
        <r>
          <rPr>
            <sz val="9"/>
            <color rgb="FF000000"/>
            <rFont val="宋体"/>
            <family val="3"/>
            <charset val="134"/>
          </rPr>
          <t>一般来说，某个级别需要达到的年龄是多少岁？</t>
        </r>
        <r>
          <rPr>
            <sz val="9"/>
            <color rgb="FF000000"/>
            <rFont val="宋体"/>
            <family val="3"/>
            <charset val="134"/>
          </rPr>
          <t xml:space="preserve">
</t>
        </r>
        <r>
          <rPr>
            <sz val="9"/>
            <color rgb="FF000000"/>
            <rFont val="宋体"/>
            <family val="3"/>
            <charset val="134"/>
          </rPr>
          <t>8.</t>
        </r>
        <r>
          <rPr>
            <sz val="9"/>
            <color rgb="FF000000"/>
            <rFont val="宋体"/>
            <family val="3"/>
            <charset val="134"/>
          </rPr>
          <t>从</t>
        </r>
        <r>
          <rPr>
            <sz val="9"/>
            <color rgb="FF000000"/>
            <rFont val="宋体"/>
            <family val="3"/>
            <charset val="134"/>
          </rPr>
          <t>X</t>
        </r>
        <r>
          <rPr>
            <sz val="9"/>
            <color rgb="FF000000"/>
            <rFont val="宋体"/>
            <family val="3"/>
            <charset val="134"/>
          </rPr>
          <t>级升到</t>
        </r>
        <r>
          <rPr>
            <sz val="9"/>
            <color rgb="FF000000"/>
            <rFont val="宋体"/>
            <family val="3"/>
            <charset val="134"/>
          </rPr>
          <t>XX</t>
        </r>
        <r>
          <rPr>
            <sz val="9"/>
            <color rgb="FF000000"/>
            <rFont val="宋体"/>
            <family val="3"/>
            <charset val="134"/>
          </rPr>
          <t>级所需的平均时间是多少</t>
        </r>
      </text>
    </comment>
    <comment ref="B28" authorId="0" shapeId="0" xr:uid="{2D9F5345-5B9A-6449-BBC2-EBE635AFC883}">
      <text>
        <r>
          <rPr>
            <b/>
            <sz val="9"/>
            <color rgb="FF000000"/>
            <rFont val="宋体"/>
            <family val="3"/>
            <charset val="134"/>
          </rPr>
          <t>Administrator:</t>
        </r>
        <r>
          <rPr>
            <sz val="9"/>
            <color rgb="FF000000"/>
            <rFont val="宋体"/>
            <family val="3"/>
            <charset val="134"/>
          </rPr>
          <t xml:space="preserve">
</t>
        </r>
        <r>
          <rPr>
            <sz val="9"/>
            <color rgb="FF000000"/>
            <rFont val="宋体"/>
            <family val="3"/>
            <charset val="134"/>
          </rPr>
          <t>概括你的故事主线，起因、经过、转折、高潮、结果</t>
        </r>
        <r>
          <rPr>
            <sz val="9"/>
            <color rgb="FF000000"/>
            <rFont val="宋体"/>
            <family val="3"/>
            <charset val="134"/>
          </rPr>
          <t>……</t>
        </r>
      </text>
    </comment>
    <comment ref="B29" authorId="0" shapeId="0" xr:uid="{4592B02D-02ED-C944-B697-DDF9E245747F}">
      <text>
        <r>
          <rPr>
            <b/>
            <sz val="9"/>
            <rFont val="宋体"/>
            <family val="3"/>
            <charset val="134"/>
          </rPr>
          <t>Administrator:</t>
        </r>
        <r>
          <rPr>
            <sz val="9"/>
            <rFont val="宋体"/>
            <family val="3"/>
            <charset val="134"/>
          </rPr>
          <t xml:space="preserve">
围绕主线展开的辅助剧情线，可以推动主线剧情的展开，同样有起因、经过、结果等……</t>
        </r>
      </text>
    </comment>
    <comment ref="B30" authorId="0" shapeId="0" xr:uid="{4B776BE8-5CC6-C843-8010-0249B2373027}">
      <text>
        <r>
          <rPr>
            <b/>
            <sz val="9"/>
            <color rgb="FF000000"/>
            <rFont val="宋体"/>
            <family val="3"/>
            <charset val="134"/>
          </rPr>
          <t>Administrator:</t>
        </r>
        <r>
          <rPr>
            <sz val="9"/>
            <color rgb="FF000000"/>
            <rFont val="宋体"/>
            <family val="3"/>
            <charset val="134"/>
          </rPr>
          <t xml:space="preserve">
</t>
        </r>
        <r>
          <rPr>
            <sz val="9"/>
            <color rgb="FF000000"/>
            <rFont val="宋体"/>
            <family val="3"/>
            <charset val="134"/>
          </rPr>
          <t>能够成为影响剧情发展的重大事件，一般是剧情转折或者进入高潮时的事件</t>
        </r>
      </text>
    </comment>
    <comment ref="B31" authorId="0" shapeId="0" xr:uid="{939074DE-5910-C44C-A2CE-FCB6E7621616}">
      <text>
        <r>
          <rPr>
            <b/>
            <sz val="9"/>
            <rFont val="宋体"/>
            <family val="3"/>
            <charset val="134"/>
          </rPr>
          <t>Administrator:</t>
        </r>
        <r>
          <rPr>
            <sz val="9"/>
            <rFont val="宋体"/>
            <family val="3"/>
            <charset val="134"/>
          </rPr>
          <t xml:space="preserve">
简述故事开头是怎样的一个事件，包括有几个出场人物、他们的目的、事件发生的地点和时间等，相当于开篇故事的一个粗略概括</t>
        </r>
      </text>
    </comment>
    <comment ref="B34" authorId="0" shapeId="0" xr:uid="{F4860B04-28A1-2E49-87F7-363AC50DE2AC}">
      <text>
        <r>
          <rPr>
            <b/>
            <sz val="9"/>
            <rFont val="宋体"/>
            <family val="3"/>
            <charset val="134"/>
          </rPr>
          <t>Administrator:</t>
        </r>
        <r>
          <rPr>
            <sz val="9"/>
            <rFont val="宋体"/>
            <family val="3"/>
            <charset val="134"/>
          </rPr>
          <t xml:space="preserve">
</t>
        </r>
        <r>
          <rPr>
            <b/>
            <sz val="9"/>
            <rFont val="宋体"/>
            <family val="3"/>
            <charset val="134"/>
          </rPr>
          <t>切入点是非常重要的</t>
        </r>
        <r>
          <rPr>
            <sz val="9"/>
            <rFont val="宋体"/>
            <family val="3"/>
            <charset val="134"/>
          </rPr>
          <t xml:space="preserve">，这是吸引读者的第一要素。
开篇如果不能吸引读者的话，那么往后就很难了，所以切入点非常重要。
切入点一般包括三个部分：铺垫——转折——新剧情（小高潮制造读者期待）
大部分切入点，都是主角第一次出场，在经过短暂的铺垫以后开始人生转折，并且在转折之后完成第一个事件以展现出主角的能力（或者是金手指的能力）。从而当读者对接下来的故事产生期待感。 
举几个例子： 
</t>
        </r>
        <r>
          <rPr>
            <b/>
            <sz val="9"/>
            <rFont val="宋体"/>
            <family val="3"/>
            <charset val="134"/>
          </rPr>
          <t>废柴流</t>
        </r>
        <r>
          <rPr>
            <sz val="9"/>
            <rFont val="宋体"/>
            <family val="3"/>
            <charset val="134"/>
          </rPr>
          <t xml:space="preserve">（以《斗破》）为例：家族检测，介绍废柴，被上门退婚（铺垫），药老出现（转折），开始修炼（新剧情）
</t>
        </r>
        <r>
          <rPr>
            <b/>
            <sz val="9"/>
            <rFont val="宋体"/>
            <family val="3"/>
            <charset val="134"/>
          </rPr>
          <t>重生流</t>
        </r>
        <r>
          <rPr>
            <sz val="9"/>
            <rFont val="宋体"/>
            <family val="3"/>
            <charset val="134"/>
          </rPr>
          <t xml:space="preserve">更加的套路化：重生前的落魄（铺垫）、重生到几岁（转折）、开始重生后的第一件事（新剧情）
</t>
        </r>
        <r>
          <rPr>
            <b/>
            <sz val="9"/>
            <rFont val="宋体"/>
            <family val="3"/>
            <charset val="134"/>
          </rPr>
          <t>穿越流</t>
        </r>
        <r>
          <rPr>
            <sz val="9"/>
            <rFont val="宋体"/>
            <family val="3"/>
            <charset val="134"/>
          </rPr>
          <t>也是如此：穿越前主角介绍（铺垫）、穿越到另一个世界（转折）、开始穿越后的第一件事（新剧情）
甚至现在重生穿越流当中，关于重生/穿越前的铺垫剧情很多都不写了，直接以穿越后的转折剧情作为开始，关于重生/穿越前的事情，只是接下来通过回忆简单交代一下。 这也是一种快速入戏的方法。 
一般获得某些宝物、金手指之类的小说，也都是这种写法。：
铺垫（主角获得金手指前是什么身份——大都是屌丝）
转折（主角获得金手指的过程）
新剧情（主角利用金手指完成第一次装逼，拉一个小高潮） 
这种类型的小说存在于网文的方方面面，其中以</t>
        </r>
        <r>
          <rPr>
            <b/>
            <sz val="9"/>
            <rFont val="宋体"/>
            <family val="3"/>
            <charset val="134"/>
          </rPr>
          <t>系统流</t>
        </r>
        <r>
          <rPr>
            <sz val="9"/>
            <rFont val="宋体"/>
            <family val="3"/>
            <charset val="134"/>
          </rPr>
          <t xml:space="preserve">将这个模式发扬光大
系统流的开篇一般是： 
铺垫（介绍主角如何废柴咸鱼，包括主角现在面临的问题）
转折（主角获得系统） 
新剧情（主角利用系统，解决眼下的问题）
所以，请在下方的表格当中，填写切入点的铺垫、转折，以及后续的情节安排。
</t>
        </r>
      </text>
    </comment>
    <comment ref="B47" authorId="0" shapeId="0" xr:uid="{5717B903-6807-A249-9DBD-44D3B7F52DBE}">
      <text>
        <r>
          <rPr>
            <b/>
            <sz val="9"/>
            <rFont val="宋体"/>
            <family val="3"/>
            <charset val="134"/>
          </rPr>
          <t>Administrator:</t>
        </r>
        <r>
          <rPr>
            <sz val="9"/>
            <rFont val="宋体"/>
            <family val="3"/>
            <charset val="134"/>
          </rPr>
          <t xml:space="preserve">
一般来说都是主角在转折（获得金手指之前）的处境，比如生活状态、面临的困境等等。</t>
        </r>
      </text>
    </comment>
    <comment ref="B48" authorId="0" shapeId="0" xr:uid="{13A38364-7E42-344D-9693-4C72A55F2DEB}">
      <text>
        <r>
          <rPr>
            <b/>
            <sz val="9"/>
            <rFont val="宋体"/>
            <family val="3"/>
            <charset val="134"/>
          </rPr>
          <t>Administrator:</t>
        </r>
        <r>
          <rPr>
            <sz val="9"/>
            <rFont val="宋体"/>
            <family val="3"/>
            <charset val="134"/>
          </rPr>
          <t xml:space="preserve">
主角获得金手指，或者是当本书卖点（主角光环）出现的过程。 
一般来说都是以主角获得的金手指作为转折
（穿越、重生、获得宝物、系统、老爷爷教导、接触新奇的世界等等）
重点在于：
1、转折是如何发生的。 
2、获得的金手指是什么，有什么能力。</t>
        </r>
      </text>
    </comment>
    <comment ref="B52" authorId="0" shapeId="0" xr:uid="{18403D0A-0B7E-264F-9BA7-82D9C1341BAD}">
      <text>
        <r>
          <rPr>
            <b/>
            <sz val="9"/>
            <rFont val="宋体"/>
            <family val="3"/>
            <charset val="134"/>
          </rPr>
          <t>Administrator:</t>
        </r>
        <r>
          <rPr>
            <sz val="9"/>
            <rFont val="宋体"/>
            <family val="3"/>
            <charset val="134"/>
          </rPr>
          <t xml:space="preserve">
开头设定完毕以后，作者可以对于后面的情节进行一个大概的展望。</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D14" authorId="0" shapeId="0" xr:uid="{13082457-5296-D645-AAD7-29A215AA8BCC}">
      <text>
        <r>
          <rPr>
            <b/>
            <sz val="10"/>
            <color rgb="FF000000"/>
            <rFont val="Microsoft YaHei UI"/>
            <charset val="1"/>
          </rPr>
          <t>Microsoft Office User:</t>
        </r>
        <r>
          <rPr>
            <sz val="10"/>
            <color rgb="FF000000"/>
            <rFont val="Microsoft YaHei UI"/>
            <charset val="1"/>
          </rPr>
          <t xml:space="preserve">
</t>
        </r>
        <r>
          <rPr>
            <sz val="10"/>
            <color rgb="FF000000"/>
            <rFont val="宋体"/>
            <family val="3"/>
            <charset val="134"/>
          </rPr>
          <t>杠杆效应产生于内部优势与外部机会相互一致和适应时。在这种情形下，企业可以用自身内部优势撬起外部机会，使机会与优势充分结合发挥出来。然而，机会往往是稍瞬即逝的，因此企业必须敏锐地捕捉机会，把握时机，以寻求更大的发展。</t>
        </r>
      </text>
    </comment>
    <comment ref="E14" authorId="0" shapeId="0" xr:uid="{04F1399E-C344-B041-9D5F-1A12C14A17E2}">
      <text>
        <r>
          <rPr>
            <b/>
            <sz val="10"/>
            <color rgb="FF000000"/>
            <rFont val="Microsoft YaHei UI"/>
            <charset val="1"/>
          </rPr>
          <t>Microsoft Office User:</t>
        </r>
        <r>
          <rPr>
            <sz val="10"/>
            <color rgb="FF000000"/>
            <rFont val="Microsoft YaHei UI"/>
            <charset val="1"/>
          </rPr>
          <t xml:space="preserve">
</t>
        </r>
        <r>
          <rPr>
            <sz val="10"/>
            <color rgb="FF000000"/>
            <rFont val="宋体"/>
            <family val="3"/>
            <charset val="134"/>
          </rPr>
          <t>脆弱性意味着优势的程度或强度的降低、减少。当环境状况对公司优势构成威胁时，优势得不到充分发挥，出现优势不优的脆弱局面。在这种情形下，企业必须克服威胁，以发挥优势。</t>
        </r>
      </text>
    </comment>
    <comment ref="D16" authorId="0" shapeId="0" xr:uid="{D27537FF-434C-DC4C-86A3-26956890C2EA}">
      <text>
        <r>
          <rPr>
            <b/>
            <sz val="10"/>
            <color rgb="FF000000"/>
            <rFont val="Microsoft YaHei UI"/>
            <charset val="1"/>
          </rPr>
          <t>Microsoft Office User:</t>
        </r>
        <r>
          <rPr>
            <sz val="10"/>
            <color rgb="FF000000"/>
            <rFont val="Microsoft YaHei UI"/>
            <charset val="1"/>
          </rPr>
          <t xml:space="preserve">
</t>
        </r>
        <r>
          <rPr>
            <sz val="10"/>
            <color rgb="FF000000"/>
            <rFont val="宋体"/>
            <family val="3"/>
            <charset val="134"/>
          </rPr>
          <t>抑制性意味着妨碍、阻止、影响与控制。当环境提供的机会与企业内部资源优势不相适合，或者不能相互重叠时，企业的优势再大也将得不到发挥。在这种情形下，企业就需要提供和追加某种资源，以促进内部资源劣势向优势方面转化，从而迎合或适应外部机会。</t>
        </r>
      </text>
    </comment>
    <comment ref="E16" authorId="0" shapeId="0" xr:uid="{C47872EC-0999-054F-846F-21F0E7C707CE}">
      <text>
        <r>
          <rPr>
            <b/>
            <sz val="10"/>
            <color rgb="FF000000"/>
            <rFont val="Microsoft YaHei UI"/>
            <charset val="1"/>
          </rPr>
          <t>Microsoft Office User:</t>
        </r>
        <r>
          <rPr>
            <sz val="10"/>
            <color rgb="FF000000"/>
            <rFont val="Microsoft YaHei UI"/>
            <charset val="1"/>
          </rPr>
          <t xml:space="preserve">
</t>
        </r>
        <r>
          <rPr>
            <sz val="10"/>
            <color rgb="FF000000"/>
            <rFont val="宋体"/>
            <family val="3"/>
            <charset val="134"/>
          </rPr>
          <t>当企业内部劣势与企业外部威胁相遇时，企业就面临着严峻挑战，如果处理不当，可能直接威胁到企业的生死存亡。</t>
        </r>
        <r>
          <rPr>
            <sz val="10"/>
            <color rgb="FF000000"/>
            <rFont val="宋体"/>
            <family val="3"/>
            <charset val="134"/>
          </rPr>
          <t xml:space="preserve">
</t>
        </r>
      </text>
    </comment>
    <comment ref="C23" authorId="0" shapeId="0" xr:uid="{F018CD42-9FB4-4448-B694-47AB9859584E}">
      <text>
        <r>
          <rPr>
            <b/>
            <sz val="10"/>
            <color rgb="FF000000"/>
            <rFont val="Microsoft YaHei UI"/>
            <charset val="1"/>
          </rPr>
          <t>Microsoft Office User:</t>
        </r>
        <r>
          <rPr>
            <sz val="10"/>
            <color rgb="FF000000"/>
            <rFont val="Microsoft YaHei UI"/>
            <charset val="1"/>
          </rPr>
          <t xml:space="preserve">
</t>
        </r>
        <r>
          <rPr>
            <b/>
            <sz val="10"/>
            <color rgb="FF000000"/>
            <rFont val="宋体"/>
            <family val="3"/>
            <charset val="134"/>
          </rPr>
          <t>对企业战略有影响的政治因素</t>
        </r>
        <r>
          <rPr>
            <b/>
            <sz val="10"/>
            <color rgb="FF000000"/>
            <rFont val="宋体"/>
            <family val="3"/>
            <charset val="134"/>
          </rPr>
          <t xml:space="preserve">
</t>
        </r>
        <r>
          <rPr>
            <sz val="10"/>
            <color rgb="FF000000"/>
            <rFont val="宋体"/>
            <family val="3"/>
            <charset val="134"/>
          </rPr>
          <t>政府的管制和管制解除</t>
        </r>
        <r>
          <rPr>
            <sz val="10"/>
            <color rgb="FF000000"/>
            <rFont val="宋体"/>
            <family val="3"/>
            <charset val="134"/>
          </rPr>
          <t xml:space="preserve">
</t>
        </r>
        <r>
          <rPr>
            <sz val="10"/>
            <color rgb="FF000000"/>
            <rFont val="宋体"/>
            <family val="3"/>
            <charset val="134"/>
          </rPr>
          <t>政府采购</t>
        </r>
        <r>
          <rPr>
            <sz val="10"/>
            <color rgb="FF000000"/>
            <rFont val="宋体"/>
            <family val="3"/>
            <charset val="134"/>
          </rPr>
          <t>规模和政策</t>
        </r>
        <r>
          <rPr>
            <sz val="10"/>
            <color rgb="FF000000"/>
            <rFont val="宋体"/>
            <family val="3"/>
            <charset val="134"/>
          </rPr>
          <t xml:space="preserve">
</t>
        </r>
        <r>
          <rPr>
            <sz val="10"/>
            <color rgb="FF000000"/>
            <rFont val="宋体"/>
            <family val="3"/>
            <charset val="134"/>
          </rPr>
          <t>特种</t>
        </r>
        <r>
          <rPr>
            <sz val="10"/>
            <color rgb="FF000000"/>
            <rFont val="宋体"/>
            <family val="3"/>
            <charset val="134"/>
          </rPr>
          <t>关税</t>
        </r>
        <r>
          <rPr>
            <sz val="10"/>
            <color rgb="FF000000"/>
            <rFont val="宋体"/>
            <family val="3"/>
            <charset val="134"/>
          </rPr>
          <t xml:space="preserve">
</t>
        </r>
        <r>
          <rPr>
            <sz val="10"/>
            <color rgb="FF000000"/>
            <rFont val="宋体"/>
            <family val="3"/>
            <charset val="134"/>
          </rPr>
          <t>专利数量</t>
        </r>
        <r>
          <rPr>
            <sz val="10"/>
            <color rgb="FF000000"/>
            <rFont val="宋体"/>
            <family val="3"/>
            <charset val="134"/>
          </rPr>
          <t xml:space="preserve">
</t>
        </r>
        <r>
          <rPr>
            <sz val="10"/>
            <color rgb="FF000000"/>
            <rFont val="宋体"/>
            <family val="3"/>
            <charset val="134"/>
          </rPr>
          <t>财政和</t>
        </r>
        <r>
          <rPr>
            <sz val="10"/>
            <color rgb="FF000000"/>
            <rFont val="宋体"/>
            <family val="3"/>
            <charset val="134"/>
          </rPr>
          <t>货币政策</t>
        </r>
        <r>
          <rPr>
            <sz val="10"/>
            <color rgb="FF000000"/>
            <rFont val="宋体"/>
            <family val="3"/>
            <charset val="134"/>
          </rPr>
          <t>的变化</t>
        </r>
        <r>
          <rPr>
            <sz val="10"/>
            <color rgb="FF000000"/>
            <rFont val="宋体"/>
            <family val="3"/>
            <charset val="134"/>
          </rPr>
          <t xml:space="preserve">
</t>
        </r>
        <r>
          <rPr>
            <sz val="10"/>
            <color rgb="FF000000"/>
            <rFont val="宋体"/>
            <family val="3"/>
            <charset val="134"/>
          </rPr>
          <t>特殊的地方及行业规定</t>
        </r>
        <r>
          <rPr>
            <sz val="10"/>
            <color rgb="FF000000"/>
            <rFont val="宋体"/>
            <family val="3"/>
            <charset val="134"/>
          </rPr>
          <t xml:space="preserve">
</t>
        </r>
        <r>
          <rPr>
            <sz val="10"/>
            <color rgb="FF000000"/>
            <rFont val="宋体"/>
            <family val="3"/>
            <charset val="134"/>
          </rPr>
          <t>世界原油、</t>
        </r>
        <r>
          <rPr>
            <sz val="10"/>
            <color rgb="FF000000"/>
            <rFont val="宋体"/>
            <family val="3"/>
            <charset val="134"/>
          </rPr>
          <t>货币</t>
        </r>
        <r>
          <rPr>
            <sz val="10"/>
            <color rgb="FF000000"/>
            <rFont val="宋体"/>
            <family val="3"/>
            <charset val="134"/>
          </rPr>
          <t>及</t>
        </r>
        <r>
          <rPr>
            <sz val="10"/>
            <color rgb="FF000000"/>
            <rFont val="宋体"/>
            <family val="3"/>
            <charset val="134"/>
          </rPr>
          <t>劳动力市场</t>
        </r>
        <r>
          <rPr>
            <sz val="10"/>
            <color rgb="FF000000"/>
            <rFont val="宋体"/>
            <family val="3"/>
            <charset val="134"/>
          </rPr>
          <t xml:space="preserve">
</t>
        </r>
        <r>
          <rPr>
            <sz val="10"/>
            <color rgb="FF000000"/>
            <rFont val="宋体"/>
            <family val="3"/>
            <charset val="134"/>
          </rPr>
          <t>进出口限制</t>
        </r>
        <r>
          <rPr>
            <sz val="10"/>
            <color rgb="FF000000"/>
            <rFont val="宋体"/>
            <family val="3"/>
            <charset val="134"/>
          </rPr>
          <t xml:space="preserve">
</t>
        </r>
        <r>
          <rPr>
            <sz val="10"/>
            <color rgb="FF000000"/>
            <rFont val="宋体"/>
            <family val="3"/>
            <charset val="134"/>
          </rPr>
          <t>他国的政治条件</t>
        </r>
        <r>
          <rPr>
            <sz val="10"/>
            <color rgb="FF000000"/>
            <rFont val="宋体"/>
            <family val="3"/>
            <charset val="134"/>
          </rPr>
          <t xml:space="preserve">
</t>
        </r>
        <r>
          <rPr>
            <sz val="10"/>
            <color rgb="FF000000"/>
            <rFont val="宋体"/>
            <family val="3"/>
            <charset val="134"/>
          </rPr>
          <t>政府的预算规模</t>
        </r>
        <r>
          <rPr>
            <sz val="10"/>
            <color rgb="FF000000"/>
            <rFont val="宋体"/>
            <family val="3"/>
            <charset val="134"/>
          </rPr>
          <t xml:space="preserve">
</t>
        </r>
        <r>
          <rPr>
            <sz val="10"/>
            <color rgb="FF000000"/>
            <rFont val="宋体"/>
            <family val="3"/>
            <charset val="134"/>
          </rPr>
          <t>国家政府未来规划</t>
        </r>
        <r>
          <rPr>
            <sz val="10"/>
            <color rgb="FF000000"/>
            <rFont val="宋体"/>
            <family val="3"/>
            <charset val="134"/>
          </rPr>
          <t xml:space="preserve">
</t>
        </r>
        <r>
          <rPr>
            <sz val="10"/>
            <color rgb="FF000000"/>
            <rFont val="宋体"/>
            <family val="3"/>
            <charset val="134"/>
          </rPr>
          <t>地方政府产业政策</t>
        </r>
        <r>
          <rPr>
            <sz val="10"/>
            <color rgb="FF000000"/>
            <rFont val="宋体"/>
            <family val="3"/>
            <charset val="134"/>
          </rPr>
          <t xml:space="preserve">
</t>
        </r>
        <r>
          <rPr>
            <sz val="10"/>
            <color rgb="FF000000"/>
            <rFont val="宋体"/>
            <family val="3"/>
            <charset val="134"/>
          </rPr>
          <t>政府政局稳定性</t>
        </r>
        <r>
          <rPr>
            <sz val="10"/>
            <color rgb="FF000000"/>
            <rFont val="宋体"/>
            <family val="3"/>
            <charset val="134"/>
          </rPr>
          <t xml:space="preserve">
</t>
        </r>
      </text>
    </comment>
    <comment ref="C24" authorId="0" shapeId="0" xr:uid="{9AA5825E-41B0-184F-BF2F-CAEAB44E9ED4}">
      <text>
        <r>
          <rPr>
            <b/>
            <sz val="10"/>
            <color rgb="FF000000"/>
            <rFont val="Microsoft YaHei UI"/>
            <charset val="1"/>
          </rPr>
          <t>Microsoft Office User:</t>
        </r>
        <r>
          <rPr>
            <sz val="10"/>
            <color rgb="FF000000"/>
            <rFont val="Microsoft YaHei UI"/>
            <charset val="1"/>
          </rPr>
          <t xml:space="preserve">
</t>
        </r>
        <r>
          <rPr>
            <b/>
            <sz val="10"/>
            <color rgb="FF000000"/>
            <rFont val="宋体"/>
            <family val="3"/>
            <charset val="134"/>
          </rPr>
          <t>对企业战略有影响的经济因素</t>
        </r>
        <r>
          <rPr>
            <b/>
            <sz val="10"/>
            <color rgb="FF000000"/>
            <rFont val="宋体"/>
            <family val="3"/>
            <charset val="134"/>
          </rPr>
          <t xml:space="preserve">
</t>
        </r>
        <r>
          <rPr>
            <sz val="10"/>
            <color rgb="FF000000"/>
            <rFont val="宋体"/>
            <family val="3"/>
            <charset val="134"/>
          </rPr>
          <t>经济转型</t>
        </r>
        <r>
          <rPr>
            <sz val="10"/>
            <color rgb="FF000000"/>
            <rFont val="宋体"/>
            <family val="3"/>
            <charset val="134"/>
          </rPr>
          <t xml:space="preserve">
</t>
        </r>
        <r>
          <rPr>
            <sz val="10"/>
            <color rgb="FF000000"/>
            <rFont val="宋体"/>
            <family val="3"/>
            <charset val="134"/>
          </rPr>
          <t>可支配的</t>
        </r>
        <r>
          <rPr>
            <sz val="10"/>
            <color rgb="FF000000"/>
            <rFont val="宋体"/>
            <family val="3"/>
            <charset val="134"/>
          </rPr>
          <t>收入</t>
        </r>
        <r>
          <rPr>
            <sz val="10"/>
            <color rgb="FF000000"/>
            <rFont val="宋体"/>
            <family val="3"/>
            <charset val="134"/>
          </rPr>
          <t>水平</t>
        </r>
        <r>
          <rPr>
            <sz val="10"/>
            <color rgb="FF000000"/>
            <rFont val="宋体"/>
            <family val="3"/>
            <charset val="134"/>
          </rPr>
          <t xml:space="preserve">
</t>
        </r>
        <r>
          <rPr>
            <sz val="10"/>
            <color rgb="FF000000"/>
            <rFont val="宋体"/>
            <family val="3"/>
            <charset val="134"/>
          </rPr>
          <t>利率规模经济</t>
        </r>
        <r>
          <rPr>
            <sz val="10"/>
            <color rgb="FF000000"/>
            <rFont val="宋体"/>
            <family val="3"/>
            <charset val="134"/>
          </rPr>
          <t xml:space="preserve">
</t>
        </r>
        <r>
          <rPr>
            <sz val="10"/>
            <color rgb="FF000000"/>
            <rFont val="宋体"/>
            <family val="3"/>
            <charset val="134"/>
          </rPr>
          <t>消费模式</t>
        </r>
        <r>
          <rPr>
            <sz val="10"/>
            <color rgb="FF000000"/>
            <rFont val="宋体"/>
            <family val="3"/>
            <charset val="134"/>
          </rPr>
          <t xml:space="preserve">
</t>
        </r>
        <r>
          <rPr>
            <sz val="10"/>
            <color rgb="FF000000"/>
            <rFont val="宋体"/>
            <family val="3"/>
            <charset val="134"/>
          </rPr>
          <t>政府</t>
        </r>
        <r>
          <rPr>
            <sz val="10"/>
            <color rgb="FF000000"/>
            <rFont val="宋体"/>
            <family val="3"/>
            <charset val="134"/>
          </rPr>
          <t>预算赤字</t>
        </r>
        <r>
          <rPr>
            <sz val="10"/>
            <color rgb="FF000000"/>
            <rFont val="宋体"/>
            <family val="3"/>
            <charset val="134"/>
          </rPr>
          <t xml:space="preserve">
</t>
        </r>
        <r>
          <rPr>
            <sz val="10"/>
            <color rgb="FF000000"/>
            <rFont val="宋体"/>
            <family val="3"/>
            <charset val="134"/>
          </rPr>
          <t>劳动生产率水平</t>
        </r>
        <r>
          <rPr>
            <sz val="10"/>
            <color rgb="FF000000"/>
            <rFont val="宋体"/>
            <family val="3"/>
            <charset val="134"/>
          </rPr>
          <t xml:space="preserve">
</t>
        </r>
        <r>
          <rPr>
            <sz val="10"/>
            <color rgb="FF000000"/>
            <rFont val="宋体"/>
            <family val="3"/>
            <charset val="134"/>
          </rPr>
          <t>股票市场</t>
        </r>
        <r>
          <rPr>
            <sz val="10"/>
            <color rgb="FF000000"/>
            <rFont val="宋体"/>
            <family val="3"/>
            <charset val="134"/>
          </rPr>
          <t>趋势</t>
        </r>
        <r>
          <rPr>
            <sz val="10"/>
            <color rgb="FF000000"/>
            <rFont val="宋体"/>
            <family val="3"/>
            <charset val="134"/>
          </rPr>
          <t xml:space="preserve">
</t>
        </r>
        <r>
          <rPr>
            <sz val="10"/>
            <color rgb="FF000000"/>
            <rFont val="宋体"/>
            <family val="3"/>
            <charset val="134"/>
          </rPr>
          <t>进出口因素</t>
        </r>
        <r>
          <rPr>
            <sz val="10"/>
            <color rgb="FF000000"/>
            <rFont val="宋体"/>
            <family val="3"/>
            <charset val="134"/>
          </rPr>
          <t xml:space="preserve">
</t>
        </r>
        <r>
          <rPr>
            <sz val="10"/>
            <color rgb="FF000000"/>
            <rFont val="宋体"/>
            <family val="3"/>
            <charset val="134"/>
          </rPr>
          <t>地区间的</t>
        </r>
        <r>
          <rPr>
            <sz val="10"/>
            <color rgb="FF000000"/>
            <rFont val="宋体"/>
            <family val="3"/>
            <charset val="134"/>
          </rPr>
          <t>收入</t>
        </r>
        <r>
          <rPr>
            <sz val="10"/>
            <color rgb="FF000000"/>
            <rFont val="宋体"/>
            <family val="3"/>
            <charset val="134"/>
          </rPr>
          <t>和销售消费习惯差别</t>
        </r>
        <r>
          <rPr>
            <sz val="10"/>
            <color rgb="FF000000"/>
            <rFont val="宋体"/>
            <family val="3"/>
            <charset val="134"/>
          </rPr>
          <t xml:space="preserve">
</t>
        </r>
        <r>
          <rPr>
            <sz val="10"/>
            <color rgb="FF000000"/>
            <rFont val="宋体"/>
            <family val="3"/>
            <charset val="134"/>
          </rPr>
          <t>劳动力及</t>
        </r>
        <r>
          <rPr>
            <sz val="10"/>
            <color rgb="FF000000"/>
            <rFont val="宋体"/>
            <family val="3"/>
            <charset val="134"/>
          </rPr>
          <t>资本输出</t>
        </r>
        <r>
          <rPr>
            <sz val="10"/>
            <color rgb="FF000000"/>
            <rFont val="宋体"/>
            <family val="3"/>
            <charset val="134"/>
          </rPr>
          <t xml:space="preserve">
</t>
        </r>
        <r>
          <rPr>
            <sz val="10"/>
            <color rgb="FF000000"/>
            <rFont val="宋体"/>
            <family val="3"/>
            <charset val="134"/>
          </rPr>
          <t>财政政策</t>
        </r>
        <r>
          <rPr>
            <sz val="10"/>
            <color rgb="FF000000"/>
            <rFont val="宋体"/>
            <family val="3"/>
            <charset val="134"/>
          </rPr>
          <t xml:space="preserve">
</t>
        </r>
        <r>
          <rPr>
            <sz val="10"/>
            <color rgb="FF000000"/>
            <rFont val="宋体"/>
            <family val="3"/>
            <charset val="134"/>
          </rPr>
          <t>欧共体</t>
        </r>
        <r>
          <rPr>
            <sz val="10"/>
            <color rgb="FF000000"/>
            <rFont val="宋体"/>
            <family val="3"/>
            <charset val="134"/>
          </rPr>
          <t>政策</t>
        </r>
        <r>
          <rPr>
            <sz val="10"/>
            <color rgb="FF000000"/>
            <rFont val="宋体"/>
            <family val="3"/>
            <charset val="134"/>
          </rPr>
          <t xml:space="preserve">
</t>
        </r>
        <r>
          <rPr>
            <sz val="10"/>
            <color rgb="FF000000"/>
            <rFont val="宋体"/>
            <family val="3"/>
            <charset val="134"/>
          </rPr>
          <t>居民的消费趋向</t>
        </r>
        <r>
          <rPr>
            <sz val="10"/>
            <color rgb="FF000000"/>
            <rFont val="宋体"/>
            <family val="3"/>
            <charset val="134"/>
          </rPr>
          <t xml:space="preserve">
</t>
        </r>
        <r>
          <rPr>
            <sz val="10"/>
            <color rgb="FF000000"/>
            <rFont val="宋体"/>
            <family val="3"/>
            <charset val="134"/>
          </rPr>
          <t>通货膨胀率</t>
        </r>
        <r>
          <rPr>
            <sz val="10"/>
            <color rgb="FF000000"/>
            <rFont val="宋体"/>
            <family val="3"/>
            <charset val="134"/>
          </rPr>
          <t xml:space="preserve">
</t>
        </r>
        <r>
          <rPr>
            <sz val="10"/>
            <color rgb="FF000000"/>
            <rFont val="宋体"/>
            <family val="3"/>
            <charset val="134"/>
          </rPr>
          <t>货币市场利率</t>
        </r>
        <r>
          <rPr>
            <sz val="10"/>
            <color rgb="FF000000"/>
            <rFont val="宋体"/>
            <family val="3"/>
            <charset val="134"/>
          </rPr>
          <t xml:space="preserve">
</t>
        </r>
        <r>
          <rPr>
            <sz val="10"/>
            <color rgb="FF000000"/>
            <rFont val="宋体"/>
            <family val="3"/>
            <charset val="134"/>
          </rPr>
          <t>汇率</t>
        </r>
        <r>
          <rPr>
            <sz val="10"/>
            <color rgb="FF000000"/>
            <rFont val="宋体"/>
            <family val="3"/>
            <charset val="134"/>
          </rPr>
          <t xml:space="preserve">
</t>
        </r>
        <r>
          <rPr>
            <sz val="10"/>
            <color rgb="FF000000"/>
            <rFont val="宋体"/>
            <family val="3"/>
            <charset val="134"/>
          </rPr>
          <t>国民生产总值变化趋势</t>
        </r>
        <r>
          <rPr>
            <sz val="10"/>
            <color rgb="FF000000"/>
            <rFont val="宋体"/>
            <family val="3"/>
            <charset val="134"/>
          </rPr>
          <t xml:space="preserve">
</t>
        </r>
        <r>
          <rPr>
            <sz val="10"/>
            <color rgb="FF000000"/>
            <rFont val="宋体"/>
            <family val="3"/>
            <charset val="134"/>
          </rPr>
          <t>失业率</t>
        </r>
        <r>
          <rPr>
            <sz val="10"/>
            <color rgb="FF000000"/>
            <rFont val="宋体"/>
            <family val="3"/>
            <charset val="134"/>
          </rPr>
          <t xml:space="preserve">
</t>
        </r>
        <r>
          <rPr>
            <sz val="10"/>
            <color rgb="FF000000"/>
            <rFont val="宋体"/>
            <family val="3"/>
            <charset val="134"/>
          </rPr>
          <t>经济发展周期</t>
        </r>
      </text>
    </comment>
    <comment ref="C25" authorId="0" shapeId="0" xr:uid="{4CDBCAA7-AD15-054E-A01C-B07436E6BC49}">
      <text>
        <r>
          <rPr>
            <b/>
            <sz val="10"/>
            <color rgb="FF000000"/>
            <rFont val="Microsoft YaHei UI"/>
            <charset val="1"/>
          </rPr>
          <t>Microsoft Office User:</t>
        </r>
        <r>
          <rPr>
            <sz val="10"/>
            <color rgb="FF000000"/>
            <rFont val="Microsoft YaHei UI"/>
            <charset val="1"/>
          </rPr>
          <t xml:space="preserve">
</t>
        </r>
        <r>
          <rPr>
            <b/>
            <sz val="10"/>
            <color rgb="FF000000"/>
            <rFont val="宋体"/>
            <family val="3"/>
            <charset val="134"/>
          </rPr>
          <t>社会文化的因素</t>
        </r>
        <r>
          <rPr>
            <b/>
            <sz val="10"/>
            <color rgb="FF000000"/>
            <rFont val="宋体"/>
            <family val="3"/>
            <charset val="134"/>
          </rPr>
          <t xml:space="preserve">
</t>
        </r>
        <r>
          <rPr>
            <sz val="10"/>
            <color rgb="FF000000"/>
            <rFont val="宋体"/>
            <family val="3"/>
            <charset val="134"/>
          </rPr>
          <t>企业或行业的</t>
        </r>
        <r>
          <rPr>
            <sz val="10"/>
            <color rgb="FF000000"/>
            <rFont val="宋体"/>
            <family val="3"/>
            <charset val="134"/>
          </rPr>
          <t>特殊利益集团</t>
        </r>
        <r>
          <rPr>
            <sz val="10"/>
            <color rgb="FF000000"/>
            <rFont val="宋体"/>
            <family val="3"/>
            <charset val="134"/>
          </rPr>
          <t xml:space="preserve">
</t>
        </r>
        <r>
          <rPr>
            <sz val="10"/>
            <color rgb="FF000000"/>
            <rFont val="宋体"/>
            <family val="3"/>
            <charset val="134"/>
          </rPr>
          <t>国家和企业</t>
        </r>
        <r>
          <rPr>
            <sz val="10"/>
            <color rgb="FF000000"/>
            <rFont val="宋体"/>
            <family val="3"/>
            <charset val="134"/>
          </rPr>
          <t>市场</t>
        </r>
        <r>
          <rPr>
            <sz val="10"/>
            <color rgb="FF000000"/>
            <rFont val="宋体"/>
            <family val="3"/>
            <charset val="134"/>
          </rPr>
          <t>人口的变化</t>
        </r>
        <r>
          <rPr>
            <sz val="10"/>
            <color rgb="FF000000"/>
            <rFont val="宋体"/>
            <family val="3"/>
            <charset val="134"/>
          </rPr>
          <t xml:space="preserve">
</t>
        </r>
        <r>
          <rPr>
            <sz val="10"/>
            <color rgb="FF000000"/>
            <rFont val="宋体"/>
            <family val="3"/>
            <charset val="134"/>
          </rPr>
          <t>生活方式</t>
        </r>
        <r>
          <rPr>
            <sz val="10"/>
            <color rgb="FF000000"/>
            <rFont val="宋体"/>
            <family val="3"/>
            <charset val="134"/>
          </rPr>
          <t xml:space="preserve">
</t>
        </r>
        <r>
          <rPr>
            <sz val="10"/>
            <color rgb="FF000000"/>
            <rFont val="宋体"/>
            <family val="3"/>
            <charset val="134"/>
          </rPr>
          <t>当地人文节日习俗，重视习俗与否</t>
        </r>
        <r>
          <rPr>
            <sz val="10"/>
            <color rgb="FF000000"/>
            <rFont val="宋体"/>
            <family val="3"/>
            <charset val="134"/>
          </rPr>
          <t xml:space="preserve">
</t>
        </r>
        <r>
          <rPr>
            <sz val="10"/>
            <color rgb="FF000000"/>
            <rFont val="宋体"/>
            <family val="3"/>
            <charset val="134"/>
          </rPr>
          <t>当地消费习惯：</t>
        </r>
        <r>
          <rPr>
            <sz val="10"/>
            <color rgb="FF000000"/>
            <rFont val="宋体"/>
            <family val="3"/>
            <charset val="134"/>
          </rPr>
          <t>AA/</t>
        </r>
        <r>
          <rPr>
            <sz val="10"/>
            <color rgb="FF000000"/>
            <rFont val="宋体"/>
            <family val="3"/>
            <charset val="134"/>
          </rPr>
          <t>抢埋单，单买</t>
        </r>
        <r>
          <rPr>
            <sz val="10"/>
            <color rgb="FF000000"/>
            <rFont val="宋体"/>
            <family val="3"/>
            <charset val="134"/>
          </rPr>
          <t>/</t>
        </r>
        <r>
          <rPr>
            <sz val="10"/>
            <color rgb="FF000000"/>
            <rFont val="宋体"/>
            <family val="3"/>
            <charset val="134"/>
          </rPr>
          <t>团购，偏好添加什么赠品</t>
        </r>
        <r>
          <rPr>
            <sz val="10"/>
            <color rgb="FF000000"/>
            <rFont val="宋体"/>
            <family val="3"/>
            <charset val="134"/>
          </rPr>
          <t xml:space="preserve">
</t>
        </r>
        <r>
          <rPr>
            <sz val="10"/>
            <color rgb="FF000000"/>
            <rFont val="宋体"/>
            <family val="3"/>
            <charset val="134"/>
          </rPr>
          <t>当地人群消费心理</t>
        </r>
        <r>
          <rPr>
            <sz val="10"/>
            <color rgb="FF000000"/>
            <rFont val="宋体"/>
            <family val="3"/>
            <charset val="134"/>
          </rPr>
          <t xml:space="preserve">
</t>
        </r>
        <r>
          <rPr>
            <sz val="10"/>
            <color rgb="FF000000"/>
            <rFont val="宋体"/>
            <family val="3"/>
            <charset val="134"/>
          </rPr>
          <t>公众道德观念</t>
        </r>
        <r>
          <rPr>
            <sz val="10"/>
            <color rgb="FF000000"/>
            <rFont val="宋体"/>
            <family val="3"/>
            <charset val="134"/>
          </rPr>
          <t xml:space="preserve">
</t>
        </r>
        <r>
          <rPr>
            <sz val="10"/>
            <color rgb="FF000000"/>
            <rFont val="宋体"/>
            <family val="3"/>
            <charset val="134"/>
          </rPr>
          <t>对环境污染的态度</t>
        </r>
        <r>
          <rPr>
            <sz val="10"/>
            <color rgb="FF000000"/>
            <rFont val="宋体"/>
            <family val="3"/>
            <charset val="134"/>
          </rPr>
          <t xml:space="preserve">
</t>
        </r>
        <r>
          <rPr>
            <sz val="10"/>
            <color rgb="FF000000"/>
            <rFont val="宋体"/>
            <family val="3"/>
            <charset val="134"/>
          </rPr>
          <t>社会责任</t>
        </r>
        <r>
          <rPr>
            <sz val="10"/>
            <color rgb="FF000000"/>
            <rFont val="宋体"/>
            <family val="3"/>
            <charset val="134"/>
          </rPr>
          <t xml:space="preserve">
</t>
        </r>
        <r>
          <rPr>
            <sz val="10"/>
            <color rgb="FF000000"/>
            <rFont val="宋体"/>
            <family val="3"/>
            <charset val="134"/>
          </rPr>
          <t>收入差距</t>
        </r>
        <r>
          <rPr>
            <sz val="10"/>
            <color rgb="FF000000"/>
            <rFont val="宋体"/>
            <family val="3"/>
            <charset val="134"/>
          </rPr>
          <t xml:space="preserve">
</t>
        </r>
        <r>
          <rPr>
            <sz val="10"/>
            <color rgb="FF000000"/>
            <rFont val="宋体"/>
            <family val="3"/>
            <charset val="134"/>
          </rPr>
          <t>人均收入</t>
        </r>
        <r>
          <rPr>
            <sz val="10"/>
            <color rgb="FF000000"/>
            <rFont val="宋体"/>
            <family val="3"/>
            <charset val="134"/>
          </rPr>
          <t xml:space="preserve">
</t>
        </r>
        <r>
          <rPr>
            <sz val="10"/>
            <color rgb="FF000000"/>
            <rFont val="宋体"/>
            <family val="3"/>
            <charset val="134"/>
          </rPr>
          <t>价值观</t>
        </r>
        <r>
          <rPr>
            <sz val="10"/>
            <color rgb="FF000000"/>
            <rFont val="宋体"/>
            <family val="3"/>
            <charset val="134"/>
          </rPr>
          <t>、审美观</t>
        </r>
        <r>
          <rPr>
            <sz val="10"/>
            <color rgb="FF000000"/>
            <rFont val="宋体"/>
            <family val="3"/>
            <charset val="134"/>
          </rPr>
          <t xml:space="preserve">
</t>
        </r>
        <r>
          <rPr>
            <sz val="10"/>
            <color rgb="FF000000"/>
            <rFont val="宋体"/>
            <family val="3"/>
            <charset val="134"/>
          </rPr>
          <t>对</t>
        </r>
        <r>
          <rPr>
            <sz val="10"/>
            <color rgb="FF000000"/>
            <rFont val="宋体"/>
            <family val="3"/>
            <charset val="134"/>
          </rPr>
          <t>售后服务</t>
        </r>
        <r>
          <rPr>
            <sz val="10"/>
            <color rgb="FF000000"/>
            <rFont val="宋体"/>
            <family val="3"/>
            <charset val="134"/>
          </rPr>
          <t>的态度</t>
        </r>
        <r>
          <rPr>
            <sz val="10"/>
            <color rgb="FF000000"/>
            <rFont val="宋体"/>
            <family val="3"/>
            <charset val="134"/>
          </rPr>
          <t xml:space="preserve">
</t>
        </r>
        <r>
          <rPr>
            <sz val="10"/>
            <color rgb="FF000000"/>
            <rFont val="宋体"/>
            <family val="3"/>
            <charset val="134"/>
          </rPr>
          <t>地区性趣味和偏好评价</t>
        </r>
        <r>
          <rPr>
            <sz val="10"/>
            <color rgb="FF000000"/>
            <rFont val="宋体"/>
            <family val="3"/>
            <charset val="134"/>
          </rPr>
          <t xml:space="preserve">
</t>
        </r>
        <r>
          <rPr>
            <sz val="10"/>
            <color rgb="FF000000"/>
            <rFont val="宋体"/>
            <family val="3"/>
            <charset val="134"/>
          </rPr>
          <t>教育水平</t>
        </r>
        <r>
          <rPr>
            <sz val="10"/>
            <color rgb="FF000000"/>
            <rFont val="宋体"/>
            <family val="3"/>
            <charset val="134"/>
          </rPr>
          <t xml:space="preserve">
</t>
        </r>
        <r>
          <rPr>
            <sz val="10"/>
            <color rgb="FF000000"/>
            <rFont val="宋体"/>
            <family val="3"/>
            <charset val="134"/>
          </rPr>
          <t>宗教信仰</t>
        </r>
        <r>
          <rPr>
            <sz val="10"/>
            <color rgb="FF000000"/>
            <rFont val="宋体"/>
            <family val="3"/>
            <charset val="134"/>
          </rPr>
          <t xml:space="preserve">
</t>
        </r>
        <r>
          <rPr>
            <sz val="10"/>
            <color rgb="FF000000"/>
            <rFont val="宋体"/>
            <family val="3"/>
            <charset val="134"/>
          </rPr>
          <t>人口结构</t>
        </r>
        <r>
          <rPr>
            <sz val="10"/>
            <color rgb="FF000000"/>
            <rFont val="宋体"/>
            <family val="3"/>
            <charset val="134"/>
          </rPr>
          <t xml:space="preserve">
</t>
        </r>
        <r>
          <rPr>
            <sz val="10"/>
            <color rgb="FF000000"/>
            <rFont val="宋体"/>
            <family val="3"/>
            <charset val="134"/>
          </rPr>
          <t>风土人情</t>
        </r>
      </text>
    </comment>
    <comment ref="C26" authorId="0" shapeId="0" xr:uid="{A942A341-EC6B-C04D-B58C-6BFFEB811EBB}">
      <text>
        <r>
          <rPr>
            <b/>
            <sz val="10"/>
            <color rgb="FF000000"/>
            <rFont val="Microsoft YaHei UI"/>
            <charset val="1"/>
          </rPr>
          <t>Microsoft Office User:</t>
        </r>
        <r>
          <rPr>
            <sz val="10"/>
            <color rgb="FF000000"/>
            <rFont val="Microsoft YaHei UI"/>
            <charset val="1"/>
          </rPr>
          <t xml:space="preserve">
</t>
        </r>
        <r>
          <rPr>
            <b/>
            <sz val="10"/>
            <color rgb="FF000000"/>
            <rFont val="宋体"/>
            <family val="3"/>
            <charset val="134"/>
          </rPr>
          <t>技术的因素</t>
        </r>
        <r>
          <rPr>
            <b/>
            <sz val="10"/>
            <color rgb="FF000000"/>
            <rFont val="宋体"/>
            <family val="3"/>
            <charset val="134"/>
          </rPr>
          <t xml:space="preserve">
</t>
        </r>
        <r>
          <rPr>
            <sz val="10"/>
            <color rgb="FF000000"/>
            <rFont val="宋体"/>
            <family val="3"/>
            <charset val="134"/>
          </rPr>
          <t>企业在生产经营中使用了哪些技术</t>
        </r>
        <r>
          <rPr>
            <sz val="10"/>
            <color rgb="FF000000"/>
            <rFont val="宋体"/>
            <family val="3"/>
            <charset val="134"/>
          </rPr>
          <t xml:space="preserve">
</t>
        </r>
        <r>
          <rPr>
            <sz val="10"/>
            <color rgb="FF000000"/>
            <rFont val="宋体"/>
            <family val="3"/>
            <charset val="134"/>
          </rPr>
          <t>这些技术对企业的重要程度如何</t>
        </r>
        <r>
          <rPr>
            <sz val="10"/>
            <color rgb="FF000000"/>
            <rFont val="宋体"/>
            <family val="3"/>
            <charset val="134"/>
          </rPr>
          <t xml:space="preserve">
</t>
        </r>
        <r>
          <rPr>
            <sz val="10"/>
            <color rgb="FF000000"/>
            <rFont val="宋体"/>
            <family val="3"/>
            <charset val="134"/>
          </rPr>
          <t>外购的</t>
        </r>
        <r>
          <rPr>
            <sz val="10"/>
            <color rgb="FF000000"/>
            <rFont val="宋体"/>
            <family val="3"/>
            <charset val="134"/>
          </rPr>
          <t>原材料</t>
        </r>
        <r>
          <rPr>
            <sz val="10"/>
            <color rgb="FF000000"/>
            <rFont val="宋体"/>
            <family val="3"/>
            <charset val="134"/>
          </rPr>
          <t>和零部件包含哪些技术</t>
        </r>
        <r>
          <rPr>
            <sz val="10"/>
            <color rgb="FF000000"/>
            <rFont val="宋体"/>
            <family val="3"/>
            <charset val="134"/>
          </rPr>
          <t xml:space="preserve">
</t>
        </r>
        <r>
          <rPr>
            <sz val="10"/>
            <color rgb="FF000000"/>
            <rFont val="宋体"/>
            <family val="3"/>
            <charset val="134"/>
          </rPr>
          <t>上述的外部技术中哪些是至关重要的？为什么？</t>
        </r>
        <r>
          <rPr>
            <sz val="10"/>
            <color rgb="FF000000"/>
            <rFont val="宋体"/>
            <family val="3"/>
            <charset val="134"/>
          </rPr>
          <t xml:space="preserve">
</t>
        </r>
        <r>
          <rPr>
            <sz val="10"/>
            <color rgb="FF000000"/>
            <rFont val="宋体"/>
            <family val="3"/>
            <charset val="134"/>
          </rPr>
          <t>企业是否可以持续的利用这些外部技术</t>
        </r>
        <r>
          <rPr>
            <sz val="10"/>
            <color rgb="FF000000"/>
            <rFont val="宋体"/>
            <family val="3"/>
            <charset val="134"/>
          </rPr>
          <t xml:space="preserve">
</t>
        </r>
        <r>
          <rPr>
            <sz val="10"/>
            <color rgb="FF000000"/>
            <rFont val="宋体"/>
            <family val="3"/>
            <charset val="134"/>
          </rPr>
          <t>这些技术最近的发展动向如何？哪些企业掌握最新的技术动态？</t>
        </r>
        <r>
          <rPr>
            <sz val="10"/>
            <color rgb="FF000000"/>
            <rFont val="宋体"/>
            <family val="3"/>
            <charset val="134"/>
          </rPr>
          <t xml:space="preserve">
</t>
        </r>
        <r>
          <rPr>
            <sz val="10"/>
            <color rgb="FF000000"/>
            <rFont val="宋体"/>
            <family val="3"/>
            <charset val="134"/>
          </rPr>
          <t>这些技术在未来会发生哪些变化？</t>
        </r>
        <r>
          <rPr>
            <sz val="10"/>
            <color rgb="FF000000"/>
            <rFont val="宋体"/>
            <family val="3"/>
            <charset val="134"/>
          </rPr>
          <t xml:space="preserve">
</t>
        </r>
        <r>
          <rPr>
            <sz val="10"/>
            <color rgb="FF000000"/>
            <rFont val="宋体"/>
            <family val="3"/>
            <charset val="134"/>
          </rPr>
          <t>企业对以往的关键技术曾进行过哪些</t>
        </r>
        <r>
          <rPr>
            <sz val="10"/>
            <color rgb="FF000000"/>
            <rFont val="宋体"/>
            <family val="3"/>
            <charset val="134"/>
          </rPr>
          <t>投资</t>
        </r>
        <r>
          <rPr>
            <sz val="10"/>
            <color rgb="FF000000"/>
            <rFont val="宋体"/>
            <family val="3"/>
            <charset val="134"/>
          </rPr>
          <t>？</t>
        </r>
        <r>
          <rPr>
            <sz val="10"/>
            <color rgb="FF000000"/>
            <rFont val="宋体"/>
            <family val="3"/>
            <charset val="134"/>
          </rPr>
          <t xml:space="preserve">
</t>
        </r>
        <r>
          <rPr>
            <sz val="10"/>
            <color rgb="FF000000"/>
            <rFont val="宋体"/>
            <family val="3"/>
            <charset val="134"/>
          </rPr>
          <t>企业的技术水平和</t>
        </r>
        <r>
          <rPr>
            <sz val="10"/>
            <color rgb="FF000000"/>
            <rFont val="宋体"/>
            <family val="3"/>
            <charset val="134"/>
          </rPr>
          <t>竞争对手</t>
        </r>
        <r>
          <rPr>
            <sz val="10"/>
            <color rgb="FF000000"/>
            <rFont val="宋体"/>
            <family val="3"/>
            <charset val="134"/>
          </rPr>
          <t>相比如何？</t>
        </r>
        <r>
          <rPr>
            <sz val="10"/>
            <color rgb="FF000000"/>
            <rFont val="宋体"/>
            <family val="3"/>
            <charset val="134"/>
          </rPr>
          <t xml:space="preserve">
</t>
        </r>
        <r>
          <rPr>
            <sz val="10"/>
            <color rgb="FF000000"/>
            <rFont val="宋体"/>
            <family val="3"/>
            <charset val="134"/>
          </rPr>
          <t>企业及其竞争对手在产品的开发和设计、工艺革新和</t>
        </r>
        <r>
          <rPr>
            <sz val="10"/>
            <color rgb="FF000000"/>
            <rFont val="宋体"/>
            <family val="3"/>
            <charset val="134"/>
          </rPr>
          <t>生产</t>
        </r>
        <r>
          <rPr>
            <sz val="10"/>
            <color rgb="FF000000"/>
            <rFont val="宋体"/>
            <family val="3"/>
            <charset val="134"/>
          </rPr>
          <t>等方面进行了哪些</t>
        </r>
        <r>
          <rPr>
            <sz val="10"/>
            <color rgb="FF000000"/>
            <rFont val="宋体"/>
            <family val="3"/>
            <charset val="134"/>
          </rPr>
          <t>投资</t>
        </r>
        <r>
          <rPr>
            <sz val="10"/>
            <color rgb="FF000000"/>
            <rFont val="宋体"/>
            <family val="3"/>
            <charset val="134"/>
          </rPr>
          <t xml:space="preserve">
</t>
        </r>
        <r>
          <rPr>
            <sz val="10"/>
            <color rgb="FF000000"/>
            <rFont val="宋体"/>
            <family val="3"/>
            <charset val="134"/>
          </rPr>
          <t>外界对各</t>
        </r>
        <r>
          <rPr>
            <sz val="10"/>
            <color rgb="FF000000"/>
            <rFont val="宋体"/>
            <family val="3"/>
            <charset val="134"/>
          </rPr>
          <t>公司</t>
        </r>
        <r>
          <rPr>
            <sz val="10"/>
            <color rgb="FF000000"/>
            <rFont val="宋体"/>
            <family val="3"/>
            <charset val="134"/>
          </rPr>
          <t>的技术水平的主观排序</t>
        </r>
        <r>
          <rPr>
            <sz val="10"/>
            <color rgb="FF000000"/>
            <rFont val="宋体"/>
            <family val="3"/>
            <charset val="134"/>
          </rPr>
          <t xml:space="preserve">
</t>
        </r>
        <r>
          <rPr>
            <sz val="10"/>
            <color rgb="FF000000"/>
            <rFont val="宋体"/>
            <family val="3"/>
            <charset val="134"/>
          </rPr>
          <t>企业的</t>
        </r>
        <r>
          <rPr>
            <sz val="10"/>
            <color rgb="FF000000"/>
            <rFont val="宋体"/>
            <family val="3"/>
            <charset val="134"/>
          </rPr>
          <t>产品成本</t>
        </r>
        <r>
          <rPr>
            <sz val="10"/>
            <color rgb="FF000000"/>
            <rFont val="宋体"/>
            <family val="3"/>
            <charset val="134"/>
          </rPr>
          <t>和增值结构是什么？</t>
        </r>
        <r>
          <rPr>
            <sz val="10"/>
            <color rgb="FF000000"/>
            <rFont val="宋体"/>
            <family val="3"/>
            <charset val="134"/>
          </rPr>
          <t xml:space="preserve">
</t>
        </r>
        <r>
          <rPr>
            <sz val="10"/>
            <color rgb="FF000000"/>
            <rFont val="宋体"/>
            <family val="3"/>
            <charset val="134"/>
          </rPr>
          <t>企业的现有技术有哪些能应用？利用程度如何？</t>
        </r>
        <r>
          <rPr>
            <sz val="10"/>
            <color rgb="FF000000"/>
            <rFont val="宋体"/>
            <family val="3"/>
            <charset val="134"/>
          </rPr>
          <t xml:space="preserve">
</t>
        </r>
        <r>
          <rPr>
            <sz val="10"/>
            <color rgb="FF000000"/>
            <rFont val="宋体"/>
            <family val="3"/>
            <charset val="134"/>
          </rPr>
          <t>企业需要实现目前的</t>
        </r>
        <r>
          <rPr>
            <sz val="10"/>
            <color rgb="FF000000"/>
            <rFont val="宋体"/>
            <family val="3"/>
            <charset val="134"/>
          </rPr>
          <t>经营目标</t>
        </r>
        <r>
          <rPr>
            <sz val="10"/>
            <color rgb="FF000000"/>
            <rFont val="宋体"/>
            <family val="3"/>
            <charset val="134"/>
          </rPr>
          <t>需要拥有哪些</t>
        </r>
        <r>
          <rPr>
            <sz val="10"/>
            <color rgb="FF000000"/>
            <rFont val="宋体"/>
            <family val="3"/>
            <charset val="134"/>
          </rPr>
          <t>技术资源</t>
        </r>
        <r>
          <rPr>
            <sz val="10"/>
            <color rgb="FF000000"/>
            <rFont val="宋体"/>
            <family val="3"/>
            <charset val="134"/>
          </rPr>
          <t>？</t>
        </r>
        <r>
          <rPr>
            <sz val="10"/>
            <color rgb="FF000000"/>
            <rFont val="宋体"/>
            <family val="3"/>
            <charset val="134"/>
          </rPr>
          <t xml:space="preserve">
</t>
        </r>
        <r>
          <rPr>
            <sz val="10"/>
            <color rgb="FF000000"/>
            <rFont val="宋体"/>
            <family val="3"/>
            <charset val="134"/>
          </rPr>
          <t>公司的技术对</t>
        </r>
        <r>
          <rPr>
            <sz val="10"/>
            <color rgb="FF000000"/>
            <rFont val="宋体"/>
            <family val="3"/>
            <charset val="134"/>
          </rPr>
          <t>企业竞争地位</t>
        </r>
        <r>
          <rPr>
            <sz val="10"/>
            <color rgb="FF000000"/>
            <rFont val="宋体"/>
            <family val="3"/>
            <charset val="134"/>
          </rPr>
          <t>的影响如何？是否影响</t>
        </r>
        <r>
          <rPr>
            <sz val="10"/>
            <color rgb="FF000000"/>
            <rFont val="宋体"/>
            <family val="3"/>
            <charset val="134"/>
          </rPr>
          <t>企业的经营战略</t>
        </r>
        <r>
          <rPr>
            <sz val="10"/>
            <color rgb="FF000000"/>
            <rFont val="宋体"/>
            <family val="3"/>
            <charset val="134"/>
          </rPr>
          <t>？</t>
        </r>
        <r>
          <rPr>
            <sz val="10"/>
            <color rgb="FF000000"/>
            <rFont val="宋体"/>
            <family val="3"/>
            <charset val="134"/>
          </rPr>
          <t xml:space="preserve">
</t>
        </r>
      </text>
    </comment>
    <comment ref="C27" authorId="0" shapeId="0" xr:uid="{FBDB45B9-C1FF-394D-A88C-DAB1C12C279F}">
      <text>
        <r>
          <rPr>
            <b/>
            <sz val="10"/>
            <color rgb="FF000000"/>
            <rFont val="Microsoft YaHei UI"/>
            <charset val="1"/>
          </rPr>
          <t>Microsoft Office User:</t>
        </r>
        <r>
          <rPr>
            <sz val="10"/>
            <color rgb="FF000000"/>
            <rFont val="Microsoft YaHei UI"/>
            <charset val="1"/>
          </rPr>
          <t xml:space="preserve">
</t>
        </r>
        <r>
          <rPr>
            <b/>
            <sz val="10"/>
            <color rgb="FF000000"/>
            <rFont val="宋体"/>
            <family val="3"/>
            <charset val="134"/>
          </rPr>
          <t>环境的因素</t>
        </r>
        <r>
          <rPr>
            <b/>
            <sz val="10"/>
            <color rgb="FF000000"/>
            <rFont val="宋体"/>
            <family val="3"/>
            <charset val="134"/>
          </rPr>
          <t xml:space="preserve">
</t>
        </r>
        <r>
          <rPr>
            <sz val="10"/>
            <color rgb="FF000000"/>
            <rFont val="宋体"/>
            <family val="3"/>
            <charset val="134"/>
          </rPr>
          <t>企业概况（数量，规模，结构，分布）</t>
        </r>
        <r>
          <rPr>
            <sz val="10"/>
            <color rgb="FF000000"/>
            <rFont val="宋体"/>
            <family val="3"/>
            <charset val="134"/>
          </rPr>
          <t xml:space="preserve">
</t>
        </r>
        <r>
          <rPr>
            <sz val="10"/>
            <color rgb="FF000000"/>
            <rFont val="宋体"/>
            <family val="3"/>
            <charset val="134"/>
          </rPr>
          <t>该行业与相关行业发展趋势（起步，摸索，落后）</t>
        </r>
        <r>
          <rPr>
            <sz val="10"/>
            <color rgb="FF000000"/>
            <rFont val="宋体"/>
            <family val="3"/>
            <charset val="134"/>
          </rPr>
          <t xml:space="preserve">
</t>
        </r>
        <r>
          <rPr>
            <sz val="10"/>
            <color rgb="FF000000"/>
            <rFont val="宋体"/>
            <family val="3"/>
            <charset val="134"/>
          </rPr>
          <t>对相关行业影响</t>
        </r>
        <r>
          <rPr>
            <sz val="10"/>
            <color rgb="FF000000"/>
            <rFont val="宋体"/>
            <family val="3"/>
            <charset val="134"/>
          </rPr>
          <t xml:space="preserve">
</t>
        </r>
        <r>
          <rPr>
            <sz val="10"/>
            <color rgb="FF000000"/>
            <rFont val="宋体"/>
            <family val="3"/>
            <charset val="134"/>
          </rPr>
          <t>对其他行业影响</t>
        </r>
        <r>
          <rPr>
            <sz val="10"/>
            <color rgb="FF000000"/>
            <rFont val="宋体"/>
            <family val="3"/>
            <charset val="134"/>
          </rPr>
          <t xml:space="preserve">
</t>
        </r>
        <r>
          <rPr>
            <sz val="10"/>
            <color rgb="FF000000"/>
            <rFont val="宋体"/>
            <family val="3"/>
            <charset val="134"/>
          </rPr>
          <t>对非产业环境影响（</t>
        </r>
        <r>
          <rPr>
            <sz val="10"/>
            <color rgb="FF000000"/>
            <rFont val="宋体"/>
            <family val="3"/>
            <charset val="134"/>
          </rPr>
          <t>自然环境</t>
        </r>
        <r>
          <rPr>
            <sz val="10"/>
            <color rgb="FF000000"/>
            <rFont val="宋体"/>
            <family val="3"/>
            <charset val="134"/>
          </rPr>
          <t>，道德标准）</t>
        </r>
        <r>
          <rPr>
            <sz val="10"/>
            <color rgb="FF000000"/>
            <rFont val="宋体"/>
            <family val="3"/>
            <charset val="134"/>
          </rPr>
          <t xml:space="preserve">
</t>
        </r>
        <r>
          <rPr>
            <sz val="10"/>
            <color rgb="FF000000"/>
            <rFont val="宋体"/>
            <family val="3"/>
            <charset val="134"/>
          </rPr>
          <t>媒体关注程度</t>
        </r>
        <r>
          <rPr>
            <sz val="10"/>
            <color rgb="FF000000"/>
            <rFont val="宋体"/>
            <family val="3"/>
            <charset val="134"/>
          </rPr>
          <t xml:space="preserve">
</t>
        </r>
        <r>
          <rPr>
            <sz val="10"/>
            <color rgb="FF000000"/>
            <rFont val="宋体"/>
            <family val="3"/>
            <charset val="134"/>
          </rPr>
          <t>可持续发展空间（气候，能源，</t>
        </r>
        <r>
          <rPr>
            <sz val="10"/>
            <color rgb="FF000000"/>
            <rFont val="宋体"/>
            <family val="3"/>
            <charset val="134"/>
          </rPr>
          <t>资源</t>
        </r>
        <r>
          <rPr>
            <sz val="10"/>
            <color rgb="FF000000"/>
            <rFont val="宋体"/>
            <family val="3"/>
            <charset val="134"/>
          </rPr>
          <t>，循环）</t>
        </r>
        <r>
          <rPr>
            <sz val="10"/>
            <color rgb="FF000000"/>
            <rFont val="宋体"/>
            <family val="3"/>
            <charset val="134"/>
          </rPr>
          <t xml:space="preserve">
</t>
        </r>
        <r>
          <rPr>
            <sz val="10"/>
            <color rgb="FF000000"/>
            <rFont val="宋体"/>
            <family val="3"/>
            <charset val="134"/>
          </rPr>
          <t>全球相关行业发展（模式。趋势，影响）</t>
        </r>
      </text>
    </comment>
    <comment ref="C28" authorId="0" shapeId="0" xr:uid="{F7198549-EB84-E748-A672-98428384E422}">
      <text>
        <r>
          <rPr>
            <b/>
            <sz val="10"/>
            <color rgb="FF000000"/>
            <rFont val="Microsoft YaHei UI"/>
            <charset val="1"/>
          </rPr>
          <t>Microsoft Office User:</t>
        </r>
        <r>
          <rPr>
            <sz val="10"/>
            <color rgb="FF000000"/>
            <rFont val="Microsoft YaHei UI"/>
            <charset val="1"/>
          </rPr>
          <t xml:space="preserve">
</t>
        </r>
        <r>
          <rPr>
            <b/>
            <sz val="10"/>
            <color rgb="FF000000"/>
            <rFont val="宋体"/>
            <family val="3"/>
            <charset val="134"/>
          </rPr>
          <t>法律的因素</t>
        </r>
        <r>
          <rPr>
            <b/>
            <sz val="10"/>
            <color rgb="FF000000"/>
            <rFont val="宋体"/>
            <family val="3"/>
            <charset val="134"/>
          </rPr>
          <t xml:space="preserve">
</t>
        </r>
        <r>
          <rPr>
            <sz val="10"/>
            <color rgb="FF000000"/>
            <rFont val="宋体"/>
            <family val="3"/>
            <charset val="134"/>
          </rPr>
          <t>世界性公约，条款</t>
        </r>
        <r>
          <rPr>
            <sz val="10"/>
            <color rgb="FF000000"/>
            <rFont val="宋体"/>
            <family val="3"/>
            <charset val="134"/>
          </rPr>
          <t xml:space="preserve">
</t>
        </r>
        <r>
          <rPr>
            <sz val="10"/>
            <color rgb="FF000000"/>
            <rFont val="宋体"/>
            <family val="3"/>
            <charset val="134"/>
          </rPr>
          <t>基本法（宪法，民法）</t>
        </r>
        <r>
          <rPr>
            <sz val="10"/>
            <color rgb="FF000000"/>
            <rFont val="宋体"/>
            <family val="3"/>
            <charset val="134"/>
          </rPr>
          <t xml:space="preserve">
</t>
        </r>
        <r>
          <rPr>
            <sz val="10"/>
            <color rgb="FF000000"/>
            <rFont val="宋体"/>
            <family val="3"/>
            <charset val="134"/>
          </rPr>
          <t>劳动保护法</t>
        </r>
        <r>
          <rPr>
            <sz val="10"/>
            <color rgb="FF000000"/>
            <rFont val="宋体"/>
            <family val="3"/>
            <charset val="134"/>
          </rPr>
          <t xml:space="preserve">
</t>
        </r>
        <r>
          <rPr>
            <sz val="10"/>
            <color rgb="FF000000"/>
            <rFont val="宋体"/>
            <family val="3"/>
            <charset val="134"/>
          </rPr>
          <t>公司法</t>
        </r>
        <r>
          <rPr>
            <sz val="10"/>
            <color rgb="FF000000"/>
            <rFont val="宋体"/>
            <family val="3"/>
            <charset val="134"/>
          </rPr>
          <t>和</t>
        </r>
        <r>
          <rPr>
            <sz val="10"/>
            <color rgb="FF000000"/>
            <rFont val="宋体"/>
            <family val="3"/>
            <charset val="134"/>
          </rPr>
          <t>合同法</t>
        </r>
        <r>
          <rPr>
            <sz val="10"/>
            <color rgb="FF000000"/>
            <rFont val="宋体"/>
            <family val="3"/>
            <charset val="134"/>
          </rPr>
          <t xml:space="preserve">
</t>
        </r>
        <r>
          <rPr>
            <sz val="10"/>
            <color rgb="FF000000"/>
            <rFont val="宋体"/>
            <family val="3"/>
            <charset val="134"/>
          </rPr>
          <t>行业竞争法</t>
        </r>
        <r>
          <rPr>
            <sz val="10"/>
            <color rgb="FF000000"/>
            <rFont val="宋体"/>
            <family val="3"/>
            <charset val="134"/>
          </rPr>
          <t xml:space="preserve">
</t>
        </r>
        <r>
          <rPr>
            <sz val="10"/>
            <color rgb="FF000000"/>
            <rFont val="宋体"/>
            <family val="3"/>
            <charset val="134"/>
          </rPr>
          <t>环境保护法</t>
        </r>
        <r>
          <rPr>
            <sz val="10"/>
            <color rgb="FF000000"/>
            <rFont val="宋体"/>
            <family val="3"/>
            <charset val="134"/>
          </rPr>
          <t xml:space="preserve">
</t>
        </r>
        <r>
          <rPr>
            <sz val="10"/>
            <color rgb="FF000000"/>
            <rFont val="宋体"/>
            <family val="3"/>
            <charset val="134"/>
          </rPr>
          <t>消费者权益保护法</t>
        </r>
        <r>
          <rPr>
            <sz val="10"/>
            <color rgb="FF000000"/>
            <rFont val="宋体"/>
            <family val="3"/>
            <charset val="134"/>
          </rPr>
          <t xml:space="preserve">
</t>
        </r>
        <r>
          <rPr>
            <sz val="10"/>
            <color rgb="FF000000"/>
            <rFont val="宋体"/>
            <family val="3"/>
            <charset val="134"/>
          </rPr>
          <t>行业公约</t>
        </r>
        <r>
          <rPr>
            <sz val="10"/>
            <color rgb="FF000000"/>
            <rFont val="宋体"/>
            <family val="3"/>
            <charset val="134"/>
          </rPr>
          <t xml:space="preserve">
</t>
        </r>
        <r>
          <rPr>
            <sz val="10"/>
            <color rgb="FF000000"/>
            <rFont val="宋体"/>
            <family val="3"/>
            <charset val="134"/>
          </rPr>
          <t>国家相关政策</t>
        </r>
        <r>
          <rPr>
            <sz val="10"/>
            <color rgb="FF000000"/>
            <rFont val="宋体"/>
            <family val="3"/>
            <charset val="134"/>
          </rPr>
          <t xml:space="preserve">
</t>
        </r>
        <r>
          <rPr>
            <sz val="10"/>
            <color rgb="FF000000"/>
            <rFont val="宋体"/>
            <family val="3"/>
            <charset val="134"/>
          </rPr>
          <t>地方政府政策</t>
        </r>
        <r>
          <rPr>
            <sz val="10"/>
            <color rgb="FF000000"/>
            <rFont val="宋体"/>
            <family val="3"/>
            <charset val="134"/>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<sst xmlns="http://schemas.openxmlformats.org/spreadsheetml/2006/main" count="8639" uniqueCount="6369">
  <si>
    <t>姓名生成</t>
  </si>
  <si>
    <t>男</t>
  </si>
  <si>
    <t>二字</t>
  </si>
  <si>
    <t>行政区划</t>
  </si>
  <si>
    <t>核心剧情</t>
  </si>
  <si>
    <t>爽点预设</t>
  </si>
  <si>
    <t>三字</t>
  </si>
  <si>
    <t>势力组织</t>
  </si>
  <si>
    <t>女</t>
  </si>
  <si>
    <t>长</t>
  </si>
  <si>
    <t>奇幻地名</t>
  </si>
  <si>
    <t>男性</t>
  </si>
  <si>
    <t>女性</t>
  </si>
  <si>
    <t>人设自制</t>
  </si>
  <si>
    <t>细纲（看注释）</t>
  </si>
  <si>
    <t>性别</t>
  </si>
  <si>
    <t>性格</t>
  </si>
  <si>
    <t>阵营</t>
  </si>
  <si>
    <t>名</t>
  </si>
  <si>
    <t>姓</t>
  </si>
  <si>
    <t>爱好</t>
  </si>
  <si>
    <t>属性</t>
  </si>
  <si>
    <t>能力</t>
  </si>
  <si>
    <t>背景</t>
  </si>
  <si>
    <t>身份</t>
  </si>
  <si>
    <t>网文小说大纲模板</t>
  </si>
  <si>
    <t>市场倾向</t>
  </si>
  <si>
    <t>故事概述</t>
  </si>
  <si>
    <t>题材类型</t>
  </si>
  <si>
    <t>故事卖点</t>
  </si>
  <si>
    <t>世界观
设定</t>
  </si>
  <si>
    <t>制作By“不咕の狂徒”
关注作者，免费获得更多实用工具~</t>
  </si>
  <si>
    <t>扩展设定</t>
  </si>
  <si>
    <t>货币体系：</t>
  </si>
  <si>
    <t>政治体系：</t>
  </si>
  <si>
    <t>历法制度：</t>
  </si>
  <si>
    <t>势力设定</t>
  </si>
  <si>
    <t xml:space="preserve">力量等级  奇幻   玄幻   仙侠   等   </t>
  </si>
  <si>
    <t>主线剧情</t>
  </si>
  <si>
    <t>辅线剧情</t>
  </si>
  <si>
    <t>重要事件</t>
  </si>
  <si>
    <t>开头故事</t>
  </si>
  <si>
    <t>切入点</t>
  </si>
  <si>
    <t>背景铺垫</t>
  </si>
  <si>
    <t>剧情转折</t>
  </si>
  <si>
    <t>情节展望</t>
  </si>
  <si>
    <t>傲娇</t>
  </si>
  <si>
    <t>绝对中立</t>
  </si>
  <si>
    <t>读书</t>
  </si>
  <si>
    <t>眼镜</t>
  </si>
  <si>
    <t>温柔</t>
  </si>
  <si>
    <t>守序善良</t>
  </si>
  <si>
    <t>恶作剧</t>
  </si>
  <si>
    <t>御姐/大叔</t>
  </si>
  <si>
    <t>其它</t>
  </si>
  <si>
    <t>冷漠</t>
  </si>
  <si>
    <t>守序邪恶</t>
  </si>
  <si>
    <t>小动物</t>
  </si>
  <si>
    <t>萝莉/正太</t>
  </si>
  <si>
    <t>腹黑</t>
  </si>
  <si>
    <t>守序中立</t>
  </si>
  <si>
    <t>花草</t>
  </si>
  <si>
    <t>白富美/高富帅</t>
  </si>
  <si>
    <t>认真</t>
  </si>
  <si>
    <t>中立善良</t>
  </si>
  <si>
    <t>雕刻</t>
  </si>
  <si>
    <t>公主/王子</t>
  </si>
  <si>
    <t>固执</t>
  </si>
  <si>
    <t>中立邪恶</t>
  </si>
  <si>
    <t>学习</t>
  </si>
  <si>
    <t>精灵</t>
  </si>
  <si>
    <t>呆萌</t>
  </si>
  <si>
    <t>混乱善良</t>
  </si>
  <si>
    <t>写作</t>
  </si>
  <si>
    <t>吸血鬼</t>
  </si>
  <si>
    <t>三无</t>
  </si>
  <si>
    <t>混乱中立</t>
  </si>
  <si>
    <t>绘画</t>
  </si>
  <si>
    <t>天使</t>
  </si>
  <si>
    <t>霸道</t>
  </si>
  <si>
    <t>混乱邪恶</t>
  </si>
  <si>
    <t>音乐</t>
  </si>
  <si>
    <t>恶魔</t>
  </si>
  <si>
    <t>元气</t>
  </si>
  <si>
    <t>料理</t>
  </si>
  <si>
    <t>姐姐/哥哥</t>
  </si>
  <si>
    <t>热情</t>
  </si>
  <si>
    <t>美食</t>
  </si>
  <si>
    <t>妹妹/弟弟</t>
  </si>
  <si>
    <t>冒失</t>
  </si>
  <si>
    <t>珠宝</t>
  </si>
  <si>
    <t>美少女/美少年</t>
  </si>
  <si>
    <t>病娇</t>
  </si>
  <si>
    <t>刀剑</t>
  </si>
  <si>
    <t>毒舌</t>
  </si>
  <si>
    <t>枪械</t>
  </si>
  <si>
    <t>中二</t>
  </si>
  <si>
    <t>杀戮</t>
  </si>
  <si>
    <t>弱气</t>
  </si>
  <si>
    <t>家务</t>
  </si>
  <si>
    <t>变态</t>
  </si>
  <si>
    <t>猫</t>
  </si>
  <si>
    <t>执着</t>
  </si>
  <si>
    <t>狗</t>
  </si>
  <si>
    <t>平凡</t>
  </si>
  <si>
    <t>舞蹈</t>
  </si>
  <si>
    <t>理智</t>
  </si>
  <si>
    <t>冷静</t>
  </si>
  <si>
    <t>游戏</t>
  </si>
  <si>
    <t>细心</t>
  </si>
  <si>
    <t>漫画</t>
  </si>
  <si>
    <t>爽朗</t>
  </si>
  <si>
    <t>科研</t>
  </si>
  <si>
    <t>暴躁</t>
  </si>
  <si>
    <t>喝酒</t>
  </si>
  <si>
    <t>骄傲</t>
  </si>
  <si>
    <t>购物</t>
  </si>
  <si>
    <t>和蔼</t>
  </si>
  <si>
    <t>旅游</t>
  </si>
  <si>
    <t>稳重</t>
  </si>
  <si>
    <t>战斗</t>
  </si>
  <si>
    <t>冲动</t>
  </si>
  <si>
    <t>衣服</t>
  </si>
  <si>
    <t>鲁莽</t>
  </si>
  <si>
    <t>敏感</t>
  </si>
  <si>
    <t>软弱</t>
  </si>
  <si>
    <t>逆反</t>
  </si>
  <si>
    <t>自私</t>
  </si>
  <si>
    <t>独立</t>
  </si>
  <si>
    <t>奸诈</t>
  </si>
  <si>
    <t>卑鄙</t>
  </si>
  <si>
    <t>无私</t>
  </si>
  <si>
    <t>虚伪</t>
  </si>
  <si>
    <t>名（女）</t>
  </si>
  <si>
    <t>名（男）</t>
  </si>
  <si>
    <t>曾</t>
  </si>
  <si>
    <t>静</t>
  </si>
  <si>
    <t>伟</t>
  </si>
  <si>
    <t>周</t>
  </si>
  <si>
    <t>敏</t>
  </si>
  <si>
    <t>勇</t>
  </si>
  <si>
    <t>陈</t>
  </si>
  <si>
    <t>燕</t>
  </si>
  <si>
    <t>军</t>
  </si>
  <si>
    <t>韩</t>
  </si>
  <si>
    <t>艳</t>
  </si>
  <si>
    <t>磊</t>
  </si>
  <si>
    <t>许</t>
  </si>
  <si>
    <t>丽</t>
  </si>
  <si>
    <t>涛</t>
  </si>
  <si>
    <t>孔</t>
  </si>
  <si>
    <t>娟</t>
  </si>
  <si>
    <t>斌</t>
  </si>
  <si>
    <t>魏</t>
  </si>
  <si>
    <t>莉</t>
  </si>
  <si>
    <t>强</t>
  </si>
  <si>
    <t>邹</t>
  </si>
  <si>
    <t>芳</t>
  </si>
  <si>
    <t>鹏</t>
  </si>
  <si>
    <t>章</t>
  </si>
  <si>
    <t>萍</t>
  </si>
  <si>
    <t>杰</t>
  </si>
  <si>
    <t>奚</t>
  </si>
  <si>
    <t>玲</t>
  </si>
  <si>
    <t>峰</t>
  </si>
  <si>
    <t>韦</t>
  </si>
  <si>
    <t>娜</t>
  </si>
  <si>
    <t>超</t>
  </si>
  <si>
    <t>花</t>
  </si>
  <si>
    <t>丹</t>
  </si>
  <si>
    <t>波</t>
  </si>
  <si>
    <t>柳</t>
  </si>
  <si>
    <t>洁</t>
  </si>
  <si>
    <t>辉</t>
  </si>
  <si>
    <t>费</t>
  </si>
  <si>
    <t>红</t>
  </si>
  <si>
    <t>刚</t>
  </si>
  <si>
    <t>贺</t>
  </si>
  <si>
    <t>颖</t>
  </si>
  <si>
    <t>健</t>
  </si>
  <si>
    <t>罗</t>
  </si>
  <si>
    <t>琳</t>
  </si>
  <si>
    <t>明</t>
  </si>
  <si>
    <t>常</t>
  </si>
  <si>
    <t>霞</t>
  </si>
  <si>
    <t>亮</t>
  </si>
  <si>
    <t>皮</t>
  </si>
  <si>
    <t>婷</t>
  </si>
  <si>
    <t>俊</t>
  </si>
  <si>
    <t>余</t>
  </si>
  <si>
    <t>慧</t>
  </si>
  <si>
    <t>飞</t>
  </si>
  <si>
    <t>平</t>
  </si>
  <si>
    <t>莹</t>
  </si>
  <si>
    <t>凯</t>
  </si>
  <si>
    <t>尹</t>
  </si>
  <si>
    <t>晶</t>
  </si>
  <si>
    <t>浩</t>
  </si>
  <si>
    <t>祁</t>
  </si>
  <si>
    <t>华</t>
  </si>
  <si>
    <t>贝</t>
  </si>
  <si>
    <t>倩</t>
  </si>
  <si>
    <t>成</t>
  </si>
  <si>
    <t>英</t>
  </si>
  <si>
    <t>鑫</t>
  </si>
  <si>
    <t>庞</t>
  </si>
  <si>
    <t>佳</t>
  </si>
  <si>
    <t>毅</t>
  </si>
  <si>
    <t>项</t>
  </si>
  <si>
    <t>梅</t>
  </si>
  <si>
    <t>林</t>
  </si>
  <si>
    <t>阮</t>
  </si>
  <si>
    <t>雪</t>
  </si>
  <si>
    <t>洋</t>
  </si>
  <si>
    <t>麻</t>
  </si>
  <si>
    <t>蕾</t>
  </si>
  <si>
    <t>宇</t>
  </si>
  <si>
    <t>危</t>
  </si>
  <si>
    <t>琴</t>
  </si>
  <si>
    <t>璐</t>
  </si>
  <si>
    <t>宁</t>
  </si>
  <si>
    <t>邱</t>
  </si>
  <si>
    <t>建</t>
  </si>
  <si>
    <t>田</t>
  </si>
  <si>
    <t>云</t>
  </si>
  <si>
    <t>兵</t>
  </si>
  <si>
    <t>虞</t>
  </si>
  <si>
    <t>蓉</t>
  </si>
  <si>
    <t>旭</t>
  </si>
  <si>
    <t>管</t>
  </si>
  <si>
    <t>青</t>
  </si>
  <si>
    <t>雷</t>
  </si>
  <si>
    <t>裘</t>
  </si>
  <si>
    <t>薇</t>
  </si>
  <si>
    <t>锋</t>
  </si>
  <si>
    <t>宗</t>
  </si>
  <si>
    <t>欣</t>
  </si>
  <si>
    <t>彬</t>
  </si>
  <si>
    <t>郁</t>
  </si>
  <si>
    <t>琼</t>
  </si>
  <si>
    <t>龙</t>
  </si>
  <si>
    <t>诸</t>
  </si>
  <si>
    <t>翔</t>
  </si>
  <si>
    <t>钮</t>
  </si>
  <si>
    <t>阳</t>
  </si>
  <si>
    <t>滑</t>
  </si>
  <si>
    <t>媛</t>
  </si>
  <si>
    <t>剑</t>
  </si>
  <si>
    <t>荀</t>
  </si>
  <si>
    <t>虹</t>
  </si>
  <si>
    <t>东</t>
  </si>
  <si>
    <t>麴</t>
  </si>
  <si>
    <t>博</t>
  </si>
  <si>
    <t>储</t>
  </si>
  <si>
    <t>婧</t>
  </si>
  <si>
    <t>威</t>
  </si>
  <si>
    <t>松</t>
  </si>
  <si>
    <t>雯</t>
  </si>
  <si>
    <t>海</t>
  </si>
  <si>
    <t>焦</t>
  </si>
  <si>
    <t>茜</t>
  </si>
  <si>
    <t>巍</t>
  </si>
  <si>
    <t>山</t>
  </si>
  <si>
    <t>楠</t>
  </si>
  <si>
    <t>晨</t>
  </si>
  <si>
    <t>国</t>
  </si>
  <si>
    <t>炜</t>
  </si>
  <si>
    <t>庚</t>
  </si>
  <si>
    <t>君</t>
  </si>
  <si>
    <t>帅</t>
  </si>
  <si>
    <t>郜</t>
  </si>
  <si>
    <t>岩</t>
  </si>
  <si>
    <t>鄂</t>
  </si>
  <si>
    <t>菲</t>
  </si>
  <si>
    <t>江</t>
  </si>
  <si>
    <t>扶</t>
  </si>
  <si>
    <t>琦</t>
  </si>
  <si>
    <t>池</t>
  </si>
  <si>
    <t>妍</t>
  </si>
  <si>
    <t>文</t>
  </si>
  <si>
    <t>白</t>
  </si>
  <si>
    <t>聂</t>
  </si>
  <si>
    <t>力</t>
  </si>
  <si>
    <t>边</t>
  </si>
  <si>
    <t>柴</t>
  </si>
  <si>
    <t>夔</t>
  </si>
  <si>
    <t>进</t>
  </si>
  <si>
    <t>刘</t>
  </si>
  <si>
    <t>昊</t>
  </si>
  <si>
    <t>劳</t>
  </si>
  <si>
    <t>爽</t>
  </si>
  <si>
    <t>宏</t>
  </si>
  <si>
    <t>隆</t>
  </si>
  <si>
    <t>兰</t>
  </si>
  <si>
    <t>晏</t>
  </si>
  <si>
    <t>坤</t>
  </si>
  <si>
    <t>訾</t>
  </si>
  <si>
    <t>冰</t>
  </si>
  <si>
    <t>厉</t>
  </si>
  <si>
    <t>瑶</t>
  </si>
  <si>
    <t>锐</t>
  </si>
  <si>
    <t>寇</t>
  </si>
  <si>
    <t>瑾</t>
  </si>
  <si>
    <t>震</t>
  </si>
  <si>
    <t>冀</t>
  </si>
  <si>
    <t>仉</t>
  </si>
  <si>
    <t>瑛</t>
  </si>
  <si>
    <t>鱼</t>
  </si>
  <si>
    <t>悦</t>
  </si>
  <si>
    <t>忠</t>
  </si>
  <si>
    <t>叶</t>
  </si>
  <si>
    <t>群</t>
  </si>
  <si>
    <t>庆</t>
  </si>
  <si>
    <t>操</t>
  </si>
  <si>
    <t>玮</t>
  </si>
  <si>
    <t>杨</t>
  </si>
  <si>
    <t>朋</t>
  </si>
  <si>
    <t>欢</t>
  </si>
  <si>
    <t>新</t>
  </si>
  <si>
    <t>睦</t>
  </si>
  <si>
    <t>瑜</t>
  </si>
  <si>
    <t>骏</t>
  </si>
  <si>
    <t>麦</t>
  </si>
  <si>
    <t>蕊</t>
  </si>
  <si>
    <t>栋</t>
  </si>
  <si>
    <t>蹇</t>
  </si>
  <si>
    <t>楼</t>
  </si>
  <si>
    <t>珊</t>
  </si>
  <si>
    <t>帆</t>
  </si>
  <si>
    <t>萨</t>
  </si>
  <si>
    <t>茹</t>
  </si>
  <si>
    <t>荣</t>
  </si>
  <si>
    <t>瞿</t>
  </si>
  <si>
    <t>立</t>
  </si>
  <si>
    <t>让</t>
  </si>
  <si>
    <t>琪</t>
  </si>
  <si>
    <t>虎</t>
  </si>
  <si>
    <t>赵</t>
  </si>
  <si>
    <t>玉</t>
  </si>
  <si>
    <t>哲</t>
  </si>
  <si>
    <t>吴</t>
  </si>
  <si>
    <t>怡</t>
  </si>
  <si>
    <t>晖</t>
  </si>
  <si>
    <t>褚</t>
  </si>
  <si>
    <t>岚</t>
  </si>
  <si>
    <t>瑞</t>
  </si>
  <si>
    <t>何</t>
  </si>
  <si>
    <t>光</t>
  </si>
  <si>
    <t>曹</t>
  </si>
  <si>
    <t>婕</t>
  </si>
  <si>
    <t>钢</t>
  </si>
  <si>
    <t>陶</t>
  </si>
  <si>
    <t>喻</t>
  </si>
  <si>
    <t>凤</t>
  </si>
  <si>
    <t>坚</t>
  </si>
  <si>
    <t>振</t>
  </si>
  <si>
    <t>范</t>
  </si>
  <si>
    <t>芬</t>
  </si>
  <si>
    <t>晓</t>
  </si>
  <si>
    <t>昌</t>
  </si>
  <si>
    <t>芸</t>
  </si>
  <si>
    <t>祥</t>
  </si>
  <si>
    <t>方</t>
  </si>
  <si>
    <t>良</t>
  </si>
  <si>
    <t>酆</t>
  </si>
  <si>
    <t>萌</t>
  </si>
  <si>
    <t>春</t>
  </si>
  <si>
    <t>廉</t>
  </si>
  <si>
    <t>倪</t>
  </si>
  <si>
    <t>露</t>
  </si>
  <si>
    <t>猛</t>
  </si>
  <si>
    <t>毕</t>
  </si>
  <si>
    <t>菁</t>
  </si>
  <si>
    <t>星</t>
  </si>
  <si>
    <t>乐</t>
  </si>
  <si>
    <t>惠</t>
  </si>
  <si>
    <t>政</t>
  </si>
  <si>
    <t>卞</t>
  </si>
  <si>
    <t>智</t>
  </si>
  <si>
    <t>元</t>
  </si>
  <si>
    <t>黄</t>
  </si>
  <si>
    <t>蓓</t>
  </si>
  <si>
    <t>永</t>
  </si>
  <si>
    <t>姚</t>
  </si>
  <si>
    <t>迪</t>
  </si>
  <si>
    <t>毛</t>
  </si>
  <si>
    <t>璇</t>
  </si>
  <si>
    <t>冬</t>
  </si>
  <si>
    <t>珍</t>
  </si>
  <si>
    <t>戴</t>
  </si>
  <si>
    <t>月</t>
  </si>
  <si>
    <t>胜</t>
  </si>
  <si>
    <t>熊</t>
  </si>
  <si>
    <t>利</t>
  </si>
  <si>
    <t>康</t>
  </si>
  <si>
    <t>祝</t>
  </si>
  <si>
    <t>勤</t>
  </si>
  <si>
    <t>彪</t>
  </si>
  <si>
    <t>蓝</t>
  </si>
  <si>
    <t>清</t>
  </si>
  <si>
    <t>诚</t>
  </si>
  <si>
    <t>志</t>
  </si>
  <si>
    <t>盛</t>
  </si>
  <si>
    <t>微</t>
  </si>
  <si>
    <t>维</t>
  </si>
  <si>
    <t>骆</t>
  </si>
  <si>
    <t>卫</t>
  </si>
  <si>
    <t>樊</t>
  </si>
  <si>
    <t>娇</t>
  </si>
  <si>
    <t>睿</t>
  </si>
  <si>
    <t>万</t>
  </si>
  <si>
    <t>影</t>
  </si>
  <si>
    <t>捷</t>
  </si>
  <si>
    <t>卢</t>
  </si>
  <si>
    <t>缪</t>
  </si>
  <si>
    <t>森</t>
  </si>
  <si>
    <t>丁</t>
  </si>
  <si>
    <t>莎</t>
  </si>
  <si>
    <t>洪</t>
  </si>
  <si>
    <t>单</t>
  </si>
  <si>
    <t>扬</t>
  </si>
  <si>
    <t>左</t>
  </si>
  <si>
    <t>科</t>
  </si>
  <si>
    <t>龚</t>
  </si>
  <si>
    <t>昕</t>
  </si>
  <si>
    <t>奇</t>
  </si>
  <si>
    <t>裴</t>
  </si>
  <si>
    <t>铭</t>
  </si>
  <si>
    <t>羊</t>
  </si>
  <si>
    <t>航</t>
  </si>
  <si>
    <t>家</t>
  </si>
  <si>
    <t>靳</t>
  </si>
  <si>
    <t>烨</t>
  </si>
  <si>
    <t>鸣</t>
  </si>
  <si>
    <t>段</t>
  </si>
  <si>
    <t>恒</t>
  </si>
  <si>
    <t>巴</t>
  </si>
  <si>
    <t>卉</t>
  </si>
  <si>
    <t>源</t>
  </si>
  <si>
    <t>谷</t>
  </si>
  <si>
    <t>晴</t>
  </si>
  <si>
    <t>聪</t>
  </si>
  <si>
    <t>曼</t>
  </si>
  <si>
    <t>凡</t>
  </si>
  <si>
    <t>巩</t>
  </si>
  <si>
    <t>越</t>
  </si>
  <si>
    <t>戈</t>
  </si>
  <si>
    <t>靖</t>
  </si>
  <si>
    <t>法</t>
  </si>
  <si>
    <t>符</t>
  </si>
  <si>
    <t>晔</t>
  </si>
  <si>
    <t>武</t>
  </si>
  <si>
    <t>仇</t>
  </si>
  <si>
    <t>艺</t>
  </si>
  <si>
    <t>雄</t>
  </si>
  <si>
    <t>班</t>
  </si>
  <si>
    <t>牛</t>
  </si>
  <si>
    <t>芹</t>
  </si>
  <si>
    <t>川</t>
  </si>
  <si>
    <t>晁</t>
  </si>
  <si>
    <t>淼</t>
  </si>
  <si>
    <t>荆</t>
  </si>
  <si>
    <t>黎</t>
  </si>
  <si>
    <t>义</t>
  </si>
  <si>
    <t>畅</t>
  </si>
  <si>
    <t>滨</t>
  </si>
  <si>
    <t>椒</t>
  </si>
  <si>
    <t>皓</t>
  </si>
  <si>
    <t>满</t>
  </si>
  <si>
    <t>达</t>
  </si>
  <si>
    <t>栾</t>
  </si>
  <si>
    <t>民</t>
  </si>
  <si>
    <t>彦</t>
  </si>
  <si>
    <t>跃</t>
  </si>
  <si>
    <t>祖</t>
  </si>
  <si>
    <t>郦</t>
  </si>
  <si>
    <t>梦</t>
  </si>
  <si>
    <t>兴</t>
  </si>
  <si>
    <t>匡</t>
  </si>
  <si>
    <t>正</t>
  </si>
  <si>
    <t>郏</t>
  </si>
  <si>
    <t>仰</t>
  </si>
  <si>
    <t>妮</t>
  </si>
  <si>
    <t>曦</t>
  </si>
  <si>
    <t>雍</t>
  </si>
  <si>
    <t>庄</t>
  </si>
  <si>
    <t>翠</t>
  </si>
  <si>
    <t>挺</t>
  </si>
  <si>
    <t>承</t>
  </si>
  <si>
    <t>然</t>
  </si>
  <si>
    <t>朴</t>
  </si>
  <si>
    <t>钰</t>
  </si>
  <si>
    <t>泉</t>
  </si>
  <si>
    <t>冒</t>
  </si>
  <si>
    <t>蔚</t>
  </si>
  <si>
    <t>程</t>
  </si>
  <si>
    <t>南</t>
  </si>
  <si>
    <t>韬</t>
  </si>
  <si>
    <t>归</t>
  </si>
  <si>
    <t>冲</t>
  </si>
  <si>
    <t>翦</t>
  </si>
  <si>
    <t>凌</t>
  </si>
  <si>
    <t>硕</t>
  </si>
  <si>
    <t>励</t>
  </si>
  <si>
    <t>远</t>
  </si>
  <si>
    <t>赛</t>
  </si>
  <si>
    <t>昆</t>
  </si>
  <si>
    <t>戎</t>
  </si>
  <si>
    <t>美</t>
  </si>
  <si>
    <t>全</t>
  </si>
  <si>
    <t>彤</t>
  </si>
  <si>
    <t>饶</t>
  </si>
  <si>
    <t>园</t>
  </si>
  <si>
    <t>煜</t>
  </si>
  <si>
    <t>钱</t>
  </si>
  <si>
    <t>郑</t>
  </si>
  <si>
    <t>权</t>
  </si>
  <si>
    <t>征</t>
  </si>
  <si>
    <t>朱</t>
  </si>
  <si>
    <t>雁</t>
  </si>
  <si>
    <t>雨</t>
  </si>
  <si>
    <t>吕</t>
  </si>
  <si>
    <t>野</t>
  </si>
  <si>
    <t>严</t>
  </si>
  <si>
    <t>苗</t>
  </si>
  <si>
    <t>姜</t>
  </si>
  <si>
    <t>菊</t>
  </si>
  <si>
    <t>柏</t>
  </si>
  <si>
    <t>苏</t>
  </si>
  <si>
    <t>丰</t>
  </si>
  <si>
    <t>彭</t>
  </si>
  <si>
    <t>珂</t>
  </si>
  <si>
    <t>马</t>
  </si>
  <si>
    <t>俞</t>
  </si>
  <si>
    <t>鲍</t>
  </si>
  <si>
    <t>岑</t>
  </si>
  <si>
    <t>钧</t>
  </si>
  <si>
    <t>汤</t>
  </si>
  <si>
    <t>琰</t>
  </si>
  <si>
    <t>郝</t>
  </si>
  <si>
    <t>于</t>
  </si>
  <si>
    <t>潇</t>
  </si>
  <si>
    <t>枫</t>
  </si>
  <si>
    <t>齐</t>
  </si>
  <si>
    <t>嘉</t>
  </si>
  <si>
    <t>卜</t>
  </si>
  <si>
    <t>甜</t>
  </si>
  <si>
    <t>峥</t>
  </si>
  <si>
    <t>和</t>
  </si>
  <si>
    <t>寅</t>
  </si>
  <si>
    <t>邵</t>
  </si>
  <si>
    <t>禹</t>
  </si>
  <si>
    <t>琛</t>
  </si>
  <si>
    <t>铮</t>
  </si>
  <si>
    <t>臧</t>
  </si>
  <si>
    <t>卓</t>
  </si>
  <si>
    <t>谈</t>
  </si>
  <si>
    <t>雅</t>
  </si>
  <si>
    <t>纪</t>
  </si>
  <si>
    <t>钊</t>
  </si>
  <si>
    <t>董</t>
  </si>
  <si>
    <t>姣</t>
  </si>
  <si>
    <t>金</t>
  </si>
  <si>
    <t>闵</t>
  </si>
  <si>
    <t>馨</t>
  </si>
  <si>
    <t>可</t>
  </si>
  <si>
    <t>贾</t>
  </si>
  <si>
    <t>珏</t>
  </si>
  <si>
    <t>昱</t>
  </si>
  <si>
    <t>童</t>
  </si>
  <si>
    <t>秀</t>
  </si>
  <si>
    <t>亚</t>
  </si>
  <si>
    <t>高</t>
  </si>
  <si>
    <t>路</t>
  </si>
  <si>
    <t>胡</t>
  </si>
  <si>
    <t>思</t>
  </si>
  <si>
    <t>晋</t>
  </si>
  <si>
    <t>支</t>
  </si>
  <si>
    <t>谦</t>
  </si>
  <si>
    <t>莫</t>
  </si>
  <si>
    <t>冉</t>
  </si>
  <si>
    <t>克</t>
  </si>
  <si>
    <t>干</t>
  </si>
  <si>
    <t>骊</t>
  </si>
  <si>
    <t>宣</t>
  </si>
  <si>
    <t>双</t>
  </si>
  <si>
    <t>闯</t>
  </si>
  <si>
    <t>杭</t>
  </si>
  <si>
    <t>娅</t>
  </si>
  <si>
    <t>耀</t>
  </si>
  <si>
    <t>石</t>
  </si>
  <si>
    <t>奎</t>
  </si>
  <si>
    <t>培</t>
  </si>
  <si>
    <t>一</t>
  </si>
  <si>
    <t>陆</t>
  </si>
  <si>
    <t>斐</t>
  </si>
  <si>
    <t>晟</t>
  </si>
  <si>
    <t>於</t>
  </si>
  <si>
    <t>封</t>
  </si>
  <si>
    <t>莲</t>
  </si>
  <si>
    <t>豪</t>
  </si>
  <si>
    <t>汲</t>
  </si>
  <si>
    <t>莺</t>
  </si>
  <si>
    <t>安</t>
  </si>
  <si>
    <t>富</t>
  </si>
  <si>
    <t>佩</t>
  </si>
  <si>
    <t>尧</t>
  </si>
  <si>
    <t>弓</t>
  </si>
  <si>
    <t>关</t>
  </si>
  <si>
    <t>娴</t>
  </si>
  <si>
    <t>侯</t>
  </si>
  <si>
    <t>玥</t>
  </si>
  <si>
    <t>腾</t>
  </si>
  <si>
    <t>贡</t>
  </si>
  <si>
    <t>真</t>
  </si>
  <si>
    <t>队</t>
  </si>
  <si>
    <t>艾</t>
  </si>
  <si>
    <t>鸿</t>
  </si>
  <si>
    <t>都</t>
  </si>
  <si>
    <t>裙</t>
  </si>
  <si>
    <t>楚</t>
  </si>
  <si>
    <t>泽</t>
  </si>
  <si>
    <t>是</t>
  </si>
  <si>
    <t>奕</t>
  </si>
  <si>
    <t>暴</t>
  </si>
  <si>
    <t>靓</t>
  </si>
  <si>
    <t>渊</t>
  </si>
  <si>
    <t>农</t>
  </si>
  <si>
    <t>侠</t>
  </si>
  <si>
    <t>巢</t>
  </si>
  <si>
    <t>广</t>
  </si>
  <si>
    <t>居</t>
  </si>
  <si>
    <t>顺</t>
  </si>
  <si>
    <t>连</t>
  </si>
  <si>
    <t>姝</t>
  </si>
  <si>
    <t>乜</t>
  </si>
  <si>
    <t>敬</t>
  </si>
  <si>
    <t>那</t>
  </si>
  <si>
    <t>希</t>
  </si>
  <si>
    <t>峻</t>
  </si>
  <si>
    <t>终</t>
  </si>
  <si>
    <t>锦</t>
  </si>
  <si>
    <t>攀</t>
  </si>
  <si>
    <t>翟</t>
  </si>
  <si>
    <t>姗</t>
  </si>
  <si>
    <t>宾</t>
  </si>
  <si>
    <t>驰</t>
  </si>
  <si>
    <t>景</t>
  </si>
  <si>
    <t>赖</t>
  </si>
  <si>
    <t>霖</t>
  </si>
  <si>
    <t>姬</t>
  </si>
  <si>
    <t>喆</t>
  </si>
  <si>
    <t>养</t>
  </si>
  <si>
    <t>旷</t>
  </si>
  <si>
    <t>恺</t>
  </si>
  <si>
    <t>浮</t>
  </si>
  <si>
    <t>香</t>
  </si>
  <si>
    <t>詹</t>
  </si>
  <si>
    <t>焱</t>
  </si>
  <si>
    <t>琨</t>
  </si>
  <si>
    <t>门</t>
  </si>
  <si>
    <t>容</t>
  </si>
  <si>
    <t>轶</t>
  </si>
  <si>
    <t>区</t>
  </si>
  <si>
    <t>宦</t>
  </si>
  <si>
    <t>吉</t>
  </si>
  <si>
    <t>揭</t>
  </si>
  <si>
    <t>商</t>
  </si>
  <si>
    <t>纯</t>
  </si>
  <si>
    <t>梁</t>
  </si>
  <si>
    <t>桑</t>
  </si>
  <si>
    <t>韵</t>
  </si>
  <si>
    <t>玫</t>
  </si>
  <si>
    <t>侃</t>
  </si>
  <si>
    <t>婵</t>
  </si>
  <si>
    <t>臻</t>
  </si>
  <si>
    <t>慈</t>
  </si>
  <si>
    <t>巧</t>
  </si>
  <si>
    <t>嵩</t>
  </si>
  <si>
    <t>孙</t>
  </si>
  <si>
    <t>笑</t>
  </si>
  <si>
    <t>岳</t>
  </si>
  <si>
    <t>王</t>
  </si>
  <si>
    <t>俐</t>
  </si>
  <si>
    <t>炯</t>
  </si>
  <si>
    <t>蒋</t>
  </si>
  <si>
    <t>羽</t>
  </si>
  <si>
    <t>秦</t>
  </si>
  <si>
    <t>舒</t>
  </si>
  <si>
    <t>宝</t>
  </si>
  <si>
    <t>施</t>
  </si>
  <si>
    <t>盼</t>
  </si>
  <si>
    <t>岗</t>
  </si>
  <si>
    <t>涵</t>
  </si>
  <si>
    <t>戚</t>
  </si>
  <si>
    <t>啸</t>
  </si>
  <si>
    <t>水</t>
  </si>
  <si>
    <t>潘</t>
  </si>
  <si>
    <t>辰</t>
  </si>
  <si>
    <t>郎</t>
  </si>
  <si>
    <t>会</t>
  </si>
  <si>
    <t>柯</t>
  </si>
  <si>
    <t>任</t>
  </si>
  <si>
    <t>懿</t>
  </si>
  <si>
    <t>史</t>
  </si>
  <si>
    <t>晗</t>
  </si>
  <si>
    <t>薛</t>
  </si>
  <si>
    <t>通</t>
  </si>
  <si>
    <t>滕</t>
  </si>
  <si>
    <t>滢</t>
  </si>
  <si>
    <t>天</t>
  </si>
  <si>
    <t>邬</t>
  </si>
  <si>
    <t>盈</t>
  </si>
  <si>
    <t>麟</t>
  </si>
  <si>
    <t>时</t>
  </si>
  <si>
    <t>茵</t>
  </si>
  <si>
    <t>顾</t>
  </si>
  <si>
    <t>灿</t>
  </si>
  <si>
    <t>穆</t>
  </si>
  <si>
    <t>铁</t>
  </si>
  <si>
    <t>湛</t>
  </si>
  <si>
    <t>灵</t>
  </si>
  <si>
    <t>狄</t>
  </si>
  <si>
    <t>计</t>
  </si>
  <si>
    <t>宋</t>
  </si>
  <si>
    <t>贞</t>
  </si>
  <si>
    <t>席</t>
  </si>
  <si>
    <t>生</t>
  </si>
  <si>
    <t>原</t>
  </si>
  <si>
    <t>颜</t>
  </si>
  <si>
    <t>洲</t>
  </si>
  <si>
    <t>刁</t>
  </si>
  <si>
    <t>圆</t>
  </si>
  <si>
    <t>炎</t>
  </si>
  <si>
    <t>夏</t>
  </si>
  <si>
    <t>勋</t>
  </si>
  <si>
    <t>苹</t>
  </si>
  <si>
    <t>经</t>
  </si>
  <si>
    <t>秋</t>
  </si>
  <si>
    <t>解</t>
  </si>
  <si>
    <t>鹤</t>
  </si>
  <si>
    <t>中</t>
  </si>
  <si>
    <t>邓</t>
  </si>
  <si>
    <t>珺</t>
  </si>
  <si>
    <t>德</t>
  </si>
  <si>
    <t>轩</t>
  </si>
  <si>
    <t>崔</t>
  </si>
  <si>
    <t>榕</t>
  </si>
  <si>
    <t>京</t>
  </si>
  <si>
    <t>嵇</t>
  </si>
  <si>
    <t>桦</t>
  </si>
  <si>
    <t>标</t>
  </si>
  <si>
    <t>旺</t>
  </si>
  <si>
    <t>芮</t>
  </si>
  <si>
    <t>邴</t>
  </si>
  <si>
    <t>迎</t>
  </si>
  <si>
    <t>巫</t>
  </si>
  <si>
    <t>牧</t>
  </si>
  <si>
    <t>妫</t>
  </si>
  <si>
    <t>总</t>
  </si>
  <si>
    <t>后</t>
  </si>
  <si>
    <t>益</t>
  </si>
  <si>
    <t>古</t>
  </si>
  <si>
    <t>祺</t>
  </si>
  <si>
    <t>骥</t>
  </si>
  <si>
    <t>钭</t>
  </si>
  <si>
    <t>银</t>
  </si>
  <si>
    <t>沛</t>
  </si>
  <si>
    <t>从</t>
  </si>
  <si>
    <t>汉</t>
  </si>
  <si>
    <t>党</t>
  </si>
  <si>
    <t>敖</t>
  </si>
  <si>
    <t>非</t>
  </si>
  <si>
    <t>薄</t>
  </si>
  <si>
    <t>娣</t>
  </si>
  <si>
    <t>车</t>
  </si>
  <si>
    <t>升</t>
  </si>
  <si>
    <t>盖</t>
  </si>
  <si>
    <t>旋</t>
  </si>
  <si>
    <t>蒙</t>
  </si>
  <si>
    <t>廖</t>
  </si>
  <si>
    <t>城</t>
  </si>
  <si>
    <t>钦</t>
  </si>
  <si>
    <t>宓</t>
  </si>
  <si>
    <t>樱</t>
  </si>
  <si>
    <t>锴</t>
  </si>
  <si>
    <t>仲</t>
  </si>
  <si>
    <t>糊</t>
  </si>
  <si>
    <t>骁</t>
  </si>
  <si>
    <t>欧</t>
  </si>
  <si>
    <t>壮</t>
  </si>
  <si>
    <t>宰</t>
  </si>
  <si>
    <t>罡</t>
  </si>
  <si>
    <t>鞠</t>
  </si>
  <si>
    <t>键</t>
  </si>
  <si>
    <t>简</t>
  </si>
  <si>
    <t>沁</t>
  </si>
  <si>
    <t>桓</t>
  </si>
  <si>
    <t>霜</t>
  </si>
  <si>
    <t>伊</t>
  </si>
  <si>
    <t>钟</t>
  </si>
  <si>
    <t>展</t>
  </si>
  <si>
    <t>邝</t>
  </si>
  <si>
    <t>翼</t>
  </si>
  <si>
    <t>洑</t>
  </si>
  <si>
    <t>为</t>
  </si>
  <si>
    <t>游</t>
  </si>
  <si>
    <t>灏</t>
  </si>
  <si>
    <t>慕</t>
  </si>
  <si>
    <t>筠</t>
  </si>
  <si>
    <t>苟</t>
  </si>
  <si>
    <t>珠</t>
  </si>
  <si>
    <t>放</t>
  </si>
  <si>
    <t>荤</t>
  </si>
  <si>
    <t>矫</t>
  </si>
  <si>
    <t>湘</t>
  </si>
  <si>
    <t>尚</t>
  </si>
  <si>
    <t>嫣</t>
  </si>
  <si>
    <t>赞</t>
  </si>
  <si>
    <t>沙</t>
  </si>
  <si>
    <t>卿</t>
  </si>
  <si>
    <t>融</t>
  </si>
  <si>
    <t>阙</t>
  </si>
  <si>
    <t>屠</t>
  </si>
  <si>
    <t>泓</t>
  </si>
  <si>
    <t>劲</t>
  </si>
  <si>
    <t>李</t>
  </si>
  <si>
    <t>媚</t>
  </si>
  <si>
    <t>冯</t>
  </si>
  <si>
    <t>策</t>
  </si>
  <si>
    <t>沈</t>
  </si>
  <si>
    <t>隽</t>
  </si>
  <si>
    <t>魁</t>
  </si>
  <si>
    <t>尤</t>
  </si>
  <si>
    <t>霄</t>
  </si>
  <si>
    <t>张</t>
  </si>
  <si>
    <t>弘</t>
  </si>
  <si>
    <t>谢</t>
  </si>
  <si>
    <t>妹</t>
  </si>
  <si>
    <t>窦</t>
  </si>
  <si>
    <t>婉</t>
  </si>
  <si>
    <t>均</t>
  </si>
  <si>
    <t>葛</t>
  </si>
  <si>
    <t>治</t>
  </si>
  <si>
    <t>鲁</t>
  </si>
  <si>
    <t>环</t>
  </si>
  <si>
    <t>迅</t>
  </si>
  <si>
    <t>臣</t>
  </si>
  <si>
    <t>袁</t>
  </si>
  <si>
    <t>澜</t>
  </si>
  <si>
    <t>唐</t>
  </si>
  <si>
    <t>鹰</t>
  </si>
  <si>
    <t>镇</t>
  </si>
  <si>
    <t>音</t>
  </si>
  <si>
    <t>骞</t>
  </si>
  <si>
    <t>殷</t>
  </si>
  <si>
    <t>河</t>
  </si>
  <si>
    <t>傅</t>
  </si>
  <si>
    <t>伍</t>
  </si>
  <si>
    <t>芝</t>
  </si>
  <si>
    <t>孟</t>
  </si>
  <si>
    <t>娥</t>
  </si>
  <si>
    <t>舟</t>
  </si>
  <si>
    <t>萧</t>
  </si>
  <si>
    <t>贤</t>
  </si>
  <si>
    <t>汪</t>
  </si>
  <si>
    <t>昀</t>
  </si>
  <si>
    <t>米</t>
  </si>
  <si>
    <t>伏</t>
  </si>
  <si>
    <t>纲</t>
  </si>
  <si>
    <t>茅</t>
  </si>
  <si>
    <t>歌</t>
  </si>
  <si>
    <t>泳</t>
  </si>
  <si>
    <t>屈</t>
  </si>
  <si>
    <t>鸽</t>
  </si>
  <si>
    <t>理</t>
  </si>
  <si>
    <t>杜</t>
  </si>
  <si>
    <t>竹</t>
  </si>
  <si>
    <t>福</t>
  </si>
  <si>
    <t>季</t>
  </si>
  <si>
    <t>璟</t>
  </si>
  <si>
    <t>俭</t>
  </si>
  <si>
    <t>娄</t>
  </si>
  <si>
    <t>苑</t>
  </si>
  <si>
    <t>乾</t>
  </si>
  <si>
    <t>郭</t>
  </si>
  <si>
    <t>徐</t>
  </si>
  <si>
    <t>蔡</t>
  </si>
  <si>
    <t>萱</t>
  </si>
  <si>
    <t>屹</t>
  </si>
  <si>
    <t>霍</t>
  </si>
  <si>
    <t>涌</t>
  </si>
  <si>
    <t>昝</t>
  </si>
  <si>
    <t>嵘</t>
  </si>
  <si>
    <t>根</t>
  </si>
  <si>
    <t>房</t>
  </si>
  <si>
    <t>应</t>
  </si>
  <si>
    <t>念</t>
  </si>
  <si>
    <t>果</t>
  </si>
  <si>
    <t>贲</t>
  </si>
  <si>
    <t>包</t>
  </si>
  <si>
    <t>岭</t>
  </si>
  <si>
    <t>桃</t>
  </si>
  <si>
    <t>昭</t>
  </si>
  <si>
    <t>邢</t>
  </si>
  <si>
    <t>飚</t>
  </si>
  <si>
    <t>翁</t>
  </si>
  <si>
    <t>勃</t>
  </si>
  <si>
    <t>甄</t>
  </si>
  <si>
    <t>羿</t>
  </si>
  <si>
    <t>熙</t>
  </si>
  <si>
    <t>糜</t>
  </si>
  <si>
    <t>乌</t>
  </si>
  <si>
    <t>申</t>
  </si>
  <si>
    <t>隗</t>
  </si>
  <si>
    <t>桂</t>
  </si>
  <si>
    <t>幸</t>
  </si>
  <si>
    <t>宽</t>
  </si>
  <si>
    <t>鼎</t>
  </si>
  <si>
    <t>甘</t>
  </si>
  <si>
    <t>如</t>
  </si>
  <si>
    <t>滔</t>
  </si>
  <si>
    <t>堵</t>
  </si>
  <si>
    <t>意</t>
  </si>
  <si>
    <t>璞</t>
  </si>
  <si>
    <t>苍</t>
  </si>
  <si>
    <t>逸</t>
  </si>
  <si>
    <t>寒</t>
  </si>
  <si>
    <t>贵</t>
  </si>
  <si>
    <t>能</t>
  </si>
  <si>
    <t>喜</t>
  </si>
  <si>
    <t>步</t>
  </si>
  <si>
    <t>昂</t>
  </si>
  <si>
    <t>查</t>
  </si>
  <si>
    <t>蒯</t>
  </si>
  <si>
    <t>鹃</t>
  </si>
  <si>
    <t>韶</t>
  </si>
  <si>
    <t>蔺</t>
  </si>
  <si>
    <t>心</t>
  </si>
  <si>
    <t>禄</t>
  </si>
  <si>
    <t>伦</t>
  </si>
  <si>
    <t>焕</t>
  </si>
  <si>
    <t>茂</t>
  </si>
  <si>
    <t>阎</t>
  </si>
  <si>
    <t>荔</t>
  </si>
  <si>
    <t>竺</t>
  </si>
  <si>
    <t>柱</t>
  </si>
  <si>
    <t>津</t>
  </si>
  <si>
    <t>空</t>
  </si>
  <si>
    <t>实</t>
  </si>
  <si>
    <t>暨</t>
  </si>
  <si>
    <t>易</t>
  </si>
  <si>
    <t>印</t>
  </si>
  <si>
    <t>瓤</t>
  </si>
  <si>
    <t>学</t>
  </si>
  <si>
    <t>来</t>
  </si>
  <si>
    <t>溪</t>
  </si>
  <si>
    <t>蓬</t>
  </si>
  <si>
    <t>衡</t>
  </si>
  <si>
    <t>芈</t>
  </si>
  <si>
    <t>研</t>
  </si>
  <si>
    <t>风</t>
  </si>
  <si>
    <t>谬</t>
  </si>
  <si>
    <t>玺</t>
  </si>
  <si>
    <t>赫</t>
  </si>
  <si>
    <t>户</t>
  </si>
  <si>
    <t>营</t>
  </si>
  <si>
    <t>桐</t>
  </si>
  <si>
    <t>鹿</t>
  </si>
  <si>
    <t>圣</t>
  </si>
  <si>
    <t>璩</t>
  </si>
  <si>
    <t>瑗</t>
  </si>
  <si>
    <t>曲</t>
  </si>
  <si>
    <t>礼</t>
  </si>
  <si>
    <t>寿</t>
  </si>
  <si>
    <t>密</t>
  </si>
  <si>
    <t>霆</t>
  </si>
  <si>
    <t>歆</t>
  </si>
  <si>
    <t>菡</t>
  </si>
  <si>
    <t>堃</t>
  </si>
  <si>
    <t>笛</t>
  </si>
  <si>
    <t>仁</t>
  </si>
  <si>
    <t>爱</t>
  </si>
  <si>
    <t>浪</t>
  </si>
  <si>
    <t>唯</t>
  </si>
  <si>
    <t>垒</t>
  </si>
  <si>
    <t>乔</t>
  </si>
  <si>
    <t>炼</t>
  </si>
  <si>
    <t>瀚</t>
  </si>
  <si>
    <t>渝</t>
  </si>
  <si>
    <t>葡</t>
  </si>
  <si>
    <t>朝</t>
  </si>
  <si>
    <t>祯</t>
  </si>
  <si>
    <t>蕴</t>
  </si>
  <si>
    <t>延</t>
  </si>
  <si>
    <t>俏</t>
  </si>
  <si>
    <t>恬</t>
  </si>
  <si>
    <t>鲲</t>
  </si>
  <si>
    <t>毓</t>
  </si>
  <si>
    <t>行</t>
  </si>
  <si>
    <t>杉</t>
  </si>
  <si>
    <t>品</t>
  </si>
  <si>
    <t>垄</t>
  </si>
  <si>
    <t>诺</t>
  </si>
  <si>
    <t>缨</t>
  </si>
  <si>
    <t>澄</t>
  </si>
  <si>
    <t>玎</t>
  </si>
  <si>
    <t>恋</t>
  </si>
  <si>
    <t>旗</t>
  </si>
  <si>
    <t>杏</t>
  </si>
  <si>
    <t>淳</t>
  </si>
  <si>
    <t>斯</t>
  </si>
  <si>
    <t>继</t>
  </si>
  <si>
    <t>友</t>
  </si>
  <si>
    <t>漫</t>
  </si>
  <si>
    <t>革</t>
  </si>
  <si>
    <t>丛</t>
  </si>
  <si>
    <t>漪</t>
  </si>
  <si>
    <t>硼</t>
  </si>
  <si>
    <t>蕙</t>
  </si>
  <si>
    <t>烽</t>
  </si>
  <si>
    <t>亭</t>
  </si>
  <si>
    <t>昶</t>
  </si>
  <si>
    <t>铃</t>
  </si>
  <si>
    <t>裕</t>
  </si>
  <si>
    <t>咏</t>
  </si>
  <si>
    <t>铎</t>
  </si>
  <si>
    <t>骅</t>
  </si>
  <si>
    <t>翀</t>
  </si>
  <si>
    <t>润</t>
  </si>
  <si>
    <t>熠</t>
  </si>
  <si>
    <t>焰</t>
  </si>
  <si>
    <t>锟</t>
  </si>
  <si>
    <t>葵</t>
  </si>
  <si>
    <t>望</t>
  </si>
  <si>
    <t>依</t>
  </si>
  <si>
    <t>卡</t>
  </si>
  <si>
    <t>彩</t>
  </si>
  <si>
    <t>蝶</t>
  </si>
  <si>
    <t>拓</t>
  </si>
  <si>
    <t>筱</t>
  </si>
  <si>
    <t>苓</t>
  </si>
  <si>
    <t>冶</t>
  </si>
  <si>
    <t>蔷</t>
  </si>
  <si>
    <t>开</t>
  </si>
  <si>
    <t>定</t>
  </si>
  <si>
    <t>想</t>
  </si>
  <si>
    <t>耘</t>
  </si>
  <si>
    <t>重</t>
  </si>
  <si>
    <t>好</t>
  </si>
  <si>
    <t>澎</t>
  </si>
  <si>
    <t>妤</t>
  </si>
  <si>
    <t>信</t>
  </si>
  <si>
    <t>妙</t>
  </si>
  <si>
    <t>珉</t>
  </si>
  <si>
    <t>羚</t>
  </si>
  <si>
    <t>竞</t>
  </si>
  <si>
    <t>恩</t>
  </si>
  <si>
    <t>伶</t>
  </si>
  <si>
    <t>潮</t>
  </si>
  <si>
    <t>子</t>
  </si>
  <si>
    <t>烁</t>
  </si>
  <si>
    <t>烈</t>
  </si>
  <si>
    <t>鸥</t>
  </si>
  <si>
    <t>仙</t>
  </si>
  <si>
    <t>奔</t>
  </si>
  <si>
    <t>净</t>
  </si>
  <si>
    <t>格</t>
  </si>
  <si>
    <t>桥</t>
  </si>
  <si>
    <t>肖</t>
  </si>
  <si>
    <t>增</t>
  </si>
  <si>
    <t>默</t>
  </si>
  <si>
    <t>前</t>
  </si>
  <si>
    <t>淑</t>
  </si>
  <si>
    <t>麒</t>
  </si>
  <si>
    <t>蔓</t>
  </si>
  <si>
    <t>葳</t>
  </si>
  <si>
    <t>皎</t>
  </si>
  <si>
    <t>舜</t>
  </si>
  <si>
    <t>西</t>
  </si>
  <si>
    <t>绮</t>
  </si>
  <si>
    <t>沫</t>
  </si>
  <si>
    <t>冠</t>
  </si>
  <si>
    <t>桢</t>
  </si>
  <si>
    <t>言</t>
  </si>
  <si>
    <t>涓</t>
  </si>
  <si>
    <t>添</t>
  </si>
  <si>
    <t>映</t>
  </si>
  <si>
    <t>响</t>
  </si>
  <si>
    <t>珩</t>
  </si>
  <si>
    <t>翎</t>
  </si>
  <si>
    <t>韧</t>
  </si>
  <si>
    <t>霏</t>
  </si>
  <si>
    <t>宜</t>
  </si>
  <si>
    <t>同</t>
  </si>
  <si>
    <t>蜜</t>
  </si>
  <si>
    <t>树</t>
  </si>
  <si>
    <t>纳</t>
  </si>
  <si>
    <t>忱</t>
  </si>
  <si>
    <t>遥</t>
  </si>
  <si>
    <t>胤</t>
  </si>
  <si>
    <t>碧</t>
  </si>
  <si>
    <t>素</t>
  </si>
  <si>
    <t>耿</t>
  </si>
  <si>
    <t>崇</t>
  </si>
  <si>
    <t>情</t>
  </si>
  <si>
    <t>荟</t>
  </si>
  <si>
    <t>里</t>
  </si>
  <si>
    <t>疆</t>
  </si>
  <si>
    <t>谊</t>
  </si>
  <si>
    <t>旻</t>
  </si>
  <si>
    <t>忆</t>
  </si>
  <si>
    <t>启</t>
  </si>
  <si>
    <t>知</t>
  </si>
  <si>
    <t>楷</t>
  </si>
  <si>
    <t>才</t>
  </si>
  <si>
    <t>飒</t>
  </si>
  <si>
    <t>赢</t>
  </si>
  <si>
    <t>或</t>
  </si>
  <si>
    <t>鹭</t>
  </si>
  <si>
    <t>舰</t>
  </si>
  <si>
    <t>霓</t>
  </si>
  <si>
    <t>桔</t>
  </si>
  <si>
    <t>荷</t>
  </si>
  <si>
    <t>吟</t>
  </si>
  <si>
    <t>仪</t>
  </si>
  <si>
    <t>多</t>
  </si>
  <si>
    <t>弛</t>
  </si>
  <si>
    <t>嫒</t>
  </si>
  <si>
    <t>宪</t>
  </si>
  <si>
    <t>诗</t>
  </si>
  <si>
    <t>发</t>
  </si>
  <si>
    <t>苇</t>
  </si>
  <si>
    <t>逊</t>
  </si>
  <si>
    <t>运</t>
  </si>
  <si>
    <t>豹</t>
  </si>
  <si>
    <t>翊</t>
  </si>
  <si>
    <t>习</t>
  </si>
  <si>
    <t>弦</t>
  </si>
  <si>
    <t>登</t>
  </si>
  <si>
    <t>茗</t>
  </si>
  <si>
    <t>炳</t>
  </si>
  <si>
    <t>育</t>
  </si>
  <si>
    <t>曝</t>
  </si>
  <si>
    <t>鉴</t>
  </si>
  <si>
    <t>频</t>
  </si>
  <si>
    <t>颂</t>
  </si>
  <si>
    <t>闻</t>
  </si>
  <si>
    <t>镭</t>
  </si>
  <si>
    <t>谨</t>
  </si>
  <si>
    <t>特</t>
  </si>
  <si>
    <t>屏</t>
  </si>
  <si>
    <t>曙</t>
  </si>
  <si>
    <t>囡</t>
  </si>
  <si>
    <t>盟</t>
  </si>
  <si>
    <t>优</t>
  </si>
  <si>
    <t>千</t>
  </si>
  <si>
    <t>鹂</t>
  </si>
  <si>
    <t>保</t>
  </si>
  <si>
    <t>功</t>
  </si>
  <si>
    <t>讳</t>
  </si>
  <si>
    <t>旎</t>
  </si>
  <si>
    <t>夭</t>
  </si>
  <si>
    <t>阔</t>
  </si>
  <si>
    <t>俪</t>
  </si>
  <si>
    <t>澍</t>
  </si>
  <si>
    <t>凝</t>
  </si>
  <si>
    <t>争</t>
  </si>
  <si>
    <t>众</t>
  </si>
  <si>
    <t>眉</t>
  </si>
  <si>
    <t>颧</t>
  </si>
  <si>
    <t>煌</t>
  </si>
  <si>
    <t>辛</t>
  </si>
  <si>
    <t>准</t>
  </si>
  <si>
    <t>宸</t>
  </si>
  <si>
    <t>普</t>
  </si>
  <si>
    <t>氛</t>
  </si>
  <si>
    <t>舸</t>
  </si>
  <si>
    <t>创</t>
  </si>
  <si>
    <t>娉</t>
  </si>
  <si>
    <t>萃</t>
  </si>
  <si>
    <t>芊</t>
  </si>
  <si>
    <t>泰</t>
  </si>
  <si>
    <t>朗</t>
  </si>
  <si>
    <t>痴</t>
  </si>
  <si>
    <t>廷</t>
  </si>
  <si>
    <t>其</t>
  </si>
  <si>
    <t>业</t>
  </si>
  <si>
    <t>炬</t>
  </si>
  <si>
    <t>墩</t>
  </si>
  <si>
    <t>钥</t>
  </si>
  <si>
    <t>轲</t>
  </si>
  <si>
    <t>朦</t>
  </si>
  <si>
    <t>嫚</t>
  </si>
  <si>
    <t>将</t>
  </si>
  <si>
    <t>骋</t>
  </si>
  <si>
    <t>芯</t>
  </si>
  <si>
    <t>战</t>
  </si>
  <si>
    <t>朔</t>
  </si>
  <si>
    <t>耕</t>
  </si>
  <si>
    <t>崴</t>
  </si>
  <si>
    <t>栩</t>
  </si>
  <si>
    <t>向</t>
  </si>
  <si>
    <t>咪</t>
  </si>
  <si>
    <t>潜</t>
  </si>
  <si>
    <t>旖</t>
  </si>
  <si>
    <t>璋</t>
  </si>
  <si>
    <t>肠</t>
  </si>
  <si>
    <t>稳</t>
  </si>
  <si>
    <t>珑</t>
  </si>
  <si>
    <t>霁</t>
  </si>
  <si>
    <t>举</t>
  </si>
  <si>
    <t>列</t>
  </si>
  <si>
    <t>台</t>
  </si>
  <si>
    <t>纬</t>
  </si>
  <si>
    <t>闽</t>
  </si>
  <si>
    <t>垚</t>
  </si>
  <si>
    <t>献</t>
  </si>
  <si>
    <t>书</t>
  </si>
  <si>
    <t>勉</t>
  </si>
  <si>
    <t>见</t>
  </si>
  <si>
    <t>箐</t>
  </si>
  <si>
    <t>砚</t>
  </si>
  <si>
    <t>州</t>
  </si>
  <si>
    <t>端</t>
  </si>
  <si>
    <t>声</t>
  </si>
  <si>
    <t>旦</t>
  </si>
  <si>
    <t>蝴</t>
  </si>
  <si>
    <t>衍</t>
  </si>
  <si>
    <t>洵</t>
  </si>
  <si>
    <t>犇</t>
  </si>
  <si>
    <t>溢</t>
  </si>
  <si>
    <t>颢</t>
  </si>
  <si>
    <t>照</t>
  </si>
  <si>
    <t>玄</t>
  </si>
  <si>
    <t>有</t>
  </si>
  <si>
    <t>粼</t>
  </si>
  <si>
    <t>颍</t>
  </si>
  <si>
    <t>甲</t>
  </si>
  <si>
    <t>颉</t>
  </si>
  <si>
    <t>起</t>
  </si>
  <si>
    <t>淮</t>
  </si>
  <si>
    <t>妲</t>
  </si>
  <si>
    <t>弋</t>
  </si>
  <si>
    <t>菱</t>
  </si>
  <si>
    <t>坦</t>
  </si>
  <si>
    <t>也</t>
  </si>
  <si>
    <t>量</t>
  </si>
  <si>
    <t>典</t>
  </si>
  <si>
    <t>熹</t>
  </si>
  <si>
    <t>缘</t>
  </si>
  <si>
    <t>劫</t>
  </si>
  <si>
    <t>梓</t>
  </si>
  <si>
    <t>煦</t>
  </si>
  <si>
    <t>赉</t>
  </si>
  <si>
    <t>显</t>
  </si>
  <si>
    <t>郡</t>
  </si>
  <si>
    <t>玢</t>
  </si>
  <si>
    <t>甫</t>
  </si>
  <si>
    <t>豫</t>
  </si>
  <si>
    <t>焘</t>
  </si>
  <si>
    <t>辑</t>
  </si>
  <si>
    <t>肪</t>
  </si>
  <si>
    <t>瑕</t>
  </si>
  <si>
    <t>宙</t>
  </si>
  <si>
    <t>存</t>
  </si>
  <si>
    <t>迁</t>
  </si>
  <si>
    <t>荃</t>
  </si>
  <si>
    <t>嫱</t>
  </si>
  <si>
    <t>渤</t>
  </si>
  <si>
    <t>日</t>
  </si>
  <si>
    <t>娓</t>
  </si>
  <si>
    <t>翰</t>
  </si>
  <si>
    <t>淦</t>
  </si>
  <si>
    <t>琚</t>
  </si>
  <si>
    <t>劼</t>
  </si>
  <si>
    <t>庭</t>
  </si>
  <si>
    <t>徽</t>
  </si>
  <si>
    <t>筝</t>
  </si>
  <si>
    <t>锬</t>
  </si>
  <si>
    <t>铸</t>
  </si>
  <si>
    <t>蚵</t>
  </si>
  <si>
    <t>含</t>
  </si>
  <si>
    <t>绚</t>
  </si>
  <si>
    <t>淋</t>
  </si>
  <si>
    <t>怀</t>
  </si>
  <si>
    <t>殉</t>
  </si>
  <si>
    <t>北</t>
  </si>
  <si>
    <t>朵</t>
  </si>
  <si>
    <t>姿</t>
  </si>
  <si>
    <t>妃</t>
  </si>
  <si>
    <t>令</t>
  </si>
  <si>
    <t>暖</t>
  </si>
  <si>
    <t>联</t>
  </si>
  <si>
    <t>朕</t>
  </si>
  <si>
    <t>箭</t>
  </si>
  <si>
    <t>坡</t>
  </si>
  <si>
    <t>茉</t>
  </si>
  <si>
    <t>瀛</t>
  </si>
  <si>
    <t>汀</t>
  </si>
  <si>
    <t>港</t>
  </si>
  <si>
    <t>岱</t>
  </si>
  <si>
    <t>芄</t>
  </si>
  <si>
    <t>飙</t>
  </si>
  <si>
    <t>琥</t>
  </si>
  <si>
    <t>异</t>
  </si>
  <si>
    <t>引</t>
  </si>
  <si>
    <t>嵬</t>
  </si>
  <si>
    <t>获</t>
  </si>
  <si>
    <t>垣</t>
  </si>
  <si>
    <t>簧</t>
  </si>
  <si>
    <t>年</t>
  </si>
  <si>
    <t>尉</t>
  </si>
  <si>
    <t>晰</t>
  </si>
  <si>
    <t>禾</t>
  </si>
  <si>
    <t>锨</t>
  </si>
  <si>
    <t>翻</t>
  </si>
  <si>
    <t>醒</t>
  </si>
  <si>
    <t>淞</t>
  </si>
  <si>
    <t>领</t>
  </si>
  <si>
    <t>闪</t>
  </si>
  <si>
    <t>深</t>
  </si>
  <si>
    <t>尔</t>
  </si>
  <si>
    <t>律</t>
  </si>
  <si>
    <t>绷</t>
  </si>
  <si>
    <t>化</t>
  </si>
  <si>
    <t>陵</t>
  </si>
  <si>
    <t>颇</t>
  </si>
  <si>
    <t>财</t>
  </si>
  <si>
    <t>韫</t>
  </si>
  <si>
    <t>墨</t>
  </si>
  <si>
    <t>璜</t>
  </si>
  <si>
    <t>直</t>
  </si>
  <si>
    <t>煊</t>
  </si>
  <si>
    <t>颐</t>
  </si>
  <si>
    <t>棋</t>
  </si>
  <si>
    <t>孝</t>
  </si>
  <si>
    <t>弢</t>
  </si>
  <si>
    <t>冕</t>
  </si>
  <si>
    <t>傲</t>
  </si>
  <si>
    <t>汇</t>
  </si>
  <si>
    <t>劭</t>
  </si>
  <si>
    <t>拉</t>
  </si>
  <si>
    <t>丞</t>
  </si>
  <si>
    <t>忻</t>
  </si>
  <si>
    <t>愉</t>
  </si>
  <si>
    <t>燃</t>
  </si>
  <si>
    <t>铖</t>
  </si>
  <si>
    <t>畏</t>
  </si>
  <si>
    <t>崧</t>
  </si>
  <si>
    <t>予</t>
  </si>
  <si>
    <t>翌</t>
  </si>
  <si>
    <t>崎</t>
  </si>
  <si>
    <t>繁</t>
  </si>
  <si>
    <t>珣</t>
  </si>
  <si>
    <t>锁</t>
  </si>
  <si>
    <t>彧</t>
  </si>
  <si>
    <t>汽</t>
  </si>
  <si>
    <t>允</t>
  </si>
  <si>
    <t>地</t>
  </si>
  <si>
    <t>上</t>
  </si>
  <si>
    <t>若</t>
  </si>
  <si>
    <t>佶</t>
  </si>
  <si>
    <t>汝</t>
  </si>
  <si>
    <t>娆</t>
  </si>
  <si>
    <t>兆</t>
  </si>
  <si>
    <t>枚</t>
  </si>
  <si>
    <t>盾</t>
  </si>
  <si>
    <t>惟</t>
  </si>
  <si>
    <t>相</t>
  </si>
  <si>
    <t>慰</t>
  </si>
  <si>
    <t>戟</t>
  </si>
  <si>
    <t>植</t>
  </si>
  <si>
    <t/>
  </si>
  <si>
    <t>英文姓</t>
  </si>
  <si>
    <t>英文名男</t>
  </si>
  <si>
    <t>英文名女</t>
  </si>
  <si>
    <t>达勒</t>
  </si>
  <si>
    <t>麦克</t>
  </si>
  <si>
    <t>爱丽丝</t>
  </si>
  <si>
    <t>珀西</t>
  </si>
  <si>
    <t>迈克尔</t>
  </si>
  <si>
    <t>爱玛</t>
  </si>
  <si>
    <t>柯克</t>
  </si>
  <si>
    <t>马修</t>
  </si>
  <si>
    <t>阿尔娃</t>
  </si>
  <si>
    <t>纳尔森</t>
  </si>
  <si>
    <t>马丁</t>
  </si>
  <si>
    <t>阿曼达</t>
  </si>
  <si>
    <t>威廉姆斯</t>
  </si>
  <si>
    <t>马尔斯</t>
  </si>
  <si>
    <t>爱蜜莉雅</t>
  </si>
  <si>
    <t>瓦伦</t>
  </si>
  <si>
    <t>马科斯</t>
  </si>
  <si>
    <t>艾咪</t>
  </si>
  <si>
    <t>克里斯蒂安</t>
  </si>
  <si>
    <t>马克</t>
  </si>
  <si>
    <t>安娜</t>
  </si>
  <si>
    <t>伦纳德</t>
  </si>
  <si>
    <t>马西</t>
  </si>
  <si>
    <t>安德里亚</t>
  </si>
  <si>
    <t>坎贝尔</t>
  </si>
  <si>
    <t>马库斯</t>
  </si>
  <si>
    <t>安琪拉</t>
  </si>
  <si>
    <t>斯科特</t>
  </si>
  <si>
    <t>卢克</t>
  </si>
  <si>
    <t>安妮</t>
  </si>
  <si>
    <t>彼得</t>
  </si>
  <si>
    <t>雷欧</t>
  </si>
  <si>
    <t>艾普丽</t>
  </si>
  <si>
    <t>邓肯</t>
  </si>
  <si>
    <t>劳伦</t>
  </si>
  <si>
    <t>艾琳娜</t>
  </si>
  <si>
    <t>杰克逊</t>
  </si>
  <si>
    <t>利奥波特</t>
  </si>
  <si>
    <t>艾丝翠得</t>
  </si>
  <si>
    <t>鲁珀特</t>
  </si>
  <si>
    <t>劳伦特</t>
  </si>
  <si>
    <t>雅典娜</t>
  </si>
  <si>
    <t>霍尔</t>
  </si>
  <si>
    <t>劳伦斯</t>
  </si>
  <si>
    <t>奥德莉</t>
  </si>
  <si>
    <t>欧文</t>
  </si>
  <si>
    <t>兰斯</t>
  </si>
  <si>
    <t>奥萝拉</t>
  </si>
  <si>
    <t>戴维德</t>
  </si>
  <si>
    <t>拉里</t>
  </si>
  <si>
    <t>芭芭拉</t>
  </si>
  <si>
    <t>沃克</t>
  </si>
  <si>
    <t>凯文</t>
  </si>
  <si>
    <t>碧翠丝</t>
  </si>
  <si>
    <t>格林</t>
  </si>
  <si>
    <t>肯尼</t>
  </si>
  <si>
    <t>贝琳达</t>
  </si>
  <si>
    <t>加里</t>
  </si>
  <si>
    <t>肯尼斯</t>
  </si>
  <si>
    <t>贝拉</t>
  </si>
  <si>
    <t>拉斐尔</t>
  </si>
  <si>
    <t>凯斯</t>
  </si>
  <si>
    <t>柏妮丝</t>
  </si>
  <si>
    <t>卡特</t>
  </si>
  <si>
    <t>贾斯汀</t>
  </si>
  <si>
    <t>贝丝</t>
  </si>
  <si>
    <t>希尔</t>
  </si>
  <si>
    <t>约书亚</t>
  </si>
  <si>
    <t>贝琪</t>
  </si>
  <si>
    <t>查尔斯</t>
  </si>
  <si>
    <t>约瑟夫</t>
  </si>
  <si>
    <t>贝蒂</t>
  </si>
  <si>
    <t>塞西尔</t>
  </si>
  <si>
    <t>约翰尼</t>
  </si>
  <si>
    <t>布兰琪</t>
  </si>
  <si>
    <t>詹姆斯</t>
  </si>
  <si>
    <t>约翰</t>
  </si>
  <si>
    <t>邦妮</t>
  </si>
  <si>
    <t>弗格斯</t>
  </si>
  <si>
    <t>布丽姬特</t>
  </si>
  <si>
    <t>吉米</t>
  </si>
  <si>
    <t>卡蜜拉</t>
  </si>
  <si>
    <t>奥利弗</t>
  </si>
  <si>
    <t>杰西</t>
  </si>
  <si>
    <t>坎蒂丝</t>
  </si>
  <si>
    <t>格里芬</t>
  </si>
  <si>
    <t>杰克</t>
  </si>
  <si>
    <t>卡萝</t>
  </si>
  <si>
    <t>特纳</t>
  </si>
  <si>
    <t>亨利</t>
  </si>
  <si>
    <t>卡洛琳</t>
  </si>
  <si>
    <t>克拉克</t>
  </si>
  <si>
    <t>艾萨克</t>
  </si>
  <si>
    <t>凯瑟琳</t>
  </si>
  <si>
    <t>艾迪</t>
  </si>
  <si>
    <t>伊凡</t>
  </si>
  <si>
    <t>塞西莉亚</t>
  </si>
  <si>
    <t>刘易斯</t>
  </si>
  <si>
    <t>雅各布</t>
  </si>
  <si>
    <t>夏洛特</t>
  </si>
  <si>
    <t>贝克</t>
  </si>
  <si>
    <t>詹森</t>
  </si>
  <si>
    <t>绮莉</t>
  </si>
  <si>
    <t>克莱夫</t>
  </si>
  <si>
    <t>霍华德</t>
  </si>
  <si>
    <t>克莉丝汀</t>
  </si>
  <si>
    <t>加西亚</t>
  </si>
  <si>
    <t>汉克</t>
  </si>
  <si>
    <t>克莱儿</t>
  </si>
  <si>
    <t>安德森</t>
  </si>
  <si>
    <t>雨果</t>
  </si>
  <si>
    <t>柯菈</t>
  </si>
  <si>
    <t>哈里森</t>
  </si>
  <si>
    <t>可妮莉雅</t>
  </si>
  <si>
    <t>琼斯</t>
  </si>
  <si>
    <t>格林顿</t>
  </si>
  <si>
    <t>辛西娅</t>
  </si>
  <si>
    <t>史密斯</t>
  </si>
  <si>
    <t>基诺</t>
  </si>
  <si>
    <t>黛西</t>
  </si>
  <si>
    <t>布朗</t>
  </si>
  <si>
    <t>乔治</t>
  </si>
  <si>
    <t>黛儿</t>
  </si>
  <si>
    <t>泰勒</t>
  </si>
  <si>
    <t>嘉文</t>
  </si>
  <si>
    <t>黛娜</t>
  </si>
  <si>
    <t>戴维斯</t>
  </si>
  <si>
    <t>嘉里</t>
  </si>
  <si>
    <t>戴安娜</t>
  </si>
  <si>
    <t>威尔逊</t>
  </si>
  <si>
    <t>加菲尔德</t>
  </si>
  <si>
    <t>黛芙妮</t>
  </si>
  <si>
    <t>托马斯</t>
  </si>
  <si>
    <t>加百利</t>
  </si>
  <si>
    <t>迪莉娅</t>
  </si>
  <si>
    <t>约翰逊</t>
  </si>
  <si>
    <t>弗雷德</t>
  </si>
  <si>
    <t>丹妮丝</t>
  </si>
  <si>
    <t>亨特</t>
  </si>
  <si>
    <t>埃里克</t>
  </si>
  <si>
    <t>多洛莉丝</t>
  </si>
  <si>
    <t>库克</t>
  </si>
  <si>
    <t>埃文</t>
  </si>
  <si>
    <t>唐娜</t>
  </si>
  <si>
    <t>米勒</t>
  </si>
  <si>
    <t>弗朗西斯</t>
  </si>
  <si>
    <t>朵菈</t>
  </si>
  <si>
    <t>怀特</t>
  </si>
  <si>
    <t>艾略特</t>
  </si>
  <si>
    <t>桃乐丝</t>
  </si>
  <si>
    <t>伍德</t>
  </si>
  <si>
    <t>艾德文</t>
  </si>
  <si>
    <t>爱莎</t>
  </si>
  <si>
    <t>卫斯理</t>
  </si>
  <si>
    <t>爱德华</t>
  </si>
  <si>
    <t>伊蒂斯</t>
  </si>
  <si>
    <t>文森特</t>
  </si>
  <si>
    <t>埃德加</t>
  </si>
  <si>
    <t>艾德雯娜</t>
  </si>
  <si>
    <t>罗宾</t>
  </si>
  <si>
    <t>丹尼</t>
  </si>
  <si>
    <t>伊莲</t>
  </si>
  <si>
    <t>弗恩</t>
  </si>
  <si>
    <t>大卫</t>
  </si>
  <si>
    <t>艾琳</t>
  </si>
  <si>
    <t>汤姆</t>
  </si>
  <si>
    <t>道格拉斯</t>
  </si>
  <si>
    <t>伊丽莎白</t>
  </si>
  <si>
    <t>斯图亚特</t>
  </si>
  <si>
    <t>唐纳德</t>
  </si>
  <si>
    <t>爱尔莎</t>
  </si>
  <si>
    <t>所罗门</t>
  </si>
  <si>
    <t>德里克</t>
  </si>
  <si>
    <t>艾尔玛</t>
  </si>
  <si>
    <t>西蒙</t>
  </si>
  <si>
    <t>丹尼斯</t>
  </si>
  <si>
    <t>艾娃</t>
  </si>
  <si>
    <t>西德尼</t>
  </si>
  <si>
    <t>科兹莫</t>
  </si>
  <si>
    <t>艾薇拉</t>
  </si>
  <si>
    <t>肖恩</t>
  </si>
  <si>
    <t>科林</t>
  </si>
  <si>
    <t>艾蜜莉</t>
  </si>
  <si>
    <t>萨米</t>
  </si>
  <si>
    <t>克里斯多夫</t>
  </si>
  <si>
    <t>伊妮</t>
  </si>
  <si>
    <t>萨姆</t>
  </si>
  <si>
    <t>尤朵拉</t>
  </si>
  <si>
    <t>瑞安</t>
  </si>
  <si>
    <t>克里斯</t>
  </si>
  <si>
    <t>尤妮丝</t>
  </si>
  <si>
    <t>罗伊</t>
  </si>
  <si>
    <t>依文洁琳</t>
  </si>
  <si>
    <t>罗杰</t>
  </si>
  <si>
    <t>卡斯帕</t>
  </si>
  <si>
    <t>伊芙</t>
  </si>
  <si>
    <t>洛克</t>
  </si>
  <si>
    <t>凯里</t>
  </si>
  <si>
    <t>伊芙琳</t>
  </si>
  <si>
    <t>罗伯特</t>
  </si>
  <si>
    <t>卡尔</t>
  </si>
  <si>
    <t>梵妮</t>
  </si>
  <si>
    <t>里奇</t>
  </si>
  <si>
    <t>布鲁斯</t>
  </si>
  <si>
    <t>芙洛拉</t>
  </si>
  <si>
    <t>理查德</t>
  </si>
  <si>
    <t>布莱恩</t>
  </si>
  <si>
    <t>珍妮</t>
  </si>
  <si>
    <t>雷克斯</t>
  </si>
  <si>
    <t>布伦特</t>
  </si>
  <si>
    <t>格莱蒂丝</t>
  </si>
  <si>
    <t>兰迪</t>
  </si>
  <si>
    <t>布兰特</t>
  </si>
  <si>
    <t>格洛莉娅</t>
  </si>
  <si>
    <t>伦道夫</t>
  </si>
  <si>
    <t>布兰登</t>
  </si>
  <si>
    <t>汉娜</t>
  </si>
  <si>
    <t>兰德尔</t>
  </si>
  <si>
    <t>比尔</t>
  </si>
  <si>
    <t>哈莉</t>
  </si>
  <si>
    <t>保罗</t>
  </si>
  <si>
    <t>鲍勃</t>
  </si>
  <si>
    <t>海柔尔</t>
  </si>
  <si>
    <t>奥斯卡</t>
  </si>
  <si>
    <t>本森</t>
  </si>
  <si>
    <t>赫蒂</t>
  </si>
  <si>
    <t>尼古拉斯</t>
  </si>
  <si>
    <t>本</t>
  </si>
  <si>
    <t>海伦</t>
  </si>
  <si>
    <t>尼尔</t>
  </si>
  <si>
    <t>奥斯丁</t>
  </si>
  <si>
    <t>海洛伊丝</t>
  </si>
  <si>
    <t>亚瑟</t>
  </si>
  <si>
    <t>希拉瑞莉</t>
  </si>
  <si>
    <t>安东尼</t>
  </si>
  <si>
    <t>汉妮</t>
  </si>
  <si>
    <t>安格斯</t>
  </si>
  <si>
    <t>伊莎贝尔</t>
  </si>
  <si>
    <t>安迪</t>
  </si>
  <si>
    <t>安德鲁</t>
  </si>
  <si>
    <t>杰西卡</t>
  </si>
  <si>
    <t>阿尔弗雷德</t>
  </si>
  <si>
    <t>乔伊</t>
  </si>
  <si>
    <t>艾伯特</t>
  </si>
  <si>
    <t>朱蒂</t>
  </si>
  <si>
    <t>亚伦</t>
  </si>
  <si>
    <t>朱丽叶</t>
  </si>
  <si>
    <t>亚伯拉罕</t>
  </si>
  <si>
    <t>乔伊丝</t>
  </si>
  <si>
    <t>亚当</t>
  </si>
  <si>
    <t>金百莉</t>
  </si>
  <si>
    <t>艾德里安</t>
  </si>
  <si>
    <t>阿尔瓦</t>
  </si>
  <si>
    <t>萝伦</t>
  </si>
  <si>
    <t>亚历克斯</t>
  </si>
  <si>
    <t>莉娜</t>
  </si>
  <si>
    <t>亚历山大</t>
  </si>
  <si>
    <t>露易丝</t>
  </si>
  <si>
    <t>艾伦</t>
  </si>
  <si>
    <t>莉蒂雅</t>
  </si>
  <si>
    <t>玛德琳</t>
  </si>
  <si>
    <t>丽莎</t>
  </si>
  <si>
    <t>前缀（中）</t>
  </si>
  <si>
    <t>前缀（其他）</t>
  </si>
  <si>
    <t>前缀（游戏）</t>
  </si>
  <si>
    <t>后缀(区划）</t>
  </si>
  <si>
    <t>后缀(幻想）</t>
  </si>
  <si>
    <t>后缀(详细）</t>
  </si>
  <si>
    <t>巨灵</t>
  </si>
  <si>
    <t>丧钟</t>
  </si>
  <si>
    <t>王国</t>
  </si>
  <si>
    <t>洞</t>
  </si>
  <si>
    <t>玄炎</t>
  </si>
  <si>
    <t>考林</t>
  </si>
  <si>
    <t>帝国</t>
  </si>
  <si>
    <t>府</t>
  </si>
  <si>
    <t>狂浪</t>
  </si>
  <si>
    <t>血毒</t>
  </si>
  <si>
    <t>公国</t>
  </si>
  <si>
    <t>庙</t>
  </si>
  <si>
    <t>湖</t>
  </si>
  <si>
    <t>木</t>
  </si>
  <si>
    <t>天雷</t>
  </si>
  <si>
    <t>死亡</t>
  </si>
  <si>
    <t>省</t>
  </si>
  <si>
    <t>绝情</t>
  </si>
  <si>
    <t>巨石</t>
  </si>
  <si>
    <t>市</t>
  </si>
  <si>
    <t>寺</t>
  </si>
  <si>
    <t>山丘</t>
  </si>
  <si>
    <t>势力组织2</t>
  </si>
  <si>
    <t>火</t>
  </si>
  <si>
    <t>百变</t>
  </si>
  <si>
    <t>腐烂</t>
  </si>
  <si>
    <t>土</t>
  </si>
  <si>
    <t>神魔</t>
  </si>
  <si>
    <t>南海</t>
  </si>
  <si>
    <t>村</t>
  </si>
  <si>
    <t>塔</t>
  </si>
  <si>
    <t>湿地</t>
  </si>
  <si>
    <t>赤</t>
  </si>
  <si>
    <t>龙虎</t>
  </si>
  <si>
    <t>哨兵</t>
  </si>
  <si>
    <t>县</t>
  </si>
  <si>
    <t>沼泽</t>
  </si>
  <si>
    <t>无上</t>
  </si>
  <si>
    <t>寒风</t>
  </si>
  <si>
    <t>乡</t>
  </si>
  <si>
    <t>殿</t>
  </si>
  <si>
    <t>沙漠</t>
  </si>
  <si>
    <t>朱雀</t>
  </si>
  <si>
    <t>幽影</t>
  </si>
  <si>
    <t>寨</t>
  </si>
  <si>
    <t>雪山</t>
  </si>
  <si>
    <t>灵霄</t>
  </si>
  <si>
    <t>冰风</t>
  </si>
  <si>
    <t>宫</t>
  </si>
  <si>
    <t>林地</t>
  </si>
  <si>
    <t>琉璃</t>
  </si>
  <si>
    <t>激流</t>
  </si>
  <si>
    <t>结社</t>
  </si>
  <si>
    <t>森林</t>
  </si>
  <si>
    <t>玄玉</t>
  </si>
  <si>
    <t>盘牙</t>
  </si>
  <si>
    <t>堡</t>
  </si>
  <si>
    <t>山谷</t>
  </si>
  <si>
    <t>暗黑</t>
  </si>
  <si>
    <t>黎明</t>
  </si>
  <si>
    <t>岛</t>
  </si>
  <si>
    <t>山庄</t>
  </si>
  <si>
    <t>荒地</t>
  </si>
  <si>
    <t>苍龙</t>
  </si>
  <si>
    <t>火翼</t>
  </si>
  <si>
    <t>院</t>
  </si>
  <si>
    <t>山崖</t>
  </si>
  <si>
    <t>风云</t>
  </si>
  <si>
    <t>神谕</t>
  </si>
  <si>
    <t>联邦</t>
  </si>
  <si>
    <t>海崖</t>
  </si>
  <si>
    <t>雄狮</t>
  </si>
  <si>
    <t>铸魔</t>
  </si>
  <si>
    <t>联盟</t>
  </si>
  <si>
    <t>庐</t>
  </si>
  <si>
    <t>青阳</t>
  </si>
  <si>
    <t>雷斧</t>
  </si>
  <si>
    <t>共和国</t>
  </si>
  <si>
    <t>巢穴</t>
  </si>
  <si>
    <t>凄煌</t>
  </si>
  <si>
    <t>渡鸦</t>
  </si>
  <si>
    <t>坊</t>
  </si>
  <si>
    <t>海港</t>
  </si>
  <si>
    <t>修罗</t>
  </si>
  <si>
    <t>赤羽</t>
  </si>
  <si>
    <t>哨塔</t>
  </si>
  <si>
    <t>阴阳</t>
  </si>
  <si>
    <t>翡翠</t>
  </si>
  <si>
    <t>道</t>
  </si>
  <si>
    <t>高地</t>
  </si>
  <si>
    <t>战神</t>
  </si>
  <si>
    <t>月神</t>
  </si>
  <si>
    <t>教</t>
  </si>
  <si>
    <t>苍炎</t>
  </si>
  <si>
    <t>森金</t>
  </si>
  <si>
    <t>营地</t>
  </si>
  <si>
    <t>玄冰</t>
  </si>
  <si>
    <t>龙喉</t>
  </si>
  <si>
    <t>堡垒</t>
  </si>
  <si>
    <t>黑</t>
  </si>
  <si>
    <t>真武</t>
  </si>
  <si>
    <t>枯木</t>
  </si>
  <si>
    <t>要塞</t>
  </si>
  <si>
    <t>虚空</t>
  </si>
  <si>
    <t>黑狮</t>
  </si>
  <si>
    <t>墓地</t>
  </si>
  <si>
    <t>伏魔</t>
  </si>
  <si>
    <t>雄鹰</t>
  </si>
  <si>
    <t>海湾</t>
  </si>
  <si>
    <t>幽冥</t>
  </si>
  <si>
    <t>青石</t>
  </si>
  <si>
    <t>岔路</t>
  </si>
  <si>
    <t>至尊</t>
  </si>
  <si>
    <t>星风</t>
  </si>
  <si>
    <t>花园</t>
  </si>
  <si>
    <t>血焰</t>
  </si>
  <si>
    <t>迷雾</t>
  </si>
  <si>
    <t>矿坑</t>
  </si>
  <si>
    <t>北斗</t>
  </si>
  <si>
    <t>蛮锤</t>
  </si>
  <si>
    <t>峡谷</t>
  </si>
  <si>
    <t>七星</t>
  </si>
  <si>
    <t>暮色</t>
  </si>
  <si>
    <t>河道</t>
  </si>
  <si>
    <t>幻海</t>
  </si>
  <si>
    <t>水晶</t>
  </si>
  <si>
    <t>草原</t>
  </si>
  <si>
    <t>黄砂</t>
  </si>
  <si>
    <t>恐怖</t>
  </si>
  <si>
    <t>伐木场</t>
  </si>
  <si>
    <t>银月</t>
  </si>
  <si>
    <t>尘泥</t>
  </si>
  <si>
    <t>水库</t>
  </si>
  <si>
    <t>傲视</t>
  </si>
  <si>
    <t>卢卡斯</t>
  </si>
  <si>
    <t>竞技场</t>
  </si>
  <si>
    <t>飞龙</t>
  </si>
  <si>
    <t>马绍尔</t>
  </si>
  <si>
    <t>平原</t>
  </si>
  <si>
    <t>凄凉</t>
  </si>
  <si>
    <t>群岛</t>
  </si>
  <si>
    <t>象</t>
  </si>
  <si>
    <t>森罗</t>
  </si>
  <si>
    <t>双塔</t>
  </si>
  <si>
    <t>半岛</t>
  </si>
  <si>
    <t>皇极</t>
  </si>
  <si>
    <t>日月</t>
  </si>
  <si>
    <t>废墟</t>
  </si>
  <si>
    <t>万象</t>
  </si>
  <si>
    <t>荆棘</t>
  </si>
  <si>
    <t>小径</t>
  </si>
  <si>
    <t>荒</t>
  </si>
  <si>
    <t>光明</t>
  </si>
  <si>
    <t>剃刀</t>
  </si>
  <si>
    <t>尖塔</t>
  </si>
  <si>
    <t>梵天</t>
  </si>
  <si>
    <t>暗泽</t>
  </si>
  <si>
    <t>王座</t>
  </si>
  <si>
    <t>凤凰</t>
  </si>
  <si>
    <t>黑光</t>
  </si>
  <si>
    <t>瀑布</t>
  </si>
  <si>
    <t>太虚</t>
  </si>
  <si>
    <t>湖畔</t>
  </si>
  <si>
    <t>圣殿</t>
  </si>
  <si>
    <t>归元</t>
  </si>
  <si>
    <t>雷霆</t>
  </si>
  <si>
    <t>钻</t>
  </si>
  <si>
    <t>星辰</t>
  </si>
  <si>
    <t>悲伤</t>
  </si>
  <si>
    <t>炼魂</t>
  </si>
  <si>
    <t>摩根</t>
  </si>
  <si>
    <t>鱼龙</t>
  </si>
  <si>
    <t>罪恶</t>
  </si>
  <si>
    <t>雾</t>
  </si>
  <si>
    <t>狂狮</t>
  </si>
  <si>
    <t>索罗</t>
  </si>
  <si>
    <t>逍遥</t>
  </si>
  <si>
    <t>贫瘠</t>
  </si>
  <si>
    <t>紫霞</t>
  </si>
  <si>
    <t>幽暗</t>
  </si>
  <si>
    <t>刀</t>
  </si>
  <si>
    <t>傲血</t>
  </si>
  <si>
    <t>哀嚎</t>
  </si>
  <si>
    <t>云裳</t>
  </si>
  <si>
    <t>鬼灵</t>
  </si>
  <si>
    <t>暗</t>
  </si>
  <si>
    <t>万花</t>
  </si>
  <si>
    <t>仙灵</t>
  </si>
  <si>
    <t>幽</t>
  </si>
  <si>
    <t>巨龙</t>
  </si>
  <si>
    <t>静谧</t>
  </si>
  <si>
    <t>牙</t>
  </si>
  <si>
    <t>月光</t>
  </si>
  <si>
    <t>泥</t>
  </si>
  <si>
    <t>暴雪</t>
  </si>
  <si>
    <t>羽月</t>
  </si>
  <si>
    <t>咆哮</t>
  </si>
  <si>
    <t>藏宝</t>
  </si>
  <si>
    <t>狼</t>
  </si>
  <si>
    <t>痛苦</t>
  </si>
  <si>
    <t>厄运</t>
  </si>
  <si>
    <t>银松</t>
  </si>
  <si>
    <t>红枫</t>
  </si>
  <si>
    <t>死</t>
  </si>
  <si>
    <t>金叶</t>
  </si>
  <si>
    <t>绿萝</t>
  </si>
  <si>
    <t>橡木</t>
  </si>
  <si>
    <t>兽</t>
  </si>
  <si>
    <t>热砂</t>
  </si>
  <si>
    <t>世</t>
  </si>
  <si>
    <t>白骨</t>
  </si>
  <si>
    <t>界</t>
  </si>
  <si>
    <t>亡灵</t>
  </si>
  <si>
    <t>百</t>
  </si>
  <si>
    <t>血</t>
  </si>
  <si>
    <t>紫</t>
  </si>
  <si>
    <t>凰</t>
  </si>
  <si>
    <t>妖</t>
  </si>
  <si>
    <t>魔</t>
  </si>
  <si>
    <t>鬼</t>
  </si>
  <si>
    <t>神</t>
  </si>
  <si>
    <t>脸型</t>
  </si>
  <si>
    <t>体型</t>
  </si>
  <si>
    <t>眉毛</t>
  </si>
  <si>
    <t>眼睛</t>
  </si>
  <si>
    <t>发型(男）</t>
  </si>
  <si>
    <t>皮肤</t>
  </si>
  <si>
    <t>上衣颜色</t>
  </si>
  <si>
    <t>上衣类型</t>
  </si>
  <si>
    <t>下装颜色</t>
  </si>
  <si>
    <t>下装类型（男）</t>
  </si>
  <si>
    <t>下装类型（女）</t>
  </si>
  <si>
    <t>鞋子</t>
  </si>
  <si>
    <t>发型(女）</t>
  </si>
  <si>
    <t>方脸，棱角分明，气质刚硬</t>
  </si>
  <si>
    <t>瘦削</t>
  </si>
  <si>
    <t>又黑又长</t>
  </si>
  <si>
    <t>乌亮</t>
  </si>
  <si>
    <t>短平头（男）</t>
  </si>
  <si>
    <t>雪白</t>
  </si>
  <si>
    <t>红色</t>
  </si>
  <si>
    <t>短T恤</t>
  </si>
  <si>
    <t>长裤</t>
  </si>
  <si>
    <t>运动鞋</t>
  </si>
  <si>
    <t>齐肩中短发（女），显得慵懒随意</t>
  </si>
  <si>
    <t>圆脸，娇小可爱，温柔活泼</t>
  </si>
  <si>
    <t>瘦弱</t>
  </si>
  <si>
    <t>又细又长</t>
  </si>
  <si>
    <t>忽闪</t>
  </si>
  <si>
    <t>短圆寸（男）</t>
  </si>
  <si>
    <t>黑红色</t>
  </si>
  <si>
    <t>白色</t>
  </si>
  <si>
    <t>长袖T恤</t>
  </si>
  <si>
    <t>短裤</t>
  </si>
  <si>
    <t>高跟鞋</t>
  </si>
  <si>
    <t>波浪短发（女），气质可爱软萌</t>
  </si>
  <si>
    <t>鹅蛋脸，自然大方，美丽耐看</t>
  </si>
  <si>
    <t>矮小</t>
  </si>
  <si>
    <t>又粗又长</t>
  </si>
  <si>
    <t>如琉璃般</t>
  </si>
  <si>
    <t>碎平头（男）</t>
  </si>
  <si>
    <t>黑皱</t>
  </si>
  <si>
    <t>黑色</t>
  </si>
  <si>
    <t>紧身上衣</t>
  </si>
  <si>
    <t>运动裤</t>
  </si>
  <si>
    <t>拖鞋</t>
  </si>
  <si>
    <t>发尾外翻（女），知性灵动</t>
  </si>
  <si>
    <t>杏仁型脸，气质高冷，线条深刻</t>
  </si>
  <si>
    <t>颀长</t>
  </si>
  <si>
    <t>如天鹅般优雅弯曲</t>
  </si>
  <si>
    <t>聪慧</t>
  </si>
  <si>
    <t>中分（男）</t>
  </si>
  <si>
    <t>油亮</t>
  </si>
  <si>
    <t>黄色</t>
  </si>
  <si>
    <t>收腰上衣</t>
  </si>
  <si>
    <t>七分裤</t>
  </si>
  <si>
    <t>棉鞋</t>
  </si>
  <si>
    <t>简单的直发（女），落落大方</t>
  </si>
  <si>
    <t>瓜子脸，上圆下尖，美人脸型</t>
  </si>
  <si>
    <t>苗条</t>
  </si>
  <si>
    <t>皎月般曲线婀娜</t>
  </si>
  <si>
    <t>天真</t>
  </si>
  <si>
    <t>莫西干（男）</t>
  </si>
  <si>
    <t>古铜色</t>
  </si>
  <si>
    <t>绿色</t>
  </si>
  <si>
    <t>紧身毛衣</t>
  </si>
  <si>
    <t>热裤</t>
  </si>
  <si>
    <t>皮鞋</t>
  </si>
  <si>
    <t>高马尾（女），清爽少女感</t>
  </si>
  <si>
    <t>三角脸，上窄下宽，无存在感</t>
  </si>
  <si>
    <t>丰满</t>
  </si>
  <si>
    <t>粗短</t>
  </si>
  <si>
    <t>纯洁</t>
  </si>
  <si>
    <t>飞机头（男）</t>
  </si>
  <si>
    <t>凝脂般</t>
  </si>
  <si>
    <t>蓝色</t>
  </si>
  <si>
    <t>风衣</t>
  </si>
  <si>
    <t>牛仔裤</t>
  </si>
  <si>
    <t>旅游鞋</t>
  </si>
  <si>
    <t>低马尾（女），气质优雅</t>
  </si>
  <si>
    <t>倒瓜子脸，气质时尚，五官立体</t>
  </si>
  <si>
    <t>丰腴</t>
  </si>
  <si>
    <t>淡淡</t>
  </si>
  <si>
    <t>安静</t>
  </si>
  <si>
    <t>油头（男）</t>
  </si>
  <si>
    <t>细腻</t>
  </si>
  <si>
    <t>黑白</t>
  </si>
  <si>
    <t>皮夹克</t>
  </si>
  <si>
    <t>背带裤</t>
  </si>
  <si>
    <t>增高鞋</t>
  </si>
  <si>
    <t>花瓣头（女），活泼灵动</t>
  </si>
  <si>
    <t>魁梧</t>
  </si>
  <si>
    <t>又浓又黑</t>
  </si>
  <si>
    <t>呆滞</t>
  </si>
  <si>
    <t>光滑</t>
  </si>
  <si>
    <t>纯色</t>
  </si>
  <si>
    <t>羽绒服</t>
  </si>
  <si>
    <t>短裙</t>
  </si>
  <si>
    <t>球鞋</t>
  </si>
  <si>
    <t>双丸子头（女），青春时髦</t>
  </si>
  <si>
    <t>健壮</t>
  </si>
  <si>
    <t>细细</t>
  </si>
  <si>
    <t>无光</t>
  </si>
  <si>
    <t>粗糙</t>
  </si>
  <si>
    <t>咖啡色</t>
  </si>
  <si>
    <t>棉袄</t>
  </si>
  <si>
    <t>超短裙</t>
  </si>
  <si>
    <t>跑鞋</t>
  </si>
  <si>
    <t>葡萄辫（女），土气怀旧</t>
  </si>
  <si>
    <t>矫健</t>
  </si>
  <si>
    <t>柳叶似</t>
  </si>
  <si>
    <t>充斥着水雾</t>
  </si>
  <si>
    <t>枯黄</t>
  </si>
  <si>
    <t>粉红色</t>
  </si>
  <si>
    <t>宽松上衣</t>
  </si>
  <si>
    <t>长裙</t>
  </si>
  <si>
    <t>布鞋</t>
  </si>
  <si>
    <t>菠萝辫（女），成熟女人味</t>
  </si>
  <si>
    <t>强壮</t>
  </si>
  <si>
    <t>弯月似</t>
  </si>
  <si>
    <t>眯着</t>
  </si>
  <si>
    <t>苍白</t>
  </si>
  <si>
    <t>青色</t>
  </si>
  <si>
    <t>马夹</t>
  </si>
  <si>
    <t>半身裙</t>
  </si>
  <si>
    <t>劳保鞋</t>
  </si>
  <si>
    <t>杨桃辫（女），仙气十足</t>
  </si>
  <si>
    <t>高挑</t>
  </si>
  <si>
    <t>机警</t>
  </si>
  <si>
    <t>病态</t>
  </si>
  <si>
    <t>灰色</t>
  </si>
  <si>
    <t>吊带装</t>
  </si>
  <si>
    <t>背心裙</t>
  </si>
  <si>
    <t>齐刘海短发（女），学生最爱</t>
  </si>
  <si>
    <t>单薄</t>
  </si>
  <si>
    <t>机灵</t>
  </si>
  <si>
    <t>晶莹如玉</t>
  </si>
  <si>
    <t>露脐装</t>
  </si>
  <si>
    <t>长袖连衣裙</t>
  </si>
  <si>
    <t>双马尾（女），甜美可爱</t>
  </si>
  <si>
    <t>挺拔</t>
  </si>
  <si>
    <t>灵动</t>
  </si>
  <si>
    <t>白皙</t>
  </si>
  <si>
    <t>衬衣</t>
  </si>
  <si>
    <t>纤弱</t>
  </si>
  <si>
    <t>朦胧</t>
  </si>
  <si>
    <t>牛奶般</t>
  </si>
  <si>
    <t>正装/西装</t>
  </si>
  <si>
    <t>粗壮</t>
  </si>
  <si>
    <t>明亮</t>
  </si>
  <si>
    <t>黝黑</t>
  </si>
  <si>
    <t>冲锋衣</t>
  </si>
  <si>
    <t>文弱</t>
  </si>
  <si>
    <t>细小而锐利</t>
  </si>
  <si>
    <t>白嫩</t>
  </si>
  <si>
    <t>校服</t>
  </si>
  <si>
    <t>干瘦</t>
  </si>
  <si>
    <t>冷淡</t>
  </si>
  <si>
    <t>细嫩</t>
  </si>
  <si>
    <t>雪纺衫</t>
  </si>
  <si>
    <t>伟岸</t>
  </si>
  <si>
    <t>明澈</t>
  </si>
  <si>
    <t>皲裂</t>
  </si>
  <si>
    <t>卫衣</t>
  </si>
  <si>
    <t>彪悍</t>
  </si>
  <si>
    <t>失神</t>
  </si>
  <si>
    <t>干燥</t>
  </si>
  <si>
    <t>背心</t>
  </si>
  <si>
    <t>威武</t>
  </si>
  <si>
    <t>活泼</t>
  </si>
  <si>
    <t>黑黄</t>
  </si>
  <si>
    <t>大衣</t>
  </si>
  <si>
    <t>中等</t>
  </si>
  <si>
    <t>浑浊</t>
  </si>
  <si>
    <t>娇嫩</t>
  </si>
  <si>
    <t>皮草外套</t>
  </si>
  <si>
    <t>炯炯有神</t>
  </si>
  <si>
    <t>皮草大衣</t>
  </si>
  <si>
    <t>如一泓清水</t>
  </si>
  <si>
    <t>运动衫</t>
  </si>
  <si>
    <t>深邃</t>
  </si>
  <si>
    <t>披风</t>
  </si>
  <si>
    <t>闪烁着</t>
  </si>
  <si>
    <t>睡衣</t>
  </si>
  <si>
    <t>迟滞</t>
  </si>
  <si>
    <t>浴袍</t>
  </si>
  <si>
    <t>清澈</t>
  </si>
  <si>
    <t>角色外貌生成男</t>
  </si>
  <si>
    <t>角色外貌生成女</t>
  </si>
  <si>
    <t>英雄救美</t>
  </si>
  <si>
    <t>对别人很珍贵的宝物对主角而言唾手可得</t>
  </si>
  <si>
    <t>扮猪吃虎</t>
  </si>
  <si>
    <t>小有名气时撞到假装自己招摇撞骗的冒牌货</t>
  </si>
  <si>
    <t>废柴逆袭</t>
  </si>
  <si>
    <t>隐藏身份时被小弟挑衅，老大连忙出来道歉赔礼</t>
  </si>
  <si>
    <t>收服小弟</t>
  </si>
  <si>
    <t>做出惊天动地的事情后轻描淡写的跟围观群众谈笑风生</t>
  </si>
  <si>
    <t>天降救星</t>
  </si>
  <si>
    <t>无论用何种代价，哪怕是在旁人眼中直呼不值当的代价也要救下小弟、亲人、朋友等等</t>
  </si>
  <si>
    <t>大仇得报</t>
  </si>
  <si>
    <t>他人寄希望于主角出手救治绝境、病痛，但主角并不知晓。</t>
  </si>
  <si>
    <t>阴差阳错</t>
  </si>
  <si>
    <t>在别人手中名不见经传的技能，在主角手里能派上大用场</t>
  </si>
  <si>
    <t>完成目标</t>
  </si>
  <si>
    <t>明明是被主人费尽心思请来的贵宾，但主角却被看门的/其他客人为难</t>
  </si>
  <si>
    <t>其他人眼里的神秘高手，其实就是被他们一直忽视/轻视/嘲笑的主角</t>
  </si>
  <si>
    <t>主角手里有一种自己虽然没什么用但可以跟神秘商人换取宝物的物品</t>
  </si>
  <si>
    <t>聚会时，一个个看起来威风八面的人物见到主角路过后纷纷放下颜面，去向主角请教/拜师/称赞</t>
  </si>
  <si>
    <t>主角用全力或者极其严格的方法来训练小弟，让人期待小弟训练出师之后的实力和表现</t>
  </si>
  <si>
    <t>主角拿着所有人都不看好的武器/宠物/功法/其他对战同等条件比他好的敌人，出乎所有人的预料取胜</t>
  </si>
  <si>
    <t>有一种东西在别人眼里看来危险致命，但主角可以轻松化解</t>
  </si>
  <si>
    <t>被主角帮助的人带来了意料之外的丰厚回报</t>
  </si>
  <si>
    <t>设置一些隐藏的危险，让主角和读者一同着急，迫切的想要让主角变强来解决事情</t>
  </si>
  <si>
    <t>即使面对强敌、困境，主角也坚守着某种底线和信念，让读者为之钦佩</t>
  </si>
  <si>
    <t>主角跟一群性格古怪但实力高强的人称兄道弟</t>
  </si>
  <si>
    <t>主角获得了暂时用不上但当他提升实力后能够使用的装备</t>
  </si>
  <si>
    <t>主角拥有变废为宝的能力，从别人手中获取破烂再转手变成宝物高价卖出</t>
  </si>
  <si>
    <t>能力不一定用在正道，也可以用在各种歪门邪道，让人震惊</t>
  </si>
  <si>
    <t>获得了一只宠物，本以为是普通的小动物，没想到另有秘密</t>
  </si>
  <si>
    <t>同伴被强者欺压，主角为其出头，不被看好，却出乎意料的影响巨大</t>
  </si>
  <si>
    <t>主角隐藏身份，不知道的人当他是小角色，但知道真相的人期待他可以站出来</t>
  </si>
  <si>
    <t>劫掠恶人的物品不但可以不劳而获，还能收获好评</t>
  </si>
  <si>
    <t>善待小弟，为小弟谋福利，护短，让小弟的态度由不服逐渐变为敬畏、臣服、引以为荣</t>
  </si>
  <si>
    <t>在别人看来是遭遇了危机，但主角非但没有大碍，还能从中获取好处</t>
  </si>
  <si>
    <t>主角和无法战胜的敌人战斗，只为去救兄弟或者女人。殊不知女主角或兄弟并非被绑架，而是因为那是他们自己的家族</t>
  </si>
  <si>
    <t>尽管被轻易击倒，但主角依旧顽强站起，周围的哄笑声越来越小，知情者/被救者在暗处大为感动，两眼含泪</t>
  </si>
  <si>
    <t>滴水之恩以涌泉相报，对于曾经帮助过自己的人，主角往往能回报让人吃惊的贵重物品或者帮助</t>
  </si>
  <si>
    <t>不知情者用小弟的强大贬低主角，却不知小弟的力量是主角赐予的</t>
  </si>
  <si>
    <t>被派到主角身边打探情报、不情不愿的小弟或者美女，主角得知真相以后让其离开，前者却不愿分离</t>
  </si>
  <si>
    <t>一直轻视主角的人被为主角办事的小弟、朋友或者关系所震惊</t>
  </si>
  <si>
    <t>只有主角得知了真相、事情原委，一直都在看一场好戏</t>
  </si>
  <si>
    <t>别人感觉深奥到无法完成、解开的谜题，主角可以完成</t>
  </si>
  <si>
    <t>相互敌对的势力因为主角的影响而联合到一起</t>
  </si>
  <si>
    <t>来自神秘世家的美女获得了残缺的传承，而主角可以帮她完善能力、功法。</t>
  </si>
  <si>
    <t>短时间内完成让别人绝望的事情</t>
  </si>
  <si>
    <t>被欺骗的忠犬至死都在等待将它抛弃的人归来</t>
  </si>
  <si>
    <t>主角对敌人阴险狡诈、不择手段、玩弄心术，但对朋友诚挚且慷慨</t>
  </si>
  <si>
    <t>将别人视为不可抵挡的致命一击轻松化解，甚至拿来做烧烤</t>
  </si>
  <si>
    <t>主角的某个特长在某个关键时刻可以派上大用场</t>
  </si>
  <si>
    <t>不单是奇遇和外挂，主角通过付出远超常人的努力和汗水得到的回报更有说服力和期望</t>
  </si>
  <si>
    <t>主角去严肃认真的搞笑</t>
  </si>
  <si>
    <t>在别人看来好笑的蚍蜉撼树，对主角来说其实是有好处</t>
  </si>
  <si>
    <t>平凡中见不平凡，比如每次考试都一分不差的考到60分</t>
  </si>
  <si>
    <t>主角每次都只赢别人一点点，但别人怎么也追不上</t>
  </si>
  <si>
    <t>想要让老大教训主角的小弟反过来被知情的老大教训了一遍</t>
  </si>
  <si>
    <t>聪明人会让自己的手下不去招惹主角，不聪明的人要么消失了，要么在尝试过后也变聪明了</t>
  </si>
  <si>
    <t>谁都不知道那个势力明面上的掌控者，其实是听命于主角的傀儡</t>
  </si>
  <si>
    <t>无人能及的高岭之花，因为一件小事对主角产生了好感，但主角并不知情</t>
  </si>
  <si>
    <t>刻苦努力、升级之后的第一件事最让读者感到期待</t>
  </si>
  <si>
    <t>有小聪明，也有大智慧</t>
  </si>
  <si>
    <t>被强大的势力抛弃，隐瞒身份从零发展，在大势力有难时施以援手</t>
  </si>
  <si>
    <t>1.1版本</t>
  </si>
  <si>
    <t>增加了英文姓名（男+女）的生成功能</t>
  </si>
  <si>
    <t>2021年6月27日更新</t>
  </si>
  <si>
    <t>1.2版本</t>
  </si>
  <si>
    <t>增加大纲模板，人设生成，人设自制，细纲模板</t>
  </si>
  <si>
    <t>2021年7月12日更新</t>
  </si>
  <si>
    <t>科幻地名</t>
    <phoneticPr fontId="0" type="Hiragana"/>
  </si>
  <si>
    <t>后缀(组织）</t>
    <phoneticPr fontId="0" type="Hiragana"/>
  </si>
  <si>
    <t>后缀(地理）</t>
    <phoneticPr fontId="0" type="Hiragana"/>
  </si>
  <si>
    <t>一</t>
    <phoneticPr fontId="0" type="Hiragana"/>
  </si>
  <si>
    <t>二</t>
  </si>
  <si>
    <t>二</t>
    <phoneticPr fontId="0" type="Hiragana"/>
  </si>
  <si>
    <t>三</t>
  </si>
  <si>
    <t>四</t>
  </si>
  <si>
    <t>四</t>
    <phoneticPr fontId="0" type="Hiragana"/>
  </si>
  <si>
    <t>五</t>
  </si>
  <si>
    <t>五</t>
    <phoneticPr fontId="0" type="Hiragana"/>
  </si>
  <si>
    <t>六</t>
  </si>
  <si>
    <t>六</t>
    <phoneticPr fontId="0" type="Hiragana"/>
  </si>
  <si>
    <t>七</t>
    <phoneticPr fontId="0" type="Hiragana"/>
  </si>
  <si>
    <t>八</t>
    <phoneticPr fontId="0" type="Hiragana"/>
  </si>
  <si>
    <t>九</t>
  </si>
  <si>
    <t>九</t>
    <phoneticPr fontId="0" type="Hiragana"/>
  </si>
  <si>
    <t>十</t>
    <phoneticPr fontId="0" type="Hiragana"/>
  </si>
  <si>
    <t>百</t>
    <phoneticPr fontId="0" type="Hiragana"/>
  </si>
  <si>
    <t>千</t>
    <phoneticPr fontId="0" type="Hiragana"/>
  </si>
  <si>
    <t>多</t>
    <phoneticPr fontId="0" type="Hiragana"/>
  </si>
  <si>
    <t>大</t>
  </si>
  <si>
    <t>边</t>
    <phoneticPr fontId="0" type="Hiragana"/>
  </si>
  <si>
    <t>疆</t>
    <phoneticPr fontId="0" type="Hiragana"/>
  </si>
  <si>
    <t>域</t>
    <phoneticPr fontId="0" type="Hiragana"/>
  </si>
  <si>
    <t>集</t>
    <phoneticPr fontId="0" type="Hiragana"/>
  </si>
  <si>
    <t>度</t>
    <phoneticPr fontId="0" type="Hiragana"/>
  </si>
  <si>
    <t>阿</t>
    <phoneticPr fontId="0" type="Hiragana"/>
  </si>
  <si>
    <t>里</t>
    <phoneticPr fontId="0" type="Hiragana"/>
  </si>
  <si>
    <t>腾</t>
    <phoneticPr fontId="0" type="Hiragana"/>
  </si>
  <si>
    <t>讯</t>
    <phoneticPr fontId="0" type="Hiragana"/>
  </si>
  <si>
    <t>狐</t>
  </si>
  <si>
    <t>狐</t>
    <phoneticPr fontId="0" type="Hiragana"/>
  </si>
  <si>
    <t>易</t>
    <phoneticPr fontId="0" type="Hiragana"/>
  </si>
  <si>
    <t>浪</t>
    <phoneticPr fontId="0" type="Hiragana"/>
  </si>
  <si>
    <t>微</t>
    <phoneticPr fontId="0" type="Hiragana"/>
  </si>
  <si>
    <t>软</t>
  </si>
  <si>
    <t>软</t>
    <phoneticPr fontId="0" type="Hiragana"/>
  </si>
  <si>
    <t>瓷</t>
    <phoneticPr fontId="0" type="Hiragana"/>
  </si>
  <si>
    <t>器</t>
    <phoneticPr fontId="0" type="Hiragana"/>
  </si>
  <si>
    <t>各</t>
    <phoneticPr fontId="0" type="Hiragana"/>
  </si>
  <si>
    <t>容</t>
    <phoneticPr fontId="0" type="Hiragana"/>
  </si>
  <si>
    <t>灰</t>
    <phoneticPr fontId="0" type="Hiragana"/>
  </si>
  <si>
    <t>希</t>
    <phoneticPr fontId="0" type="Hiragana"/>
  </si>
  <si>
    <t>康</t>
    <phoneticPr fontId="0" type="Hiragana"/>
  </si>
  <si>
    <t>陶</t>
    <phoneticPr fontId="0" type="Hiragana"/>
  </si>
  <si>
    <t>歌</t>
    <phoneticPr fontId="0" type="Hiragana"/>
  </si>
  <si>
    <t>雅</t>
    <phoneticPr fontId="0" type="Hiragana"/>
  </si>
  <si>
    <t>亚</t>
    <phoneticPr fontId="0" type="Hiragana"/>
  </si>
  <si>
    <t>制</t>
    <phoneticPr fontId="0" type="Hiragana"/>
  </si>
  <si>
    <t>直</t>
    <phoneticPr fontId="0" type="Hiragana"/>
  </si>
  <si>
    <t>致</t>
    <phoneticPr fontId="0" type="Hiragana"/>
  </si>
  <si>
    <t>标</t>
    <phoneticPr fontId="0" type="Hiragana"/>
  </si>
  <si>
    <t>奥</t>
    <phoneticPr fontId="0" type="Hiragana"/>
  </si>
  <si>
    <t>迪</t>
    <phoneticPr fontId="0" type="Hiragana"/>
  </si>
  <si>
    <t>杜</t>
    <phoneticPr fontId="0" type="Hiragana"/>
  </si>
  <si>
    <t>埔</t>
    <phoneticPr fontId="0" type="Hiragana"/>
  </si>
  <si>
    <t>甫</t>
    <phoneticPr fontId="0" type="Hiragana"/>
  </si>
  <si>
    <t>统</t>
    <phoneticPr fontId="0" type="Hiragana"/>
  </si>
  <si>
    <t>荒</t>
    <phoneticPr fontId="0" type="Hiragana"/>
  </si>
  <si>
    <t>坂</t>
    <phoneticPr fontId="0" type="Hiragana"/>
  </si>
  <si>
    <t>田</t>
    <phoneticPr fontId="0" type="Hiragana"/>
  </si>
  <si>
    <t>红</t>
    <phoneticPr fontId="0" type="Hiragana"/>
  </si>
  <si>
    <t>呈</t>
    <phoneticPr fontId="0" type="Hiragana"/>
  </si>
  <si>
    <t>承</t>
    <phoneticPr fontId="0" type="Hiragana"/>
  </si>
  <si>
    <t>久</t>
  </si>
  <si>
    <t>永</t>
    <phoneticPr fontId="0" type="Hiragana"/>
  </si>
  <si>
    <t>丘</t>
    <phoneticPr fontId="0" type="Hiragana"/>
  </si>
  <si>
    <t>尼</t>
  </si>
  <si>
    <t>招</t>
  </si>
  <si>
    <t>熵</t>
    <phoneticPr fontId="0" type="Hiragana"/>
  </si>
  <si>
    <t>焓</t>
    <phoneticPr fontId="0" type="Hiragana"/>
  </si>
  <si>
    <t>基金</t>
    <phoneticPr fontId="0" type="Hiragana"/>
  </si>
  <si>
    <t>银行</t>
    <phoneticPr fontId="0" type="Hiragana"/>
  </si>
  <si>
    <t>组织</t>
    <phoneticPr fontId="0" type="Hiragana"/>
  </si>
  <si>
    <t>公司</t>
    <phoneticPr fontId="0" type="Hiragana"/>
  </si>
  <si>
    <t>集团</t>
    <phoneticPr fontId="0" type="Hiragana"/>
  </si>
  <si>
    <t>企业</t>
    <phoneticPr fontId="0" type="Hiragana"/>
  </si>
  <si>
    <t>部门</t>
    <phoneticPr fontId="0" type="Hiragana"/>
  </si>
  <si>
    <t>国际</t>
    <phoneticPr fontId="0" type="Hiragana"/>
  </si>
  <si>
    <t>资本</t>
    <phoneticPr fontId="0" type="Hiragana"/>
  </si>
  <si>
    <t>所</t>
    <phoneticPr fontId="0" type="Hiragana"/>
  </si>
  <si>
    <t>协会</t>
    <phoneticPr fontId="0" type="Hiragana"/>
  </si>
  <si>
    <t>联盟</t>
    <phoneticPr fontId="0" type="Hiragana"/>
  </si>
  <si>
    <t>办公室</t>
    <phoneticPr fontId="0" type="Hiragana"/>
  </si>
  <si>
    <t>大楼</t>
    <phoneticPr fontId="0" type="Hiragana"/>
  </si>
  <si>
    <t>大厦</t>
    <phoneticPr fontId="0" type="Hiragana"/>
  </si>
  <si>
    <t>写字楼</t>
    <phoneticPr fontId="0" type="Hiragana"/>
  </si>
  <si>
    <t>工坊</t>
    <phoneticPr fontId="0" type="Hiragana"/>
  </si>
  <si>
    <t>工厂</t>
    <phoneticPr fontId="0" type="Hiragana"/>
  </si>
  <si>
    <t>重工</t>
    <phoneticPr fontId="0" type="Hiragana"/>
  </si>
  <si>
    <t>中心</t>
    <phoneticPr fontId="0" type="Hiragana"/>
  </si>
  <si>
    <t>学会</t>
    <phoneticPr fontId="0" type="Hiragana"/>
  </si>
  <si>
    <t>大学</t>
    <phoneticPr fontId="0" type="Hiragana"/>
  </si>
  <si>
    <t>学院</t>
    <phoneticPr fontId="0" type="Hiragana"/>
  </si>
  <si>
    <t>学社</t>
    <phoneticPr fontId="0" type="Hiragana"/>
  </si>
  <si>
    <t>研究院</t>
    <phoneticPr fontId="0" type="Hiragana"/>
  </si>
  <si>
    <t>科学院</t>
    <phoneticPr fontId="0" type="Hiragana"/>
  </si>
  <si>
    <t>工程院</t>
    <phoneticPr fontId="0" type="Hiragana"/>
  </si>
  <si>
    <t>小组</t>
    <phoneticPr fontId="0" type="Hiragana"/>
  </si>
  <si>
    <t>序列</t>
    <phoneticPr fontId="0" type="Hiragana"/>
  </si>
  <si>
    <t>计划</t>
    <phoneticPr fontId="0" type="Hiragana"/>
  </si>
  <si>
    <t>商会</t>
    <phoneticPr fontId="0" type="Hiragana"/>
  </si>
  <si>
    <t>会社</t>
    <phoneticPr fontId="0" type="Hiragana"/>
  </si>
  <si>
    <t>株式会社</t>
    <phoneticPr fontId="0" type="Hiragana"/>
  </si>
  <si>
    <t>行会</t>
    <phoneticPr fontId="0" type="Hiragana"/>
  </si>
  <si>
    <t>商行</t>
    <phoneticPr fontId="0" type="Hiragana"/>
  </si>
  <si>
    <t>小队</t>
    <phoneticPr fontId="0" type="Hiragana"/>
  </si>
  <si>
    <t>医院</t>
    <phoneticPr fontId="0" type="Hiragana"/>
  </si>
  <si>
    <t>研究所</t>
    <phoneticPr fontId="0" type="Hiragana"/>
  </si>
  <si>
    <t>研究</t>
    <phoneticPr fontId="0" type="Hiragana"/>
  </si>
  <si>
    <t>投资</t>
    <phoneticPr fontId="0" type="Hiragana"/>
  </si>
  <si>
    <t>开发</t>
    <phoneticPr fontId="0" type="Hiragana"/>
  </si>
  <si>
    <t>建设</t>
    <phoneticPr fontId="0" type="Hiragana"/>
  </si>
  <si>
    <t>前缀（动词）</t>
    <phoneticPr fontId="0" type="Hiragana"/>
  </si>
  <si>
    <t>管理</t>
  </si>
  <si>
    <t>改革</t>
  </si>
  <si>
    <t>办公</t>
    <phoneticPr fontId="0" type="Hiragana"/>
  </si>
  <si>
    <t>教学</t>
    <phoneticPr fontId="0" type="Hiragana"/>
  </si>
  <si>
    <t>科研</t>
    <phoneticPr fontId="0" type="Hiragana"/>
  </si>
  <si>
    <t>科学</t>
    <phoneticPr fontId="0" type="Hiragana"/>
  </si>
  <si>
    <t>技术</t>
    <phoneticPr fontId="0" type="Hiragana"/>
  </si>
  <si>
    <t>工程</t>
    <phoneticPr fontId="0" type="Hiragana"/>
  </si>
  <si>
    <t>贸易</t>
    <phoneticPr fontId="0" type="Hiragana"/>
  </si>
  <si>
    <t>传媒</t>
    <phoneticPr fontId="0" type="Hiragana"/>
  </si>
  <si>
    <t>基因</t>
    <phoneticPr fontId="0" type="Hiragana"/>
  </si>
  <si>
    <t>生物</t>
    <phoneticPr fontId="0" type="Hiragana"/>
  </si>
  <si>
    <t>医药</t>
    <phoneticPr fontId="0" type="Hiragana"/>
  </si>
  <si>
    <t>药品</t>
    <phoneticPr fontId="0" type="Hiragana"/>
  </si>
  <si>
    <t>细胞</t>
    <phoneticPr fontId="0" type="Hiragana"/>
  </si>
  <si>
    <t>生命</t>
    <phoneticPr fontId="0" type="Hiragana"/>
  </si>
  <si>
    <t>病毒</t>
    <phoneticPr fontId="0" type="Hiragana"/>
  </si>
  <si>
    <t>感染</t>
    <phoneticPr fontId="0" type="Hiragana"/>
  </si>
  <si>
    <t>改造</t>
    <phoneticPr fontId="0" type="Hiragana"/>
  </si>
  <si>
    <t>置换</t>
    <phoneticPr fontId="0" type="Hiragana"/>
  </si>
  <si>
    <t>战争</t>
    <phoneticPr fontId="0" type="Hiragana"/>
  </si>
  <si>
    <t>宇航</t>
    <phoneticPr fontId="0" type="Hiragana"/>
  </si>
  <si>
    <t>航天</t>
    <phoneticPr fontId="0" type="Hiragana"/>
  </si>
  <si>
    <t>航空</t>
    <phoneticPr fontId="0" type="Hiragana"/>
  </si>
  <si>
    <t>网络</t>
    <phoneticPr fontId="0" type="Hiragana"/>
  </si>
  <si>
    <t>纳米</t>
  </si>
  <si>
    <t>纳米</t>
    <phoneticPr fontId="0" type="Hiragana"/>
  </si>
  <si>
    <t>招商</t>
    <phoneticPr fontId="0" type="Hiragana"/>
  </si>
  <si>
    <t>收纳</t>
    <phoneticPr fontId="0" type="Hiragana"/>
  </si>
  <si>
    <t>控制</t>
    <phoneticPr fontId="0" type="Hiragana"/>
  </si>
  <si>
    <t>收容</t>
    <phoneticPr fontId="0" type="Hiragana"/>
  </si>
  <si>
    <t>保护</t>
  </si>
  <si>
    <t>过渡</t>
    <phoneticPr fontId="0" type="Hiragana"/>
  </si>
  <si>
    <t>教育</t>
  </si>
  <si>
    <t>调停</t>
    <phoneticPr fontId="0" type="Hiragana"/>
  </si>
  <si>
    <t>起源</t>
    <phoneticPr fontId="0" type="Hiragana"/>
  </si>
  <si>
    <t>原理</t>
    <phoneticPr fontId="0" type="Hiragana"/>
  </si>
  <si>
    <t>军火</t>
    <phoneticPr fontId="0" type="Hiragana"/>
  </si>
  <si>
    <t>储藏</t>
    <phoneticPr fontId="0" type="Hiragana"/>
  </si>
  <si>
    <t>数据</t>
    <phoneticPr fontId="0" type="Hiragana"/>
  </si>
  <si>
    <t>软件</t>
    <phoneticPr fontId="0" type="Hiragana"/>
  </si>
  <si>
    <t>硬件</t>
    <phoneticPr fontId="0" type="Hiragana"/>
  </si>
  <si>
    <t>电子</t>
    <phoneticPr fontId="0" type="Hiragana"/>
  </si>
  <si>
    <t>机械</t>
    <phoneticPr fontId="0" type="Hiragana"/>
  </si>
  <si>
    <t>机电</t>
    <phoneticPr fontId="0" type="Hiragana"/>
  </si>
  <si>
    <t>信息</t>
    <phoneticPr fontId="0" type="Hiragana"/>
  </si>
  <si>
    <t>基建</t>
    <phoneticPr fontId="0" type="Hiragana"/>
  </si>
  <si>
    <t>交通</t>
    <phoneticPr fontId="0" type="Hiragana"/>
  </si>
  <si>
    <t>博物馆</t>
    <phoneticPr fontId="0" type="Hiragana"/>
  </si>
  <si>
    <t>时代</t>
    <phoneticPr fontId="0" type="Hiragana"/>
  </si>
  <si>
    <t>娱乐</t>
    <phoneticPr fontId="0" type="Hiragana"/>
  </si>
  <si>
    <t>互动</t>
    <phoneticPr fontId="0" type="Hiragana"/>
  </si>
  <si>
    <t>传播</t>
    <phoneticPr fontId="0" type="Hiragana"/>
  </si>
  <si>
    <t>结构</t>
    <phoneticPr fontId="0" type="Hiragana"/>
  </si>
  <si>
    <t>构型</t>
    <phoneticPr fontId="0" type="Hiragana"/>
  </si>
  <si>
    <t>建筑</t>
    <phoneticPr fontId="0" type="Hiragana"/>
  </si>
  <si>
    <t>前缀（形容词）</t>
    <phoneticPr fontId="0" type="Hiragana"/>
  </si>
  <si>
    <t>前缀（名词）</t>
    <phoneticPr fontId="0" type="Hiragana"/>
  </si>
  <si>
    <t>物种</t>
    <phoneticPr fontId="0" type="Hiragana"/>
  </si>
  <si>
    <t>群落</t>
    <phoneticPr fontId="0" type="Hiragana"/>
  </si>
  <si>
    <t>种族</t>
    <phoneticPr fontId="0" type="Hiragana"/>
  </si>
  <si>
    <t>物流</t>
    <phoneticPr fontId="0" type="Hiragana"/>
  </si>
  <si>
    <t>地产</t>
    <phoneticPr fontId="0" type="Hiragana"/>
  </si>
  <si>
    <t>装备</t>
    <phoneticPr fontId="0" type="Hiragana"/>
  </si>
  <si>
    <t>制造</t>
    <phoneticPr fontId="0" type="Hiragana"/>
  </si>
  <si>
    <t>矿产</t>
    <phoneticPr fontId="0" type="Hiragana"/>
  </si>
  <si>
    <t>晶石</t>
    <phoneticPr fontId="0" type="Hiragana"/>
  </si>
  <si>
    <t>医疗</t>
    <phoneticPr fontId="0" type="Hiragana"/>
  </si>
  <si>
    <t>社会</t>
  </si>
  <si>
    <t>法律</t>
    <phoneticPr fontId="0" type="Hiragana"/>
  </si>
  <si>
    <t>哲学</t>
    <phoneticPr fontId="0" type="Hiragana"/>
  </si>
  <si>
    <t>艺术</t>
    <phoneticPr fontId="0" type="Hiragana"/>
  </si>
  <si>
    <t>文化</t>
    <phoneticPr fontId="0" type="Hiragana"/>
  </si>
  <si>
    <t>工业</t>
    <phoneticPr fontId="0" type="Hiragana"/>
  </si>
  <si>
    <t>商业</t>
    <phoneticPr fontId="0" type="Hiragana"/>
  </si>
  <si>
    <t>赛博</t>
    <phoneticPr fontId="0" type="Hiragana"/>
  </si>
  <si>
    <t>万事</t>
    <phoneticPr fontId="0" type="Hiragana"/>
  </si>
  <si>
    <t>服务</t>
  </si>
  <si>
    <t>环球</t>
    <phoneticPr fontId="0" type="Hiragana"/>
  </si>
  <si>
    <t>宇宙</t>
    <phoneticPr fontId="0" type="Hiragana"/>
  </si>
  <si>
    <t>算法</t>
    <phoneticPr fontId="0" type="Hiragana"/>
  </si>
  <si>
    <t>程序</t>
    <phoneticPr fontId="0" type="Hiragana"/>
  </si>
  <si>
    <t>架构</t>
    <phoneticPr fontId="0" type="Hiragana"/>
  </si>
  <si>
    <t>署</t>
    <phoneticPr fontId="0" type="Hiragana"/>
  </si>
  <si>
    <t>最终</t>
    <phoneticPr fontId="0" type="Hiragana"/>
  </si>
  <si>
    <t>太空</t>
    <phoneticPr fontId="0" type="Hiragana"/>
  </si>
  <si>
    <t>飞船</t>
  </si>
  <si>
    <t>飞船</t>
    <phoneticPr fontId="0" type="Hiragana"/>
  </si>
  <si>
    <t>舰船</t>
    <phoneticPr fontId="0" type="Hiragana"/>
  </si>
  <si>
    <t>造船</t>
    <phoneticPr fontId="0" type="Hiragana"/>
  </si>
  <si>
    <t>造车</t>
    <phoneticPr fontId="0" type="Hiragana"/>
  </si>
  <si>
    <t>概念</t>
    <phoneticPr fontId="0" type="Hiragana"/>
  </si>
  <si>
    <t>能源</t>
    <phoneticPr fontId="0" type="Hiragana"/>
  </si>
  <si>
    <t>新型</t>
    <phoneticPr fontId="0" type="Hiragana"/>
  </si>
  <si>
    <t>新兴</t>
    <phoneticPr fontId="0" type="Hiragana"/>
  </si>
  <si>
    <t>自动</t>
    <phoneticPr fontId="0" type="Hiragana"/>
  </si>
  <si>
    <t>智能</t>
    <phoneticPr fontId="0" type="Hiragana"/>
  </si>
  <si>
    <t>量子</t>
    <phoneticPr fontId="0" type="Hiragana"/>
  </si>
  <si>
    <t>时空</t>
    <phoneticPr fontId="0" type="Hiragana"/>
  </si>
  <si>
    <t>意识</t>
    <phoneticPr fontId="0" type="Hiragana"/>
  </si>
  <si>
    <t>智慧</t>
    <phoneticPr fontId="0" type="Hiragana"/>
  </si>
  <si>
    <t>知识</t>
    <phoneticPr fontId="0" type="Hiragana"/>
  </si>
  <si>
    <t>设备</t>
    <phoneticPr fontId="0" type="Hiragana"/>
  </si>
  <si>
    <t>仪器</t>
    <phoneticPr fontId="0" type="Hiragana"/>
  </si>
  <si>
    <t>计量</t>
    <phoneticPr fontId="0" type="Hiragana"/>
  </si>
  <si>
    <t>检测</t>
    <phoneticPr fontId="0" type="Hiragana"/>
  </si>
  <si>
    <t>监测</t>
    <phoneticPr fontId="0" type="Hiragana"/>
  </si>
  <si>
    <t>调研</t>
    <phoneticPr fontId="0" type="Hiragana"/>
  </si>
  <si>
    <t>防控</t>
    <phoneticPr fontId="0" type="Hiragana"/>
  </si>
  <si>
    <t>安保</t>
    <phoneticPr fontId="0" type="Hiragana"/>
  </si>
  <si>
    <t>模组</t>
    <phoneticPr fontId="0" type="Hiragana"/>
  </si>
  <si>
    <t>模拟</t>
    <phoneticPr fontId="0" type="Hiragana"/>
  </si>
  <si>
    <t>虚拟</t>
    <phoneticPr fontId="0" type="Hiragana"/>
  </si>
  <si>
    <t>生化</t>
    <phoneticPr fontId="0" type="Hiragana"/>
  </si>
  <si>
    <t>化工</t>
    <phoneticPr fontId="0" type="Hiragana"/>
  </si>
  <si>
    <t>环境</t>
    <phoneticPr fontId="0" type="Hiragana"/>
  </si>
  <si>
    <t>环保</t>
    <phoneticPr fontId="0" type="Hiragana"/>
  </si>
  <si>
    <t>生态</t>
    <phoneticPr fontId="0" type="Hiragana"/>
  </si>
  <si>
    <t>推动</t>
    <phoneticPr fontId="0" type="Hiragana"/>
  </si>
  <si>
    <t>第一</t>
    <phoneticPr fontId="0" type="Hiragana"/>
  </si>
  <si>
    <t>测试</t>
    <phoneticPr fontId="0" type="Hiragana"/>
  </si>
  <si>
    <t>领域</t>
    <phoneticPr fontId="0" type="Hiragana"/>
  </si>
  <si>
    <t>团伙</t>
    <phoneticPr fontId="0" type="Hiragana"/>
  </si>
  <si>
    <t>事务所</t>
    <phoneticPr fontId="0" type="Hiragana"/>
  </si>
  <si>
    <t>传统</t>
  </si>
  <si>
    <t>逻辑</t>
    <phoneticPr fontId="0" type="Hiragana"/>
  </si>
  <si>
    <t>秩序</t>
    <phoneticPr fontId="0" type="Hiragana"/>
  </si>
  <si>
    <t>进程</t>
  </si>
  <si>
    <t>高级</t>
  </si>
  <si>
    <t>高级</t>
    <phoneticPr fontId="0" type="Hiragana"/>
  </si>
  <si>
    <t>极限</t>
    <phoneticPr fontId="0" type="Hiragana"/>
  </si>
  <si>
    <t>极致</t>
    <phoneticPr fontId="0" type="Hiragana"/>
  </si>
  <si>
    <t>边缘</t>
    <phoneticPr fontId="0" type="Hiragana"/>
  </si>
  <si>
    <t>光学</t>
    <phoneticPr fontId="0" type="Hiragana"/>
  </si>
  <si>
    <t>光电</t>
    <phoneticPr fontId="0" type="Hiragana"/>
  </si>
  <si>
    <t>棱镜</t>
    <phoneticPr fontId="0" type="Hiragana"/>
  </si>
  <si>
    <t>仪表</t>
  </si>
  <si>
    <t>通信</t>
    <phoneticPr fontId="0" type="Hiragana"/>
  </si>
  <si>
    <t>通讯</t>
    <phoneticPr fontId="0" type="Hiragana"/>
  </si>
  <si>
    <t>单元</t>
    <phoneticPr fontId="0" type="Hiragana"/>
  </si>
  <si>
    <t>阵列</t>
  </si>
  <si>
    <t>阵列</t>
    <phoneticPr fontId="0" type="Hiragana"/>
  </si>
  <si>
    <t>矩阵</t>
    <phoneticPr fontId="0" type="Hiragana"/>
  </si>
  <si>
    <t>原生</t>
    <phoneticPr fontId="0" type="Hiragana"/>
  </si>
  <si>
    <t>本源</t>
    <phoneticPr fontId="0" type="Hiragana"/>
  </si>
  <si>
    <t>基础</t>
    <phoneticPr fontId="0" type="Hiragana"/>
  </si>
  <si>
    <t>边界</t>
    <phoneticPr fontId="0" type="Hiragana"/>
  </si>
  <si>
    <t>质量</t>
    <phoneticPr fontId="0" type="Hiragana"/>
  </si>
  <si>
    <t>效应</t>
    <phoneticPr fontId="0" type="Hiragana"/>
  </si>
  <si>
    <t>位面</t>
    <phoneticPr fontId="0" type="Hiragana"/>
  </si>
  <si>
    <t>力场</t>
    <phoneticPr fontId="0" type="Hiragana"/>
  </si>
  <si>
    <t>虫洞</t>
    <phoneticPr fontId="0" type="Hiragana"/>
  </si>
  <si>
    <t>历史</t>
    <phoneticPr fontId="0" type="Hiragana"/>
  </si>
  <si>
    <t>政治</t>
    <phoneticPr fontId="0" type="Hiragana"/>
  </si>
  <si>
    <t>仿真</t>
    <phoneticPr fontId="0" type="Hiragana"/>
  </si>
  <si>
    <t>军事</t>
    <phoneticPr fontId="0" type="Hiragana"/>
  </si>
  <si>
    <t>牵引</t>
    <phoneticPr fontId="0" type="Hiragana"/>
  </si>
  <si>
    <t>穿梭</t>
    <phoneticPr fontId="0" type="Hiragana"/>
  </si>
  <si>
    <t>救援</t>
    <phoneticPr fontId="0" type="Hiragana"/>
  </si>
  <si>
    <t>应急</t>
    <phoneticPr fontId="0" type="Hiragana"/>
  </si>
  <si>
    <t>拯救</t>
    <phoneticPr fontId="0" type="Hiragana"/>
  </si>
  <si>
    <t>邦</t>
  </si>
  <si>
    <t>无限</t>
    <phoneticPr fontId="0" type="Hiragana"/>
  </si>
  <si>
    <t>演化</t>
    <phoneticPr fontId="0" type="Hiragana"/>
  </si>
  <si>
    <t>进化</t>
    <phoneticPr fontId="0" type="Hiragana"/>
  </si>
  <si>
    <t>明日</t>
    <phoneticPr fontId="0" type="Hiragana"/>
  </si>
  <si>
    <t>边境</t>
    <phoneticPr fontId="0" type="Hiragana"/>
  </si>
  <si>
    <t>银河</t>
    <phoneticPr fontId="0" type="Hiragana"/>
  </si>
  <si>
    <t>星云</t>
    <phoneticPr fontId="0" type="Hiragana"/>
  </si>
  <si>
    <t>星系</t>
    <phoneticPr fontId="0" type="Hiragana"/>
  </si>
  <si>
    <t>星际</t>
    <phoneticPr fontId="0" type="Hiragana"/>
  </si>
  <si>
    <t>微型</t>
    <phoneticPr fontId="0" type="Hiragana"/>
  </si>
  <si>
    <t>墟</t>
    <phoneticPr fontId="0" type="Hiragana"/>
  </si>
  <si>
    <t>岛</t>
    <phoneticPr fontId="0" type="Hiragana"/>
  </si>
  <si>
    <t>平衡</t>
    <phoneticPr fontId="0" type="Hiragana"/>
  </si>
  <si>
    <t>界</t>
    <phoneticPr fontId="0" type="Hiragana"/>
  </si>
  <si>
    <t>大陆</t>
  </si>
  <si>
    <t>大陆</t>
    <phoneticPr fontId="0" type="Hiragana"/>
  </si>
  <si>
    <t>财团</t>
    <phoneticPr fontId="0" type="Hiragana"/>
  </si>
  <si>
    <t>帮派</t>
    <phoneticPr fontId="0" type="Hiragana"/>
  </si>
  <si>
    <t>区域</t>
    <phoneticPr fontId="0" type="Hiragana"/>
  </si>
  <si>
    <t>奈</t>
  </si>
  <si>
    <t>杉</t>
    <phoneticPr fontId="0" type="Hiragana"/>
  </si>
  <si>
    <t>玛</t>
    <phoneticPr fontId="0" type="Hiragana"/>
  </si>
  <si>
    <t>范</t>
    <phoneticPr fontId="0" type="Hiragana"/>
  </si>
  <si>
    <t>思</t>
    <phoneticPr fontId="0" type="Hiragana"/>
  </si>
  <si>
    <t>哲</t>
    <phoneticPr fontId="0" type="Hiragana"/>
  </si>
  <si>
    <t>纪</t>
    <phoneticPr fontId="0" type="Hiragana"/>
  </si>
  <si>
    <t>梵</t>
    <phoneticPr fontId="0" type="Hiragana"/>
  </si>
  <si>
    <t>柏</t>
    <phoneticPr fontId="0" type="Hiragana"/>
  </si>
  <si>
    <t>率</t>
    <phoneticPr fontId="0" type="Hiragana"/>
  </si>
  <si>
    <t>路</t>
    <phoneticPr fontId="0" type="Hiragana"/>
  </si>
  <si>
    <t>威</t>
    <phoneticPr fontId="0" type="Hiragana"/>
  </si>
  <si>
    <t>登</t>
    <phoneticPr fontId="0" type="Hiragana"/>
  </si>
  <si>
    <t>爱</t>
    <phoneticPr fontId="0" type="Hiragana"/>
  </si>
  <si>
    <t>仕</t>
    <phoneticPr fontId="0" type="Hiragana"/>
  </si>
  <si>
    <t>普</t>
    <phoneticPr fontId="0" type="Hiragana"/>
  </si>
  <si>
    <t>拉</t>
    <phoneticPr fontId="0" type="Hiragana"/>
  </si>
  <si>
    <t>古</t>
    <phoneticPr fontId="0" type="Hiragana"/>
  </si>
  <si>
    <t>驰</t>
    <phoneticPr fontId="0" type="Hiragana"/>
  </si>
  <si>
    <t>蒂</t>
    <phoneticPr fontId="0" type="Hiragana"/>
  </si>
  <si>
    <t>芙</t>
  </si>
  <si>
    <t>轩</t>
    <phoneticPr fontId="0" type="Hiragana"/>
  </si>
  <si>
    <t>诗</t>
    <phoneticPr fontId="0" type="Hiragana"/>
  </si>
  <si>
    <t>劳</t>
    <phoneticPr fontId="0" type="Hiragana"/>
  </si>
  <si>
    <t>力</t>
    <phoneticPr fontId="0" type="Hiragana"/>
  </si>
  <si>
    <t>士</t>
    <phoneticPr fontId="0" type="Hiragana"/>
  </si>
  <si>
    <t>伦</t>
    <phoneticPr fontId="0" type="Hiragana"/>
  </si>
  <si>
    <t>施</t>
    <phoneticPr fontId="0" type="Hiragana"/>
  </si>
  <si>
    <t>洛</t>
    <phoneticPr fontId="0" type="Hiragana"/>
  </si>
  <si>
    <t>世</t>
    <phoneticPr fontId="0" type="Hiragana"/>
  </si>
  <si>
    <t>卡</t>
    <phoneticPr fontId="0" type="Hiragana"/>
  </si>
  <si>
    <t>喜</t>
    <phoneticPr fontId="0" type="Hiragana"/>
  </si>
  <si>
    <t>芬</t>
    <phoneticPr fontId="0" type="Hiragana"/>
  </si>
  <si>
    <t>凡</t>
    <phoneticPr fontId="0" type="Hiragana"/>
  </si>
  <si>
    <t>尔</t>
    <phoneticPr fontId="0" type="Hiragana"/>
  </si>
  <si>
    <t>赛</t>
    <phoneticPr fontId="0" type="Hiragana"/>
  </si>
  <si>
    <t>利</t>
    <phoneticPr fontId="0" type="Hiragana"/>
  </si>
  <si>
    <t>丽</t>
    <phoneticPr fontId="0" type="Hiragana"/>
  </si>
  <si>
    <t>奴</t>
    <phoneticPr fontId="0" type="Hiragana"/>
  </si>
  <si>
    <t>奇</t>
    <phoneticPr fontId="0" type="Hiragana"/>
  </si>
  <si>
    <t>顿</t>
  </si>
  <si>
    <t>加</t>
  </si>
  <si>
    <t>斯</t>
    <phoneticPr fontId="0" type="Hiragana"/>
  </si>
  <si>
    <t>莱</t>
    <phoneticPr fontId="0" type="Hiragana"/>
  </si>
  <si>
    <t>宾</t>
    <phoneticPr fontId="0" type="Hiragana"/>
  </si>
  <si>
    <t>迈</t>
    <phoneticPr fontId="0" type="Hiragana"/>
  </si>
  <si>
    <t>巴</t>
    <phoneticPr fontId="0" type="Hiragana"/>
  </si>
  <si>
    <t>赫</t>
    <phoneticPr fontId="0" type="Hiragana"/>
  </si>
  <si>
    <t>法</t>
    <phoneticPr fontId="0" type="Hiragana"/>
  </si>
  <si>
    <t>基</t>
    <phoneticPr fontId="0" type="Hiragana"/>
  </si>
  <si>
    <t>丁</t>
    <phoneticPr fontId="0" type="Hiragana"/>
  </si>
  <si>
    <t>布</t>
    <phoneticPr fontId="0" type="Hiragana"/>
  </si>
  <si>
    <t>帕</t>
    <phoneticPr fontId="0" type="Hiragana"/>
  </si>
  <si>
    <t>柯</t>
    <phoneticPr fontId="0" type="Hiragana"/>
  </si>
  <si>
    <t>塞</t>
    <phoneticPr fontId="0" type="Hiragana"/>
  </si>
  <si>
    <t>产</t>
  </si>
  <si>
    <t>众</t>
    <phoneticPr fontId="0" type="Hiragana"/>
  </si>
  <si>
    <t>别</t>
    <phoneticPr fontId="0" type="Hiragana"/>
  </si>
  <si>
    <t>比</t>
    <phoneticPr fontId="0" type="Hiragana"/>
  </si>
  <si>
    <t>奔</t>
    <phoneticPr fontId="0" type="Hiragana"/>
  </si>
  <si>
    <t>井</t>
  </si>
  <si>
    <t>劝</t>
  </si>
  <si>
    <t>住</t>
    <phoneticPr fontId="0" type="Hiragana"/>
  </si>
  <si>
    <t>蓉</t>
    <phoneticPr fontId="0" type="Hiragana"/>
  </si>
  <si>
    <t>劝</t>
    <phoneticPr fontId="0" type="Hiragana"/>
  </si>
  <si>
    <t>业</t>
    <phoneticPr fontId="0" type="Hiragana"/>
  </si>
  <si>
    <t>丙</t>
  </si>
  <si>
    <t>缬</t>
  </si>
  <si>
    <t>色</t>
  </si>
  <si>
    <t>丝</t>
  </si>
  <si>
    <t>半</t>
  </si>
  <si>
    <t>苯</t>
  </si>
  <si>
    <t>精</t>
  </si>
  <si>
    <t>组</t>
  </si>
  <si>
    <t>硒</t>
  </si>
  <si>
    <t>下</t>
  </si>
  <si>
    <t>粲</t>
  </si>
  <si>
    <t>底</t>
  </si>
  <si>
    <t>顶</t>
  </si>
  <si>
    <t>星球</t>
  </si>
  <si>
    <t>轨道</t>
  </si>
  <si>
    <t>大洲</t>
  </si>
  <si>
    <t>海洋</t>
  </si>
  <si>
    <t>山脉</t>
  </si>
  <si>
    <t>丘陵</t>
  </si>
  <si>
    <t>盆地</t>
  </si>
  <si>
    <t>高原</t>
  </si>
  <si>
    <t>邦联</t>
    <phoneticPr fontId="0" type="Hiragana"/>
  </si>
  <si>
    <t>城邦</t>
    <phoneticPr fontId="0" type="Hiragana"/>
  </si>
  <si>
    <t>联合体</t>
  </si>
  <si>
    <t xml:space="preserve">街道 </t>
  </si>
  <si>
    <t>大街</t>
    <phoneticPr fontId="0" type="Hiragana"/>
  </si>
  <si>
    <t>小巷</t>
    <phoneticPr fontId="0" type="Hiragana"/>
  </si>
  <si>
    <t>巷口</t>
    <phoneticPr fontId="0" type="Hiragana"/>
  </si>
  <si>
    <t>治安</t>
    <phoneticPr fontId="0" type="Hiragana"/>
  </si>
  <si>
    <t>反恐</t>
    <phoneticPr fontId="0" type="Hiragana"/>
  </si>
  <si>
    <t>军方</t>
    <phoneticPr fontId="0" type="Hiragana"/>
  </si>
  <si>
    <t>行动</t>
    <phoneticPr fontId="0" type="Hiragana"/>
  </si>
  <si>
    <t>园区</t>
    <phoneticPr fontId="0" type="Hiragana"/>
  </si>
  <si>
    <t>基地</t>
    <phoneticPr fontId="0" type="Hiragana"/>
  </si>
  <si>
    <t>机关</t>
    <phoneticPr fontId="0" type="Hiragana"/>
  </si>
  <si>
    <t>司令部</t>
    <phoneticPr fontId="0" type="Hiragana"/>
  </si>
  <si>
    <t>国家</t>
    <phoneticPr fontId="0" type="Hiragana"/>
  </si>
  <si>
    <t>科院</t>
    <phoneticPr fontId="0" type="Hiragana"/>
  </si>
  <si>
    <t>实验室</t>
    <phoneticPr fontId="0" type="Hiragana"/>
  </si>
  <si>
    <t>人员</t>
    <phoneticPr fontId="0" type="Hiragana"/>
  </si>
  <si>
    <t>军区</t>
    <phoneticPr fontId="0" type="Hiragana"/>
  </si>
  <si>
    <t>战区</t>
    <phoneticPr fontId="0" type="Hiragana"/>
  </si>
  <si>
    <t>社区</t>
    <phoneticPr fontId="0" type="Hiragana"/>
  </si>
  <si>
    <t>艺术馆</t>
    <phoneticPr fontId="0" type="Hiragana"/>
  </si>
  <si>
    <t>会馆</t>
    <phoneticPr fontId="0" type="Hiragana"/>
  </si>
  <si>
    <t>调查组</t>
    <phoneticPr fontId="0" type="Hiragana"/>
  </si>
  <si>
    <t>特别</t>
    <phoneticPr fontId="0" type="Hiragana"/>
  </si>
  <si>
    <t>特殊</t>
    <phoneticPr fontId="0" type="Hiragana"/>
  </si>
  <si>
    <t>情报</t>
    <phoneticPr fontId="0" type="Hiragana"/>
  </si>
  <si>
    <t>命脉</t>
    <phoneticPr fontId="0" type="Hiragana"/>
  </si>
  <si>
    <t>核心</t>
  </si>
  <si>
    <t>核心</t>
    <phoneticPr fontId="0" type="Hiragana"/>
  </si>
  <si>
    <t>调节</t>
    <phoneticPr fontId="0" type="Hiragana"/>
  </si>
  <si>
    <t>领导</t>
    <phoneticPr fontId="0" type="Hiragana"/>
  </si>
  <si>
    <t>中控</t>
    <phoneticPr fontId="0" type="Hiragana"/>
  </si>
  <si>
    <t>电台</t>
    <phoneticPr fontId="0" type="Hiragana"/>
  </si>
  <si>
    <t>主导</t>
    <phoneticPr fontId="0" type="Hiragana"/>
  </si>
  <si>
    <t>推进</t>
  </si>
  <si>
    <t>健全</t>
  </si>
  <si>
    <t>统领</t>
  </si>
  <si>
    <t>协调</t>
  </si>
  <si>
    <t>统筹</t>
  </si>
  <si>
    <t>转变</t>
  </si>
  <si>
    <t>提高</t>
  </si>
  <si>
    <t>实现</t>
  </si>
  <si>
    <t>适应</t>
  </si>
  <si>
    <t>创新</t>
  </si>
  <si>
    <t>促进</t>
  </si>
  <si>
    <t>保障</t>
  </si>
  <si>
    <t>完善</t>
  </si>
  <si>
    <t>振兴</t>
  </si>
  <si>
    <t>优化</t>
  </si>
  <si>
    <t>解决</t>
  </si>
  <si>
    <t>宣传</t>
  </si>
  <si>
    <t>发挥</t>
  </si>
  <si>
    <t>支持</t>
  </si>
  <si>
    <t>带动</t>
  </si>
  <si>
    <t>帮助</t>
  </si>
  <si>
    <t>深化</t>
  </si>
  <si>
    <t>规范</t>
  </si>
  <si>
    <t>强化</t>
  </si>
  <si>
    <t>指导</t>
  </si>
  <si>
    <t>确保</t>
  </si>
  <si>
    <t>维护</t>
  </si>
  <si>
    <t>优先</t>
  </si>
  <si>
    <t>贯彻</t>
  </si>
  <si>
    <t>保证</t>
  </si>
  <si>
    <t>鼓励</t>
  </si>
  <si>
    <t>引导</t>
  </si>
  <si>
    <t>坚持</t>
  </si>
  <si>
    <t>监督</t>
  </si>
  <si>
    <t>开展</t>
  </si>
  <si>
    <t>规划</t>
  </si>
  <si>
    <t>整合</t>
  </si>
  <si>
    <t>理顺</t>
  </si>
  <si>
    <t>推行</t>
  </si>
  <si>
    <t>纠正</t>
  </si>
  <si>
    <t>推广</t>
  </si>
  <si>
    <t>遏制</t>
  </si>
  <si>
    <t>整治</t>
  </si>
  <si>
    <t>制约</t>
  </si>
  <si>
    <t>发扬</t>
  </si>
  <si>
    <t>拓展</t>
  </si>
  <si>
    <t>改进</t>
  </si>
  <si>
    <t>形成</t>
  </si>
  <si>
    <t>取缔</t>
  </si>
  <si>
    <t>调控</t>
  </si>
  <si>
    <t>弘扬</t>
  </si>
  <si>
    <t>借鉴</t>
  </si>
  <si>
    <t>培育</t>
  </si>
  <si>
    <t>武装</t>
  </si>
  <si>
    <t>凝聚</t>
  </si>
  <si>
    <t>激发</t>
  </si>
  <si>
    <t>树立</t>
  </si>
  <si>
    <t>提倡</t>
  </si>
  <si>
    <t>营造</t>
  </si>
  <si>
    <t>唱响</t>
  </si>
  <si>
    <t>主张</t>
  </si>
  <si>
    <t>通达</t>
  </si>
  <si>
    <t>疏导</t>
  </si>
  <si>
    <t>着眼</t>
  </si>
  <si>
    <t>吸引</t>
  </si>
  <si>
    <t>塑造</t>
  </si>
  <si>
    <t>衔接</t>
  </si>
  <si>
    <t>关切</t>
  </si>
  <si>
    <t>汇集</t>
  </si>
  <si>
    <t>分析</t>
  </si>
  <si>
    <t>排查</t>
  </si>
  <si>
    <t>协商</t>
  </si>
  <si>
    <t>化解</t>
  </si>
  <si>
    <t>动员</t>
  </si>
  <si>
    <t>联动</t>
  </si>
  <si>
    <t>检验</t>
  </si>
  <si>
    <t>增强</t>
  </si>
  <si>
    <t>融合</t>
  </si>
  <si>
    <t>设置</t>
  </si>
  <si>
    <t>聚焦</t>
  </si>
  <si>
    <t>支撑</t>
  </si>
  <si>
    <t>理念</t>
    <phoneticPr fontId="0" type="Hiragana"/>
  </si>
  <si>
    <t>合</t>
  </si>
  <si>
    <t>工</t>
  </si>
  <si>
    <t>投</t>
  </si>
  <si>
    <t>未</t>
  </si>
  <si>
    <t>交</t>
  </si>
  <si>
    <t>摩</t>
  </si>
  <si>
    <t>浦</t>
  </si>
  <si>
    <t>太</t>
  </si>
  <si>
    <t>部</t>
  </si>
  <si>
    <t>得</t>
  </si>
  <si>
    <t>先</t>
  </si>
  <si>
    <t>沃</t>
  </si>
  <si>
    <t>澳</t>
  </si>
  <si>
    <t>证</t>
  </si>
  <si>
    <t>浙</t>
  </si>
  <si>
    <t>邮</t>
  </si>
  <si>
    <t>现</t>
  </si>
  <si>
    <t>代</t>
  </si>
  <si>
    <t>鲜</t>
  </si>
  <si>
    <t>渣</t>
  </si>
  <si>
    <t>打</t>
  </si>
  <si>
    <t>阪</t>
  </si>
  <si>
    <t>橙</t>
    <phoneticPr fontId="0" type="Hiragana"/>
  </si>
  <si>
    <t>黄</t>
    <phoneticPr fontId="0" type="Hiragana"/>
  </si>
  <si>
    <t>绿</t>
    <phoneticPr fontId="0" type="Hiragana"/>
  </si>
  <si>
    <t>青</t>
    <phoneticPr fontId="0" type="Hiragana"/>
  </si>
  <si>
    <t>蓝</t>
    <phoneticPr fontId="0" type="Hiragana"/>
  </si>
  <si>
    <t>紫</t>
    <phoneticPr fontId="0" type="Hiragana"/>
  </si>
  <si>
    <t>系统</t>
    <phoneticPr fontId="0" type="Hiragana"/>
  </si>
  <si>
    <t>操作</t>
    <phoneticPr fontId="0" type="Hiragana"/>
  </si>
  <si>
    <t>咨询</t>
    <phoneticPr fontId="0" type="Hiragana"/>
  </si>
  <si>
    <t>实施</t>
    <phoneticPr fontId="0" type="Hiragana"/>
  </si>
  <si>
    <t>运营</t>
    <phoneticPr fontId="0" type="Hiragana"/>
  </si>
  <si>
    <t>曜</t>
  </si>
  <si>
    <t>索</t>
  </si>
  <si>
    <t>札</t>
  </si>
  <si>
    <t>丸</t>
  </si>
  <si>
    <t>积</t>
  </si>
  <si>
    <t>藤</t>
  </si>
  <si>
    <t>兼</t>
  </si>
  <si>
    <t>横</t>
  </si>
  <si>
    <t>穗</t>
  </si>
  <si>
    <t>塚</t>
  </si>
  <si>
    <t>电</t>
  </si>
  <si>
    <t>1.哀求请托:请求者和被请求者。</t>
  </si>
  <si>
    <t>例:难民求富人给碗饭吃；主角集团去神医谷求药；商人探亲遇土匪劫杀，死前求前来搭救的侠士养育自家幼儿；女二求男主不要丢下自己。</t>
  </si>
  <si>
    <t>2.救人离祸:不幸引发/卷入冲突，胁迫者，拯救者</t>
  </si>
  <si>
    <t>例:男主路遇地主儿子强抢民女，出手救走，女子没有去处，决定给男主当侍女；暴雨泥石流过后，村子被埋了，女主冒雨扒土，终于扒出了奄奄一息的亲弟。女主被婆家诬陷要浸猪笼，扔进水后，男主潜泳救下。</t>
  </si>
  <si>
    <t>3.伐罪复仇:作恶者，复仇者。</t>
  </si>
  <si>
    <t>例:贪官多年前看中男主家财产，设计害死男主全家，男主长大回来报仇；土匪屠杀村中父老孩童，抢走女性凌辱，主角充上山推平土匪窝；女反派害女主毁容，等女主昏迷后还扔到狼窝附近，女主遇到神医改头换面回来“以其人之道，还治其人之身”。</t>
  </si>
  <si>
    <t>4.亲族仇怨:有罪亲友，复仇亲友，中立者。</t>
  </si>
  <si>
    <t>例:嫂子嫉妒弟媳家生了儿子，忽悠单纯的侄子报名进宫当太监； 爸妈重男轻女，不仅对女儿不好，还为了几万块彩礼，在女儿刚成年就要把女儿嫁给村里的老光棍，女儿在家偷了几百路费连夜逃跑。</t>
  </si>
  <si>
    <t>5.逃离冤罪:处罚，逃罪者，追捕者。</t>
  </si>
  <si>
    <t>例:秀才酒后触犯“文字狱”被下令抓捕，衙门同乡小弟赶来通风报信，秀才收拾细软乔装打扮逃到外地，当个私塾教书先生；</t>
  </si>
  <si>
    <t>6.遭遇灾祸:被击溃的有力者，得胜之敌人。</t>
  </si>
  <si>
    <t>例:老大武功盖天，却在选拔之前被老二故意害得走火入魔，最终老二成了武林盟主。</t>
  </si>
  <si>
    <t>7.苦于厄运:不幸者，人祸或天灾。</t>
  </si>
  <si>
    <t>例:家族连坐，男子被发配边疆，又苦又冷，族人冻病了多个，女子发卖，一生凄苦。</t>
  </si>
  <si>
    <t>8.抗暴诛君:暴君，谋反者。</t>
  </si>
  <si>
    <t>例:男主跟暴君有血海深仇，靠才华潜伏朝堂多年，终诛暴君，扶新皇，自己做了摄政王；</t>
  </si>
  <si>
    <t>9.领导壮举:领袖，目标，对手。</t>
  </si>
  <si>
    <t>例:辛亥革命推翻清政府。</t>
  </si>
  <si>
    <t>10.绑架人质:绑票者，人质，看守者。</t>
  </si>
  <si>
    <t>例:女主家经商，女二勾结匪徒把女主迷晕绑了当人质要钱，霸气女主醒来用内力挣断绳子，又把两个匪徒吊起来拷问。</t>
  </si>
  <si>
    <t>11.难解之事:问题，提问者，解答者。</t>
  </si>
  <si>
    <t>例:大军临城，诸葛亮无兵迎敌，遂使用“空城计”；国内天灾不断，到处是灾民，外敌侵扰，收的粮食不足以供养边关作战。解决办法，灾民调派到边关开荒（发工资，去不去全凭自愿），既可以种地，也可以打仗。</t>
  </si>
  <si>
    <t>12.取得事物:取求者，拒绝者，仲裁者。</t>
  </si>
  <si>
    <t>例:魔界男主向神族借结魄灯，神族不借，男主要作战硬抢，天帝只好做担保借给他。</t>
  </si>
  <si>
    <t>13.亲族之恨:仇视之亲、受憎之亲或互憎之亲。</t>
  </si>
  <si>
    <t>例：老人偏心，生了三个儿子，但遗产大部分留给未成婚的小儿子，因此哥哥嫂子都对小弟横眉冷对，巴不得小弟早点去死。</t>
  </si>
  <si>
    <t>14.亲族之争:争夺目标，获胜之亲，失败之亲。</t>
  </si>
  <si>
    <t>例：古时候皇子们争夺皇位，王爷家的儿子们争夺世子之位，民众家争夺传家宝。</t>
  </si>
  <si>
    <t>15.奸情引祸:两名通奸者，受害之原配。</t>
  </si>
  <si>
    <t>例：西门庆潘金莲合谋毒死武大郎。</t>
  </si>
  <si>
    <t>16.发狂引祸:疯狂者，受害者。</t>
  </si>
  <si>
    <t>例：精神病在外面吃饭受了别人言语刺激，疯狂打砸桌子盘子汤盆，砸到其他食客。</t>
  </si>
  <si>
    <t>17.鲁莽引祸:鲁莽者，受害者。</t>
  </si>
  <si>
    <t>例：女孩因为一个误会在单位受了不平等待遇，律师男友直接给女孩单位发了份律师函威胁，导致女孩跟领导同事的人际关系没法处了。</t>
  </si>
  <si>
    <t>18.爱的原罪:两名恋人，揭露者。</t>
  </si>
  <si>
    <t>例：两名初中生早恋，被嫉妒的同学告发。</t>
  </si>
  <si>
    <t>19.误杀亲族:杀害亲族者、受害者。</t>
  </si>
  <si>
    <t>例：男子跟街溜子打架，男子的叔叔过去拉架，男子不小心一拳把叔叔打死了，叔叔的妻子就成了寡妇，还带着四个孩子。</t>
  </si>
  <si>
    <t>20.为道牺牲:英雄，理想，被牺牲之事物。</t>
  </si>
  <si>
    <t>例：为了斩杀厉害的妖魔，男子以身铸剑，成了剑灵。</t>
  </si>
  <si>
    <t>21.为亲牺牲:英雄，亲族，被牺牲之事物。</t>
  </si>
  <si>
    <t>例：反派马上就要刺死男主时，男主的母亲用身体挡在了男主前面。</t>
  </si>
  <si>
    <t>22.为爱牺牲:恋爱者，所爱者，牺牲之事物。</t>
  </si>
  <si>
    <t>例：雪花女神龙为了让神医欧阳明日出手救男主，流泪答应（牺牲身体）跟欧阳明日睡觉。</t>
  </si>
  <si>
    <t>23.牺牲所爱:英雄，牺牲者，牺牲原因。</t>
  </si>
  <si>
    <t>例：白子画为了天下人而诛杀花千骨。</t>
  </si>
  <si>
    <t>24.上下之争:强势者，弱势者，竞争目标。</t>
  </si>
  <si>
    <t>例：乱世之中，将军造反，与皇帝夺皇位。</t>
  </si>
  <si>
    <t>25.通奸淫行:两名通奸者，受欺之原配。</t>
  </si>
  <si>
    <t>例：妻子是耳聋眼瞎以后，丈夫时常带小三回家来寻欢作乐。</t>
  </si>
  <si>
    <t>26.不伦之爱:恋爱者，被爱者。</t>
  </si>
  <si>
    <t>例：老师爱上纯真的学生，只能平时给她更多关照，什么都不能说。</t>
  </si>
  <si>
    <t>27.所爱之耻:发现者，有罪者。</t>
  </si>
  <si>
    <t>例：古时候女子出轨被发现会被浸猪笼。</t>
  </si>
  <si>
    <t>28.恋爱障碍:两名恋爱者、障碍。</t>
  </si>
  <si>
    <t>例：罗密欧与朱丽叶相爱了，但是他们两家隔着世仇，不可能同意他俩结婚。</t>
  </si>
  <si>
    <t>29.所爱之敌:恋爱者，被爱者，憎恨者。</t>
  </si>
  <si>
    <t>例：大学里，帅哥小罗一直追求温柔可爱的兰兰，兰兰的好友如花本来喜欢小罗，可小罗从不多看如花一眼。因此如花开始憎恨兰兰，并背后说她坏话。</t>
  </si>
  <si>
    <t>30.野心受阻:野心家，所图目标，阻拦者。</t>
  </si>
  <si>
    <t>例：魔神想统一三界，代价是生灵涂炭，男主团队不同意，要破坏魔神的行动。</t>
  </si>
  <si>
    <t>31.与神争斗:凡人，非凡者。</t>
  </si>
  <si>
    <t>例：仙女与凡人相爱结合，神抓鬼回仙女诛杀了。凡人努力找到魔器，与神为敌。</t>
  </si>
  <si>
    <t>32.错误嫉妒:嫉妒者，被嫉妒者，嫉妒目标，误解起因或始作俑者。</t>
  </si>
  <si>
    <t>例：争夺太子之位时，四皇子挑拨离间，导致三皇子嫉妒二皇子，并互相残害，四皇子坐收渔翁之利。</t>
  </si>
  <si>
    <t>33.错误判断:误判者，受害者，误判起因或始作俑者，有罪者。</t>
  </si>
  <si>
    <t>例：杨乃武与小白菜案。县官以前与杨乃武有仇，县官的儿子奸污了小白菜，还毒死了小白菜的丈夫，县官为给儿子脱罪，就对仇家杨乃武严刑逼供，说他“谋夫夺妇”。</t>
  </si>
  <si>
    <t>34.悔恨所为:忏悔者，受害者、罪行。</t>
  </si>
  <si>
    <t>例：小红年少不懂事时，跟伙伴们霸凌小女孩清清，导致清清自杀，多年来小红一直噩梦缠身，烧香拜鬼求清清原谅。</t>
  </si>
  <si>
    <t>35.寻获所爱:寻找者，所爱者。</t>
  </si>
  <si>
    <t>例：小两口因为琐事吵架，妻子负气出走，丈夫又后悔又担心妻子安全，出去四处寻找她。</t>
  </si>
  <si>
    <t>36.丧失所爱。</t>
  </si>
  <si>
    <t>例：老人的老伴死了。女孩的宠物狗死了。青年丢了新手机。</t>
  </si>
  <si>
    <t>36种故事原型</t>
    <phoneticPr fontId="0" type="Hiragana"/>
  </si>
  <si>
    <t>36种故事原型例子</t>
    <phoneticPr fontId="0" type="Hiragana"/>
  </si>
  <si>
    <t>2022年10月30日更新</t>
    <phoneticPr fontId="0" type="Hiragana"/>
  </si>
  <si>
    <t>1.3版本</t>
    <phoneticPr fontId="0" type="Hiragana"/>
  </si>
  <si>
    <t>增加科幻地名库，地名库响应式管理；增加36种故事原型</t>
    <phoneticPr fontId="0" type="Hiragana"/>
  </si>
  <si>
    <t>1．哀求请托</t>
  </si>
  <si>
    <t>2．援救</t>
  </si>
  <si>
    <t>3．复仇</t>
  </si>
  <si>
    <t>4．亲族间的报复</t>
  </si>
  <si>
    <t>5．逃亡者的追捕</t>
  </si>
  <si>
    <t>6．灾祸</t>
  </si>
  <si>
    <t>7．不幸的遭遇</t>
  </si>
  <si>
    <t>8．反抗</t>
  </si>
  <si>
    <t>9．壮举</t>
  </si>
  <si>
    <t>10．拐劫</t>
  </si>
  <si>
    <t>11．谜的解释</t>
  </si>
  <si>
    <t>12．获取</t>
  </si>
  <si>
    <t>13．骨肉仇恨</t>
  </si>
  <si>
    <t>14．骨肉竞争</t>
  </si>
  <si>
    <t>15．奸情杀害</t>
  </si>
  <si>
    <t>16．疯狂</t>
  </si>
  <si>
    <t>17．因轻忽而招致损害</t>
  </si>
  <si>
    <t>18．不知而犯的恋爱罪恶</t>
  </si>
  <si>
    <t>19．无意中伤害自己所爱</t>
  </si>
  <si>
    <t>20．为了主义而牺牲自己</t>
  </si>
  <si>
    <t>21．为了所爱而牺牲自己</t>
  </si>
  <si>
    <t>22．为爱情牺牲一切</t>
  </si>
  <si>
    <t>23．有原因地牺牲所爱之人</t>
  </si>
  <si>
    <t>24．两种不均等的势力斗争</t>
  </si>
  <si>
    <t>25．通奸</t>
  </si>
  <si>
    <t>26．恋爱的罪恶</t>
  </si>
  <si>
    <t>27．发现所爱之人有不名誉的事</t>
  </si>
  <si>
    <t>28．恋爱发生阻碍</t>
  </si>
  <si>
    <t>29．爱上自己的仇敌</t>
  </si>
  <si>
    <t>30．野心</t>
  </si>
  <si>
    <t>31．人与神的斗争</t>
  </si>
  <si>
    <t>32．错误的忌妒</t>
  </si>
  <si>
    <t>33．错误的判断</t>
  </si>
  <si>
    <t>34．悔恨</t>
  </si>
  <si>
    <t>35．亲族的重逢</t>
  </si>
  <si>
    <t>36．失去所爱之人</t>
  </si>
  <si>
    <t>升级：努力获得进步，凌驾他人之上</t>
  </si>
  <si>
    <t>金钱：掌握海量财富、得宝等</t>
  </si>
  <si>
    <t>美色：艳遇，男神、女神垂青，英雄救美，强行占有</t>
  </si>
  <si>
    <t>权欲：一方势力首脑</t>
  </si>
  <si>
    <t>贪欲：奇遇、不劳而获</t>
  </si>
  <si>
    <t>虚荣：出风头、装逼打脸、仰慕</t>
  </si>
  <si>
    <t>尊重：被尊重、重视</t>
  </si>
  <si>
    <t>理解：理念被众人追捧、维护</t>
  </si>
  <si>
    <t>责任：承担重大责任、不可或缺</t>
  </si>
  <si>
    <t>名望：声名远播</t>
  </si>
  <si>
    <t>强壮：打不死，恢复力强</t>
  </si>
  <si>
    <t>武力：打斗暴力之美</t>
  </si>
  <si>
    <t>智力：多智近妖、挑起纷争、诡计多端</t>
  </si>
  <si>
    <t>长生：终极理想</t>
  </si>
  <si>
    <t>变态：通过折磨他人取乐</t>
  </si>
  <si>
    <t>支配感：奴役、玩弄他人</t>
  </si>
  <si>
    <t>绝处逢生：否极泰来，压抑后的爆发</t>
  </si>
  <si>
    <t>信息透明：敌在暗我在明</t>
  </si>
  <si>
    <t>金手指：异能、人无我有、独一无二、飞行透视等绝技</t>
  </si>
  <si>
    <t>安全感：幕后主使，不死特性</t>
  </si>
  <si>
    <t>惩恶扬善：社会不公，惩治不法。幕后英雄，代为执法</t>
  </si>
  <si>
    <t>国家强盛，民族崛起：百年以来，白人领先所致的民族自卑感</t>
  </si>
  <si>
    <t>低调暗爽：隐而不发，锦衣夜行</t>
  </si>
  <si>
    <t>优越感：高人一等，特别优待，</t>
  </si>
  <si>
    <t>走捷径：闷声大发财</t>
  </si>
  <si>
    <t>损人利己：</t>
  </si>
  <si>
    <t>冰释前嫌：</t>
  </si>
  <si>
    <t>占便宜：变废为宝、交易获得暴利、只有自己识货</t>
  </si>
  <si>
    <t>打脸装逼</t>
    <phoneticPr fontId="0" type="Hiragana"/>
  </si>
  <si>
    <t>花园</t>
    <phoneticPr fontId="0" type="Hiragana"/>
  </si>
  <si>
    <t>酒店</t>
    <phoneticPr fontId="0" type="Hiragana"/>
  </si>
  <si>
    <t>电影院</t>
    <phoneticPr fontId="0" type="Hiragana"/>
  </si>
  <si>
    <t>剧院</t>
    <phoneticPr fontId="0" type="Hiragana"/>
  </si>
  <si>
    <t>剧场</t>
    <phoneticPr fontId="0" type="Hiragana"/>
  </si>
  <si>
    <t>BBCG</t>
    <phoneticPr fontId="0" type="Hiragana"/>
  </si>
  <si>
    <t>BBEG</t>
    <phoneticPr fontId="0" type="Hiragana"/>
  </si>
  <si>
    <t>BBDG</t>
    <phoneticPr fontId="0" type="Hiragana"/>
  </si>
  <si>
    <t>DDG</t>
    <phoneticPr fontId="0" type="Hiragana"/>
  </si>
  <si>
    <t>BBF</t>
    <phoneticPr fontId="0" type="Hiragana"/>
  </si>
  <si>
    <t>CDDG</t>
    <phoneticPr fontId="0" type="Hiragana"/>
  </si>
  <si>
    <t>DEG</t>
    <phoneticPr fontId="0" type="Hiragana"/>
  </si>
  <si>
    <t>DH</t>
    <phoneticPr fontId="0" type="Hiragana"/>
  </si>
  <si>
    <t>DDEG</t>
    <phoneticPr fontId="0" type="Hiragana"/>
  </si>
  <si>
    <t>DG</t>
    <phoneticPr fontId="0" type="Hiragana"/>
  </si>
  <si>
    <t>CDG</t>
    <phoneticPr fontId="0" type="Hiragana"/>
  </si>
  <si>
    <t>CEG</t>
    <phoneticPr fontId="0" type="Hiragana"/>
  </si>
  <si>
    <t>BBDEG</t>
    <phoneticPr fontId="0" type="Hiragana"/>
  </si>
  <si>
    <t>CDEG</t>
    <phoneticPr fontId="0" type="Hiragana"/>
  </si>
  <si>
    <t>BBB</t>
    <phoneticPr fontId="0" type="Hiragana"/>
  </si>
  <si>
    <t>BB</t>
    <phoneticPr fontId="0" type="Hiragana"/>
  </si>
  <si>
    <t>科幻势力组织</t>
    <phoneticPr fontId="0" type="Hiragana"/>
  </si>
  <si>
    <t>科幻势力组织3</t>
    <phoneticPr fontId="0" type="Hiragana"/>
  </si>
  <si>
    <t>科幻势力组织2</t>
    <phoneticPr fontId="0" type="Hiragana"/>
  </si>
  <si>
    <t>科幻行政区划</t>
    <phoneticPr fontId="0" type="Hiragana"/>
  </si>
  <si>
    <t>科幻势力组织4</t>
    <phoneticPr fontId="0" type="Hiragana"/>
  </si>
  <si>
    <t>科幻简称</t>
    <phoneticPr fontId="0" type="Hiragana"/>
  </si>
  <si>
    <t>布甲</t>
  </si>
  <si>
    <t>锁子甲</t>
  </si>
  <si>
    <t>圣杯</t>
  </si>
  <si>
    <t>耀光</t>
  </si>
  <si>
    <t>长剑</t>
  </si>
  <si>
    <t>蜂刺</t>
  </si>
  <si>
    <t>狂热</t>
  </si>
  <si>
    <t>净蚀</t>
  </si>
  <si>
    <t>提亚马特</t>
  </si>
  <si>
    <t>石斧</t>
  </si>
  <si>
    <t>铜剑</t>
  </si>
  <si>
    <t>战锤</t>
  </si>
  <si>
    <t>西瓜刀</t>
  </si>
  <si>
    <t>青虹剑</t>
  </si>
  <si>
    <t>巫毒杖</t>
  </si>
  <si>
    <t>生命结尾</t>
  </si>
  <si>
    <t>藤甲</t>
  </si>
  <si>
    <t>鳞甲</t>
  </si>
  <si>
    <t>三圣器</t>
  </si>
  <si>
    <t>圣剑</t>
  </si>
  <si>
    <t>灵魂石</t>
  </si>
  <si>
    <t>替身草人</t>
  </si>
  <si>
    <t>破军</t>
  </si>
  <si>
    <t>碎星锤</t>
  </si>
  <si>
    <t>末世</t>
  </si>
  <si>
    <t>陨星</t>
  </si>
  <si>
    <t>匕首</t>
  </si>
  <si>
    <t>铁剑</t>
  </si>
  <si>
    <t>日冕</t>
  </si>
  <si>
    <t>辉月</t>
  </si>
  <si>
    <t>元素杖</t>
  </si>
  <si>
    <t>大棒</t>
  </si>
  <si>
    <t>极影</t>
  </si>
  <si>
    <t>多重箭</t>
  </si>
  <si>
    <t>魔击</t>
  </si>
  <si>
    <t>工资卡</t>
  </si>
  <si>
    <t>多兰</t>
    <phoneticPr fontId="0" type="Hiragana"/>
  </si>
  <si>
    <t>之刃</t>
  </si>
  <si>
    <t>之戒</t>
  </si>
  <si>
    <t>之盾</t>
  </si>
  <si>
    <t>仙女</t>
    <phoneticPr fontId="0" type="Hiragana"/>
  </si>
  <si>
    <t>护符</t>
  </si>
  <si>
    <t>梅吉</t>
    <phoneticPr fontId="0" type="Hiragana"/>
  </si>
  <si>
    <t>坠饰</t>
  </si>
  <si>
    <t>治疗</t>
    <phoneticPr fontId="0" type="Hiragana"/>
  </si>
  <si>
    <t>宝珠</t>
  </si>
  <si>
    <t>再生</t>
    <phoneticPr fontId="0" type="Hiragana"/>
  </si>
  <si>
    <t>贤者</t>
    <phoneticPr fontId="0" type="Hiragana"/>
  </si>
  <si>
    <t>之石</t>
  </si>
  <si>
    <t>英勇</t>
    <phoneticPr fontId="0" type="Hiragana"/>
  </si>
  <si>
    <t>徽章</t>
  </si>
  <si>
    <t>御魔</t>
    <phoneticPr fontId="0" type="Hiragana"/>
  </si>
  <si>
    <t>之器</t>
  </si>
  <si>
    <t>艾丽莎的</t>
    <phoneticPr fontId="0" type="Hiragana"/>
  </si>
  <si>
    <t>奇迹</t>
  </si>
  <si>
    <t>灵魂</t>
    <phoneticPr fontId="0" type="Hiragana"/>
  </si>
  <si>
    <t>法衣</t>
  </si>
  <si>
    <t>舒瑞亚的</t>
    <phoneticPr fontId="0" type="Hiragana"/>
  </si>
  <si>
    <t>狂热</t>
    <phoneticPr fontId="0" type="Hiragana"/>
  </si>
  <si>
    <t>斯塔克的</t>
  </si>
  <si>
    <t>王冠</t>
    <phoneticPr fontId="0" type="Hiragana"/>
  </si>
  <si>
    <t>火焰</t>
  </si>
  <si>
    <t>腰带</t>
  </si>
  <si>
    <t>巨人</t>
  </si>
  <si>
    <t>斗篷</t>
  </si>
  <si>
    <t>维坦</t>
    <phoneticPr fontId="0" type="Hiragana"/>
  </si>
  <si>
    <t>之甲</t>
  </si>
  <si>
    <t>黄金</t>
    <phoneticPr fontId="0" type="Hiragana"/>
  </si>
  <si>
    <t>之心</t>
  </si>
  <si>
    <t>女神</t>
    <phoneticPr fontId="0" type="Hiragana"/>
  </si>
  <si>
    <t>之泪</t>
  </si>
  <si>
    <t>催化</t>
    <phoneticPr fontId="0" type="Hiragana"/>
  </si>
  <si>
    <t>神石</t>
  </si>
  <si>
    <t>燃烧</t>
    <phoneticPr fontId="0" type="Hiragana"/>
  </si>
  <si>
    <t>宝石</t>
  </si>
  <si>
    <t>冰川</t>
    <phoneticPr fontId="0" type="Hiragana"/>
  </si>
  <si>
    <t>护甲</t>
  </si>
  <si>
    <t>守望者</t>
    <phoneticPr fontId="0" type="Hiragana"/>
  </si>
  <si>
    <t>铠甲</t>
  </si>
  <si>
    <t>狂徒</t>
    <phoneticPr fontId="0" type="Hiragana"/>
  </si>
  <si>
    <t>日炎</t>
    <phoneticPr fontId="0" type="Hiragana"/>
  </si>
  <si>
    <t>兰顿</t>
    <phoneticPr fontId="0" type="Hiragana"/>
  </si>
  <si>
    <t>之兆</t>
  </si>
  <si>
    <t>前缀（人名）</t>
    <phoneticPr fontId="0" type="Hiragana"/>
  </si>
  <si>
    <t>冰霜</t>
    <phoneticPr fontId="0" type="Hiragana"/>
  </si>
  <si>
    <t>荆棘</t>
    <phoneticPr fontId="0" type="Hiragana"/>
  </si>
  <si>
    <t>守护</t>
    <phoneticPr fontId="0" type="Hiragana"/>
  </si>
  <si>
    <t>振奋</t>
    <phoneticPr fontId="0" type="Hiragana"/>
  </si>
  <si>
    <t>盔甲</t>
  </si>
  <si>
    <t>水银</t>
    <phoneticPr fontId="0" type="Hiragana"/>
  </si>
  <si>
    <t>饰带</t>
  </si>
  <si>
    <t>女妖</t>
    <phoneticPr fontId="0" type="Hiragana"/>
  </si>
  <si>
    <t>面纱</t>
  </si>
  <si>
    <t>自然</t>
    <phoneticPr fontId="0" type="Hiragana"/>
  </si>
  <si>
    <t>之力</t>
  </si>
  <si>
    <t>速度</t>
    <phoneticPr fontId="0" type="Hiragana"/>
  </si>
  <si>
    <t>之靴</t>
  </si>
  <si>
    <t>轻灵</t>
    <phoneticPr fontId="0" type="Hiragana"/>
  </si>
  <si>
    <t>法师</t>
    <phoneticPr fontId="0" type="Hiragana"/>
  </si>
  <si>
    <t>狩猎</t>
    <phoneticPr fontId="0" type="Hiragana"/>
  </si>
  <si>
    <t>宽刃</t>
  </si>
  <si>
    <t>攻击</t>
    <phoneticPr fontId="0" type="Hiragana"/>
  </si>
  <si>
    <t>之剑</t>
  </si>
  <si>
    <t>忍者</t>
    <phoneticPr fontId="0" type="Hiragana"/>
  </si>
  <si>
    <t>足具</t>
  </si>
  <si>
    <t>疾行</t>
    <phoneticPr fontId="0" type="Hiragana"/>
  </si>
  <si>
    <t>增幅</t>
    <phoneticPr fontId="0" type="Hiragana"/>
  </si>
  <si>
    <t>典籍</t>
  </si>
  <si>
    <t>无用</t>
    <phoneticPr fontId="0" type="Hiragana"/>
  </si>
  <si>
    <t>卷</t>
  </si>
  <si>
    <t>窃魂</t>
    <phoneticPr fontId="0" type="Hiragana"/>
  </si>
  <si>
    <t>梅贾的</t>
  </si>
  <si>
    <t>手</t>
  </si>
  <si>
    <t>凯奇的</t>
    <phoneticPr fontId="0" type="Hiragana"/>
  </si>
  <si>
    <t>幸运</t>
  </si>
  <si>
    <t>恶魔</t>
    <phoneticPr fontId="0" type="Hiragana"/>
  </si>
  <si>
    <t>法典</t>
  </si>
  <si>
    <t>海克斯科技</t>
    <phoneticPr fontId="0" type="Hiragana"/>
  </si>
  <si>
    <t>手枪</t>
  </si>
  <si>
    <t>之帽</t>
  </si>
  <si>
    <t>灭世者的</t>
    <phoneticPr fontId="0" type="Hiragana"/>
  </si>
  <si>
    <t>节杖</t>
  </si>
  <si>
    <t>冰晶</t>
    <phoneticPr fontId="0" type="Hiragana"/>
  </si>
  <si>
    <t>瑞莱的</t>
  </si>
  <si>
    <t>深渊</t>
    <phoneticPr fontId="0" type="Hiragana"/>
  </si>
  <si>
    <t>权杖</t>
  </si>
  <si>
    <t>虚空</t>
    <phoneticPr fontId="0" type="Hiragana"/>
  </si>
  <si>
    <t>之杖</t>
  </si>
  <si>
    <t>时光</t>
    <phoneticPr fontId="0" type="Hiragana"/>
  </si>
  <si>
    <t>幽魂</t>
    <phoneticPr fontId="0" type="Hiragana"/>
  </si>
  <si>
    <t>面具</t>
  </si>
  <si>
    <t>冥火</t>
    <phoneticPr fontId="0" type="Hiragana"/>
  </si>
  <si>
    <t>之拥</t>
  </si>
  <si>
    <t>远古</t>
    <phoneticPr fontId="0" type="Hiragana"/>
  </si>
  <si>
    <t>意志</t>
  </si>
  <si>
    <t>中娅的</t>
    <phoneticPr fontId="0" type="Hiragana"/>
  </si>
  <si>
    <t>沙漏</t>
  </si>
  <si>
    <t>秘典</t>
  </si>
  <si>
    <t>莫雷洛的</t>
    <phoneticPr fontId="0" type="Hiragana"/>
  </si>
  <si>
    <t>邪术</t>
  </si>
  <si>
    <t>雅典娜的</t>
    <phoneticPr fontId="0" type="Hiragana"/>
  </si>
  <si>
    <t>邪恶</t>
  </si>
  <si>
    <t>月</t>
    <phoneticPr fontId="0" type="Hiragana"/>
  </si>
  <si>
    <t>之魔刃</t>
  </si>
  <si>
    <t>巫妖</t>
    <phoneticPr fontId="0" type="Hiragana"/>
  </si>
  <si>
    <t>之祸</t>
  </si>
  <si>
    <t>腐蚀</t>
    <phoneticPr fontId="0" type="Hiragana"/>
  </si>
  <si>
    <t>纳什</t>
    <phoneticPr fontId="0" type="Hiragana"/>
  </si>
  <si>
    <t>之牙</t>
  </si>
  <si>
    <t>狂暴</t>
  </si>
  <si>
    <t>鬼索的</t>
  </si>
  <si>
    <t>短剑</t>
    <phoneticPr fontId="0" type="Hiragana"/>
  </si>
  <si>
    <t>暴风</t>
    <phoneticPr fontId="0" type="Hiragana"/>
  </si>
  <si>
    <t>格斗</t>
    <phoneticPr fontId="0" type="Hiragana"/>
  </si>
  <si>
    <t>手套</t>
  </si>
  <si>
    <t>灵巧</t>
    <phoneticPr fontId="0" type="Hiragana"/>
  </si>
  <si>
    <t>吸血鬼</t>
    <phoneticPr fontId="0" type="Hiragana"/>
  </si>
  <si>
    <t>短刀</t>
  </si>
  <si>
    <t>离子</t>
    <phoneticPr fontId="0" type="Hiragana"/>
  </si>
  <si>
    <t>火花</t>
  </si>
  <si>
    <t>三相</t>
  </si>
  <si>
    <t>幻影</t>
    <phoneticPr fontId="0" type="Hiragana"/>
  </si>
  <si>
    <t>之舞</t>
  </si>
  <si>
    <t>神秘</t>
    <phoneticPr fontId="0" type="Hiragana"/>
  </si>
  <si>
    <t>贪婪</t>
    <phoneticPr fontId="0" type="Hiragana"/>
  </si>
  <si>
    <t>残暴</t>
    <phoneticPr fontId="0" type="Hiragana"/>
  </si>
  <si>
    <t>麦瑞德</t>
  </si>
  <si>
    <t>之爪</t>
  </si>
  <si>
    <t>海克斯</t>
    <phoneticPr fontId="0" type="Hiragana"/>
  </si>
  <si>
    <t>刀</t>
    <phoneticPr fontId="0" type="Hiragana"/>
  </si>
  <si>
    <t>饮魔</t>
  </si>
  <si>
    <t>比尔吉沃特</t>
    <phoneticPr fontId="0" type="Hiragana"/>
  </si>
  <si>
    <t>弯刀</t>
  </si>
  <si>
    <t>幽梦</t>
    <phoneticPr fontId="0" type="Hiragana"/>
  </si>
  <si>
    <t>之灵</t>
  </si>
  <si>
    <t>之锤</t>
  </si>
  <si>
    <t>魔宗</t>
    <phoneticPr fontId="0" type="Hiragana"/>
  </si>
  <si>
    <t>利刃</t>
  </si>
  <si>
    <t>提莫玛乌斯</t>
    <phoneticPr fontId="0" type="Hiragana"/>
  </si>
  <si>
    <t>之噬</t>
  </si>
  <si>
    <t>瑞格</t>
    <phoneticPr fontId="0" type="Hiragana"/>
  </si>
  <si>
    <t>之灯</t>
  </si>
  <si>
    <t>裂血</t>
    <phoneticPr fontId="0" type="Hiragana"/>
  </si>
  <si>
    <t>最后的</t>
    <phoneticPr fontId="0" type="Hiragana"/>
  </si>
  <si>
    <t>轻语</t>
  </si>
  <si>
    <t>疾风</t>
  </si>
  <si>
    <t>疾风</t>
    <phoneticPr fontId="0" type="Hiragana"/>
  </si>
  <si>
    <t>匕</t>
  </si>
  <si>
    <t>拳套</t>
  </si>
  <si>
    <t>致命</t>
  </si>
  <si>
    <t>蚊</t>
    <phoneticPr fontId="0" type="Hiragana"/>
  </si>
  <si>
    <t>之吻</t>
  </si>
  <si>
    <t>游击</t>
    <phoneticPr fontId="0" type="Hiragana"/>
  </si>
  <si>
    <t>巡守</t>
    <phoneticPr fontId="0" type="Hiragana"/>
  </si>
  <si>
    <t>利斧</t>
  </si>
  <si>
    <t>追击</t>
    <phoneticPr fontId="0" type="Hiragana"/>
  </si>
  <si>
    <t>刀锋</t>
  </si>
  <si>
    <t>符文</t>
    <phoneticPr fontId="0" type="Hiragana"/>
  </si>
  <si>
    <t>大剑</t>
  </si>
  <si>
    <t>巨人</t>
    <phoneticPr fontId="0" type="Hiragana"/>
  </si>
  <si>
    <t>之握</t>
  </si>
  <si>
    <t>神速</t>
    <phoneticPr fontId="0" type="Hiragana"/>
  </si>
  <si>
    <t>影忍</t>
    <phoneticPr fontId="0" type="Hiragana"/>
  </si>
  <si>
    <t>之足</t>
  </si>
  <si>
    <t>抵抗</t>
    <phoneticPr fontId="0" type="Hiragana"/>
  </si>
  <si>
    <t>冷静</t>
    <phoneticPr fontId="0" type="Hiragana"/>
  </si>
  <si>
    <t>秘法</t>
    <phoneticPr fontId="0" type="Hiragana"/>
  </si>
  <si>
    <t>急速</t>
    <phoneticPr fontId="0" type="Hiragana"/>
  </si>
  <si>
    <t>战靴</t>
  </si>
  <si>
    <t>疾步</t>
    <phoneticPr fontId="0" type="Hiragana"/>
  </si>
  <si>
    <t>玛瑙</t>
  </si>
  <si>
    <t>抗魔</t>
    <phoneticPr fontId="0" type="Hiragana"/>
  </si>
  <si>
    <t>提神</t>
    <phoneticPr fontId="0" type="Hiragana"/>
  </si>
  <si>
    <t>力量</t>
    <phoneticPr fontId="0" type="Hiragana"/>
  </si>
  <si>
    <t>熔炼</t>
    <phoneticPr fontId="0" type="Hiragana"/>
  </si>
  <si>
    <t>神隐</t>
    <phoneticPr fontId="0" type="Hiragana"/>
  </si>
  <si>
    <t>黑龙</t>
    <phoneticPr fontId="0" type="Hiragana"/>
  </si>
  <si>
    <t>皮鞭</t>
  </si>
  <si>
    <t>觅心</t>
    <phoneticPr fontId="0" type="Hiragana"/>
  </si>
  <si>
    <t>拳匕</t>
  </si>
  <si>
    <t>汲取</t>
    <phoneticPr fontId="0" type="Hiragana"/>
  </si>
  <si>
    <t>能量刀</t>
  </si>
  <si>
    <t>巨剑</t>
  </si>
  <si>
    <t>巨剑</t>
    <phoneticPr fontId="0" type="Hiragana"/>
  </si>
  <si>
    <t>狂暴者</t>
  </si>
  <si>
    <t>凶暴</t>
    <phoneticPr fontId="0" type="Hiragana"/>
  </si>
  <si>
    <t>双刀</t>
  </si>
  <si>
    <t>破刃</t>
    <phoneticPr fontId="0" type="Hiragana"/>
  </si>
  <si>
    <t>之间</t>
  </si>
  <si>
    <t>村正</t>
    <phoneticPr fontId="0" type="Hiragana"/>
  </si>
  <si>
    <t>妖刀</t>
  </si>
  <si>
    <t>青虹</t>
    <phoneticPr fontId="0" type="Hiragana"/>
  </si>
  <si>
    <t>月华</t>
    <phoneticPr fontId="0" type="Hiragana"/>
  </si>
  <si>
    <t>剑士</t>
  </si>
  <si>
    <t>斩舰</t>
    <phoneticPr fontId="0" type="Hiragana"/>
  </si>
  <si>
    <t>铁刃</t>
    <phoneticPr fontId="0" type="Hiragana"/>
  </si>
  <si>
    <t>合金</t>
  </si>
  <si>
    <t>御法者</t>
    <phoneticPr fontId="0" type="Hiragana"/>
  </si>
  <si>
    <t>音速</t>
    <phoneticPr fontId="0" type="Hiragana"/>
  </si>
  <si>
    <t>薄暮</t>
    <phoneticPr fontId="0" type="Hiragana"/>
  </si>
  <si>
    <t>法术</t>
    <phoneticPr fontId="0" type="Hiragana"/>
  </si>
  <si>
    <t>卷轴</t>
  </si>
  <si>
    <t>法力</t>
    <phoneticPr fontId="0" type="Hiragana"/>
  </si>
  <si>
    <t>结晶</t>
  </si>
  <si>
    <t>真名</t>
    <phoneticPr fontId="0" type="Hiragana"/>
  </si>
  <si>
    <t>毁灭</t>
  </si>
  <si>
    <t>魔杖</t>
  </si>
  <si>
    <t>飘逸</t>
    <phoneticPr fontId="0" type="Hiragana"/>
  </si>
  <si>
    <t>戒指</t>
  </si>
  <si>
    <t>静谧</t>
    <phoneticPr fontId="0" type="Hiragana"/>
  </si>
  <si>
    <t>寒冬</t>
    <phoneticPr fontId="0" type="Hiragana"/>
  </si>
  <si>
    <t>教典</t>
    <phoneticPr fontId="0" type="Hiragana"/>
  </si>
  <si>
    <t>血色</t>
  </si>
  <si>
    <t>脚镯</t>
  </si>
  <si>
    <t>邪神</t>
    <phoneticPr fontId="0" type="Hiragana"/>
  </si>
  <si>
    <t>之眼</t>
  </si>
  <si>
    <t>死亡</t>
    <phoneticPr fontId="0" type="Hiragana"/>
  </si>
  <si>
    <t>之书</t>
  </si>
  <si>
    <t>瓦莱丁</t>
    <phoneticPr fontId="0" type="Hiragana"/>
  </si>
  <si>
    <t>魔剑</t>
  </si>
  <si>
    <t>破法</t>
    <phoneticPr fontId="0" type="Hiragana"/>
  </si>
  <si>
    <t>曲剑</t>
  </si>
  <si>
    <t>恶毒</t>
    <phoneticPr fontId="0" type="Hiragana"/>
  </si>
  <si>
    <t>小法杖</t>
  </si>
  <si>
    <t>手指</t>
    <phoneticPr fontId="0" type="Hiragana"/>
  </si>
  <si>
    <t>死海</t>
    <phoneticPr fontId="0" type="Hiragana"/>
  </si>
  <si>
    <t>古典</t>
  </si>
  <si>
    <t>雷电</t>
  </si>
  <si>
    <t>雷电</t>
    <phoneticPr fontId="0" type="Hiragana"/>
  </si>
  <si>
    <t>法杖</t>
  </si>
  <si>
    <t>坚定</t>
    <phoneticPr fontId="0" type="Hiragana"/>
  </si>
  <si>
    <t>头冠</t>
  </si>
  <si>
    <t>黑曜石</t>
    <phoneticPr fontId="0" type="Hiragana"/>
  </si>
  <si>
    <t>防爆</t>
    <phoneticPr fontId="0" type="Hiragana"/>
  </si>
  <si>
    <t>外壳</t>
  </si>
  <si>
    <t>圆润</t>
    <phoneticPr fontId="0" type="Hiragana"/>
  </si>
  <si>
    <t>精灵</t>
    <phoneticPr fontId="0" type="Hiragana"/>
  </si>
  <si>
    <t>灼烧</t>
    <phoneticPr fontId="0" type="Hiragana"/>
  </si>
  <si>
    <t>坚韧</t>
    <phoneticPr fontId="0" type="Hiragana"/>
  </si>
  <si>
    <t>战衣</t>
  </si>
  <si>
    <t>反震</t>
    <phoneticPr fontId="0" type="Hiragana"/>
  </si>
  <si>
    <t>寒霜</t>
    <phoneticPr fontId="0" type="Hiragana"/>
  </si>
  <si>
    <t>枯萎</t>
    <phoneticPr fontId="0" type="Hiragana"/>
  </si>
  <si>
    <t>血怒</t>
    <phoneticPr fontId="0" type="Hiragana"/>
  </si>
  <si>
    <t>之拳</t>
  </si>
  <si>
    <t>热情</t>
    <phoneticPr fontId="0" type="Hiragana"/>
  </si>
  <si>
    <t>胸甲</t>
  </si>
  <si>
    <t>防御</t>
    <phoneticPr fontId="0" type="Hiragana"/>
  </si>
  <si>
    <t>凤凰</t>
    <phoneticPr fontId="0" type="Hiragana"/>
  </si>
  <si>
    <t>羽衣</t>
  </si>
  <si>
    <t>殉难者</t>
    <phoneticPr fontId="0" type="Hiragana"/>
  </si>
  <si>
    <t>武术家</t>
    <phoneticPr fontId="0" type="Hiragana"/>
  </si>
  <si>
    <t>草鞋</t>
  </si>
  <si>
    <t>涌动</t>
    <phoneticPr fontId="0" type="Hiragana"/>
  </si>
  <si>
    <t>净魂</t>
    <phoneticPr fontId="0" type="Hiragana"/>
  </si>
  <si>
    <t>盘古</t>
  </si>
  <si>
    <t>盘古</t>
    <phoneticPr fontId="0" type="Hiragana"/>
  </si>
  <si>
    <t>斧</t>
  </si>
  <si>
    <t>护身</t>
    <phoneticPr fontId="0" type="Hiragana"/>
  </si>
  <si>
    <t>十字斩</t>
  </si>
  <si>
    <t>憾天</t>
    <phoneticPr fontId="0" type="Hiragana"/>
  </si>
  <si>
    <t>锤</t>
  </si>
  <si>
    <t>狂舞</t>
    <phoneticPr fontId="0" type="Hiragana"/>
  </si>
  <si>
    <t>淬毒</t>
    <phoneticPr fontId="0" type="Hiragana"/>
  </si>
  <si>
    <t>高斯</t>
    <phoneticPr fontId="0" type="Hiragana"/>
  </si>
  <si>
    <t>光剑</t>
  </si>
  <si>
    <t>嗜血</t>
    <phoneticPr fontId="0" type="Hiragana"/>
  </si>
  <si>
    <t>收割者</t>
  </si>
  <si>
    <t>魔女</t>
    <phoneticPr fontId="0" type="Hiragana"/>
  </si>
  <si>
    <t>无尽</t>
    <phoneticPr fontId="0" type="Hiragana"/>
  </si>
  <si>
    <t>螺湮城</t>
    <phoneticPr fontId="0" type="Hiragana"/>
  </si>
  <si>
    <t>教本</t>
  </si>
  <si>
    <t>可破万法</t>
    <phoneticPr fontId="0" type="Hiragana"/>
  </si>
  <si>
    <t>之斧</t>
  </si>
  <si>
    <t>转义</t>
    <phoneticPr fontId="0" type="Hiragana"/>
  </si>
  <si>
    <t>词典</t>
  </si>
  <si>
    <t>遗失</t>
    <phoneticPr fontId="0" type="Hiragana"/>
  </si>
  <si>
    <t>法袍</t>
  </si>
  <si>
    <t>长夜</t>
    <phoneticPr fontId="0" type="Hiragana"/>
  </si>
  <si>
    <t>潮汐</t>
  </si>
  <si>
    <t>战法师</t>
    <phoneticPr fontId="0" type="Hiragana"/>
  </si>
  <si>
    <t>指环</t>
  </si>
  <si>
    <t>之源</t>
  </si>
  <si>
    <t>之符</t>
  </si>
  <si>
    <t>魔神</t>
    <phoneticPr fontId="0" type="Hiragana"/>
  </si>
  <si>
    <t>之翼</t>
  </si>
  <si>
    <t>司命</t>
  </si>
  <si>
    <t>名刀</t>
    <phoneticPr fontId="0" type="Hiragana"/>
  </si>
  <si>
    <t>泣血</t>
    <phoneticPr fontId="0" type="Hiragana"/>
  </si>
  <si>
    <t>战刃</t>
  </si>
  <si>
    <t>宗师</t>
    <phoneticPr fontId="0" type="Hiragana"/>
  </si>
  <si>
    <t>闪电</t>
  </si>
  <si>
    <t>闪电</t>
    <phoneticPr fontId="0" type="Hiragana"/>
  </si>
  <si>
    <t>刃</t>
    <phoneticPr fontId="0" type="Hiragana"/>
  </si>
  <si>
    <t>暗影</t>
    <phoneticPr fontId="0" type="Hiragana"/>
  </si>
  <si>
    <t>雷鸣</t>
    <phoneticPr fontId="0" type="Hiragana"/>
  </si>
  <si>
    <t>冲能</t>
    <phoneticPr fontId="0" type="Hiragana"/>
  </si>
  <si>
    <t>速击</t>
    <phoneticPr fontId="0" type="Hiragana"/>
  </si>
  <si>
    <t>之枪</t>
  </si>
  <si>
    <t>纯净</t>
    <phoneticPr fontId="0" type="Hiragana"/>
  </si>
  <si>
    <t>苍穹</t>
  </si>
  <si>
    <t>制裁</t>
    <phoneticPr fontId="0" type="Hiragana"/>
  </si>
  <si>
    <t>长矛</t>
  </si>
  <si>
    <t>逐日</t>
    <phoneticPr fontId="0" type="Hiragana"/>
  </si>
  <si>
    <t>之弓</t>
  </si>
  <si>
    <t>破晓</t>
    <phoneticPr fontId="0" type="Hiragana"/>
  </si>
  <si>
    <t>穿云</t>
  </si>
  <si>
    <t>泰拉斯奎</t>
    <phoneticPr fontId="0" type="Hiragana"/>
  </si>
  <si>
    <t>外皮</t>
  </si>
  <si>
    <t>烈阳</t>
    <phoneticPr fontId="0" type="Hiragana"/>
  </si>
  <si>
    <t>适应</t>
    <phoneticPr fontId="0" type="Hiragana"/>
  </si>
  <si>
    <t>装甲</t>
  </si>
  <si>
    <t>阿蒙的</t>
    <phoneticPr fontId="0" type="Hiragana"/>
  </si>
  <si>
    <t>胖次</t>
  </si>
  <si>
    <t>之泉</t>
  </si>
  <si>
    <t>上帝</t>
    <phoneticPr fontId="0" type="Hiragana"/>
  </si>
  <si>
    <t>毒液</t>
    <phoneticPr fontId="0" type="Hiragana"/>
  </si>
  <si>
    <t>牢笼</t>
  </si>
  <si>
    <t>混沌</t>
  </si>
  <si>
    <t>混沌</t>
    <phoneticPr fontId="0" type="Hiragana"/>
  </si>
  <si>
    <t>战甲</t>
  </si>
  <si>
    <t>极寒</t>
    <phoneticPr fontId="0" type="Hiragana"/>
  </si>
  <si>
    <t>破魔</t>
    <phoneticPr fontId="0" type="Hiragana"/>
  </si>
  <si>
    <t>双刃</t>
    <phoneticPr fontId="0" type="Hiragana"/>
  </si>
  <si>
    <t>搏击</t>
    <phoneticPr fontId="0" type="Hiragana"/>
  </si>
  <si>
    <t>风暴</t>
  </si>
  <si>
    <t>风暴</t>
    <phoneticPr fontId="0" type="Hiragana"/>
  </si>
  <si>
    <t>吸血</t>
    <phoneticPr fontId="0" type="Hiragana"/>
  </si>
  <si>
    <t>之镰</t>
  </si>
  <si>
    <t>噬神</t>
    <phoneticPr fontId="0" type="Hiragana"/>
  </si>
  <si>
    <t>梦魇</t>
    <phoneticPr fontId="0" type="Hiragana"/>
  </si>
  <si>
    <t>金色</t>
    <phoneticPr fontId="0" type="Hiragana"/>
  </si>
  <si>
    <t>破碎</t>
    <phoneticPr fontId="0" type="Hiragana"/>
  </si>
  <si>
    <t>回响</t>
    <phoneticPr fontId="0" type="Hiragana"/>
  </si>
  <si>
    <t>时</t>
    <phoneticPr fontId="0" type="Hiragana"/>
  </si>
  <si>
    <t>之预言</t>
  </si>
  <si>
    <t>巫术</t>
    <phoneticPr fontId="0" type="Hiragana"/>
  </si>
  <si>
    <t>守护者</t>
    <phoneticPr fontId="0" type="Hiragana"/>
  </si>
  <si>
    <t>之铠</t>
  </si>
  <si>
    <t>雪山</t>
    <phoneticPr fontId="0" type="Hiragana"/>
  </si>
  <si>
    <t>圆盾</t>
  </si>
  <si>
    <t>荣耀</t>
    <phoneticPr fontId="0" type="Hiragana"/>
  </si>
  <si>
    <t>近卫</t>
  </si>
  <si>
    <t>反伤</t>
    <phoneticPr fontId="0" type="Hiragana"/>
  </si>
  <si>
    <t>刺甲</t>
  </si>
  <si>
    <t>红莲</t>
    <phoneticPr fontId="0" type="Hiragana"/>
  </si>
  <si>
    <t>霸者</t>
    <phoneticPr fontId="0" type="Hiragana"/>
  </si>
  <si>
    <t>重装</t>
  </si>
  <si>
    <t>鸟</t>
  </si>
  <si>
    <t>鸟</t>
    <phoneticPr fontId="0" type="Hiragana"/>
  </si>
  <si>
    <t>不死</t>
  </si>
  <si>
    <t>征兆</t>
    <phoneticPr fontId="0" type="Hiragana"/>
  </si>
  <si>
    <t>不祥</t>
  </si>
  <si>
    <t>的庇护</t>
  </si>
  <si>
    <t>暴烈</t>
    <phoneticPr fontId="0" type="Hiragana"/>
  </si>
  <si>
    <t>血魔</t>
    <phoneticPr fontId="0" type="Hiragana"/>
  </si>
  <si>
    <t>之怒</t>
  </si>
  <si>
    <t>奔狼</t>
    <phoneticPr fontId="0" type="Hiragana"/>
  </si>
  <si>
    <t>纹章</t>
  </si>
  <si>
    <t>冰痕</t>
    <phoneticPr fontId="0" type="Hiragana"/>
  </si>
  <si>
    <t>学识</t>
    <phoneticPr fontId="0" type="Hiragana"/>
  </si>
  <si>
    <t>风</t>
    <phoneticPr fontId="0" type="Hiragana"/>
  </si>
  <si>
    <t>之轻语</t>
  </si>
  <si>
    <t>凤鸣</t>
    <phoneticPr fontId="0" type="Hiragana"/>
  </si>
  <si>
    <t>痛苦</t>
    <phoneticPr fontId="0" type="Hiragana"/>
  </si>
  <si>
    <t>博学者</t>
    <phoneticPr fontId="0" type="Hiragana"/>
  </si>
  <si>
    <t>虚无</t>
    <phoneticPr fontId="0" type="Hiragana"/>
  </si>
  <si>
    <t>炽热</t>
    <phoneticPr fontId="0" type="Hiragana"/>
  </si>
  <si>
    <t>支配者</t>
  </si>
  <si>
    <t>魅影</t>
    <phoneticPr fontId="0" type="Hiragana"/>
  </si>
  <si>
    <t>面罩</t>
  </si>
  <si>
    <t>光辉</t>
    <phoneticPr fontId="0" type="Hiragana"/>
  </si>
  <si>
    <t>血族</t>
    <phoneticPr fontId="0" type="Hiragana"/>
  </si>
  <si>
    <t>圣者</t>
    <phoneticPr fontId="0" type="Hiragana"/>
  </si>
  <si>
    <t>炼金</t>
    <phoneticPr fontId="0" type="Hiragana"/>
  </si>
  <si>
    <t>咒术</t>
    <phoneticPr fontId="0" type="Hiragana"/>
  </si>
  <si>
    <t>救赎</t>
    <phoneticPr fontId="0" type="Hiragana"/>
  </si>
  <si>
    <t>鼓舞</t>
    <phoneticPr fontId="0" type="Hiragana"/>
  </si>
  <si>
    <t>风灵</t>
    <phoneticPr fontId="0" type="Hiragana"/>
  </si>
  <si>
    <t>冷却</t>
    <phoneticPr fontId="0" type="Hiragana"/>
  </si>
  <si>
    <t>铁斧</t>
  </si>
  <si>
    <t>真视</t>
    <phoneticPr fontId="0" type="Hiragana"/>
  </si>
  <si>
    <t>药水</t>
  </si>
  <si>
    <t>侦查</t>
    <phoneticPr fontId="0" type="Hiragana"/>
  </si>
  <si>
    <t>回复</t>
    <phoneticPr fontId="0" type="Hiragana"/>
  </si>
  <si>
    <t>药剂</t>
  </si>
  <si>
    <t>之锯</t>
  </si>
  <si>
    <t>魔法</t>
    <phoneticPr fontId="0" type="Hiragana"/>
  </si>
  <si>
    <t>荒野</t>
    <phoneticPr fontId="0" type="Hiragana"/>
  </si>
  <si>
    <t>打野</t>
    <phoneticPr fontId="0" type="Hiragana"/>
  </si>
  <si>
    <t>鞋</t>
  </si>
  <si>
    <t>攻速</t>
    <phoneticPr fontId="0" type="Hiragana"/>
  </si>
  <si>
    <t>法穿</t>
    <phoneticPr fontId="0" type="Hiragana"/>
  </si>
  <si>
    <t>光环</t>
  </si>
  <si>
    <t>光环</t>
    <phoneticPr fontId="0" type="Hiragana"/>
  </si>
  <si>
    <t>装置</t>
  </si>
  <si>
    <t>富豪</t>
    <phoneticPr fontId="0" type="Hiragana"/>
  </si>
  <si>
    <t>芯片</t>
  </si>
  <si>
    <t>福利</t>
    <phoneticPr fontId="0" type="Hiragana"/>
  </si>
  <si>
    <t>熔炎</t>
    <phoneticPr fontId="0" type="Hiragana"/>
  </si>
  <si>
    <t>冰封</t>
    <phoneticPr fontId="0" type="Hiragana"/>
  </si>
  <si>
    <t>斩</t>
  </si>
  <si>
    <t>蛛网</t>
    <phoneticPr fontId="0" type="Hiragana"/>
  </si>
  <si>
    <t>护肩</t>
  </si>
  <si>
    <t>头盔</t>
  </si>
  <si>
    <t>之盔</t>
  </si>
  <si>
    <t>魔免</t>
    <phoneticPr fontId="0" type="Hiragana"/>
  </si>
  <si>
    <t>项链</t>
  </si>
  <si>
    <t>封魔</t>
    <phoneticPr fontId="0" type="Hiragana"/>
  </si>
  <si>
    <t>护服</t>
  </si>
  <si>
    <t>魔抗</t>
    <phoneticPr fontId="0" type="Hiragana"/>
  </si>
  <si>
    <t>衣</t>
  </si>
  <si>
    <t>巨盾</t>
  </si>
  <si>
    <t>天使</t>
    <phoneticPr fontId="0" type="Hiragana"/>
  </si>
  <si>
    <t>护盾</t>
  </si>
  <si>
    <t>风魔</t>
  </si>
  <si>
    <t>枪</t>
  </si>
  <si>
    <t>破甲</t>
    <phoneticPr fontId="0" type="Hiragana"/>
  </si>
  <si>
    <t>暴击</t>
    <phoneticPr fontId="0" type="Hiragana"/>
  </si>
  <si>
    <t>重炮</t>
    <phoneticPr fontId="0" type="Hiragana"/>
  </si>
  <si>
    <t>碎甲</t>
    <phoneticPr fontId="0" type="Hiragana"/>
  </si>
  <si>
    <t>流星</t>
  </si>
  <si>
    <t>战斧</t>
    <phoneticPr fontId="0" type="Hiragana"/>
  </si>
  <si>
    <t>时之</t>
  </si>
  <si>
    <t>降魔</t>
    <phoneticPr fontId="0" type="Hiragana"/>
  </si>
  <si>
    <t>拳刃</t>
  </si>
  <si>
    <t>饮血</t>
    <phoneticPr fontId="0" type="Hiragana"/>
  </si>
  <si>
    <t>钩镰</t>
  </si>
  <si>
    <t>血爪</t>
  </si>
  <si>
    <t>时间</t>
  </si>
  <si>
    <t>魔戒</t>
  </si>
  <si>
    <t>魔钟</t>
  </si>
  <si>
    <t>时钟</t>
  </si>
  <si>
    <t>续魔</t>
    <phoneticPr fontId="0" type="Hiragana"/>
  </si>
  <si>
    <t>电池</t>
  </si>
  <si>
    <t>雷神</t>
  </si>
  <si>
    <t>雷神</t>
    <phoneticPr fontId="0" type="Hiragana"/>
  </si>
  <si>
    <t>燃烧弹</t>
    <phoneticPr fontId="0" type="Hiragana"/>
  </si>
  <si>
    <t>魔力</t>
    <phoneticPr fontId="0" type="Hiragana"/>
  </si>
  <si>
    <t>法球</t>
  </si>
  <si>
    <t>立方</t>
  </si>
  <si>
    <t>枪</t>
    <phoneticPr fontId="0" type="Hiragana"/>
  </si>
  <si>
    <t>回魔</t>
    <phoneticPr fontId="0" type="Hiragana"/>
  </si>
  <si>
    <t>魔盒</t>
  </si>
  <si>
    <t>魔导</t>
    <phoneticPr fontId="0" type="Hiragana"/>
  </si>
  <si>
    <t>之环</t>
  </si>
  <si>
    <t>手环</t>
  </si>
  <si>
    <t>均衡</t>
    <phoneticPr fontId="0" type="Hiragana"/>
  </si>
  <si>
    <t>防护</t>
    <phoneticPr fontId="0" type="Hiragana"/>
  </si>
  <si>
    <t>机甲</t>
  </si>
  <si>
    <t>切割</t>
    <phoneticPr fontId="0" type="Hiragana"/>
  </si>
  <si>
    <t>玄铁剑</t>
    <phoneticPr fontId="0" type="Hiragana"/>
  </si>
  <si>
    <t>跳跃</t>
    <phoneticPr fontId="0" type="Hiragana"/>
  </si>
  <si>
    <t>后缀(者）</t>
    <phoneticPr fontId="0" type="Hiragana"/>
  </si>
  <si>
    <t>后缀(之）</t>
    <phoneticPr fontId="0" type="Hiragana"/>
  </si>
  <si>
    <t>后缀(装备）</t>
    <phoneticPr fontId="0" type="Hiragana"/>
  </si>
  <si>
    <t>鲲鹏</t>
  </si>
  <si>
    <t>独角兽</t>
  </si>
  <si>
    <t>飞廉</t>
  </si>
  <si>
    <t>夔牛</t>
  </si>
  <si>
    <t>鬼车</t>
  </si>
  <si>
    <t>重明鸟</t>
  </si>
  <si>
    <t>当康</t>
  </si>
  <si>
    <t>化蛇</t>
  </si>
  <si>
    <t>祸斗</t>
  </si>
  <si>
    <t>蚣蝮</t>
  </si>
  <si>
    <t>猰貐</t>
  </si>
  <si>
    <t>虚耗</t>
  </si>
  <si>
    <t>貔貅</t>
  </si>
  <si>
    <t>负屃</t>
  </si>
  <si>
    <t>螭吻</t>
  </si>
  <si>
    <t>霸下</t>
  </si>
  <si>
    <t>狴犴</t>
  </si>
  <si>
    <t>蒲牢</t>
  </si>
  <si>
    <t>狻猊</t>
  </si>
  <si>
    <t>蜚</t>
  </si>
  <si>
    <t>青龙</t>
  </si>
  <si>
    <t>白虎</t>
  </si>
  <si>
    <t>玄武</t>
  </si>
  <si>
    <t>囚牛</t>
  </si>
  <si>
    <t>蟠龙</t>
  </si>
  <si>
    <t>蛟龙</t>
  </si>
  <si>
    <t>螭龙</t>
  </si>
  <si>
    <t>应龙</t>
  </si>
  <si>
    <t>肥遗</t>
  </si>
  <si>
    <t>白矖</t>
  </si>
  <si>
    <t>麒麟</t>
  </si>
  <si>
    <t>白泽</t>
  </si>
  <si>
    <t>梼杌</t>
  </si>
  <si>
    <t>穷奇</t>
  </si>
  <si>
    <t>烛龙</t>
  </si>
  <si>
    <t>精卫</t>
  </si>
  <si>
    <t>狸力</t>
  </si>
  <si>
    <t>举父</t>
  </si>
  <si>
    <t>帝江</t>
  </si>
  <si>
    <t>蛊雕</t>
  </si>
  <si>
    <t>獓狠</t>
  </si>
  <si>
    <t>饕餮</t>
  </si>
  <si>
    <t>疏</t>
  </si>
  <si>
    <t>九尾狐</t>
  </si>
  <si>
    <t>犼</t>
  </si>
  <si>
    <t>狰章峨山</t>
  </si>
  <si>
    <t>讙</t>
  </si>
  <si>
    <t>钟山神</t>
  </si>
  <si>
    <t>巴蛇</t>
  </si>
  <si>
    <t>旋龟</t>
  </si>
  <si>
    <t>灌灌</t>
  </si>
  <si>
    <t>赤鱬</t>
  </si>
  <si>
    <t>长右</t>
  </si>
  <si>
    <t>猾褢</t>
  </si>
  <si>
    <t>猼訑</t>
  </si>
  <si>
    <t>瞿如</t>
  </si>
  <si>
    <t>虎蛟</t>
  </si>
  <si>
    <t>虫遗</t>
  </si>
  <si>
    <t>狌狌</t>
  </si>
  <si>
    <t>鹿蜀</t>
  </si>
  <si>
    <t>豪彘</t>
  </si>
  <si>
    <t>羬羊</t>
  </si>
  <si>
    <t>鹦鹉</t>
  </si>
  <si>
    <t>数斯</t>
  </si>
  <si>
    <t>鸾鸟</t>
  </si>
  <si>
    <t>胜遇</t>
  </si>
  <si>
    <t>毕方</t>
  </si>
  <si>
    <t>天狗</t>
  </si>
  <si>
    <t>鵸鵌</t>
  </si>
  <si>
    <t>蠃鱼</t>
  </si>
  <si>
    <t>鯥</t>
  </si>
  <si>
    <t>类</t>
  </si>
  <si>
    <t>颙</t>
  </si>
  <si>
    <t>狰</t>
  </si>
  <si>
    <t>狡</t>
  </si>
  <si>
    <t>冉遗鱼</t>
  </si>
  <si>
    <t>驳</t>
  </si>
  <si>
    <t>乘黄</t>
  </si>
  <si>
    <t>讹兽</t>
  </si>
  <si>
    <t>风生兽</t>
  </si>
  <si>
    <t>夫诸</t>
  </si>
  <si>
    <t>姑获鸟</t>
  </si>
  <si>
    <t>鲛人</t>
  </si>
  <si>
    <t>英招</t>
  </si>
  <si>
    <t>傒囊</t>
  </si>
  <si>
    <t>猫将军</t>
  </si>
  <si>
    <t>雨师妾</t>
  </si>
  <si>
    <t>彘</t>
  </si>
  <si>
    <t>猲狙</t>
  </si>
  <si>
    <t>挟翼</t>
  </si>
  <si>
    <t>相柳</t>
  </si>
  <si>
    <t>文鳐鱼</t>
  </si>
  <si>
    <t>溪边</t>
  </si>
  <si>
    <t>魍魉</t>
  </si>
  <si>
    <t>土蝼</t>
  </si>
  <si>
    <t>兕</t>
  </si>
  <si>
    <t>天吴</t>
  </si>
  <si>
    <t>竦斯</t>
  </si>
  <si>
    <t>酸与</t>
  </si>
  <si>
    <t>双双</t>
  </si>
  <si>
    <t>尚付</t>
  </si>
  <si>
    <t>山臊</t>
  </si>
  <si>
    <t>山膏</t>
  </si>
  <si>
    <t>三足乌</t>
  </si>
  <si>
    <t>三足龟</t>
  </si>
  <si>
    <t>蓐收</t>
  </si>
  <si>
    <t>青鸟</t>
  </si>
  <si>
    <t>钦原</t>
  </si>
  <si>
    <t>钦丕</t>
  </si>
  <si>
    <t>鵸余</t>
  </si>
  <si>
    <t>狍鸮</t>
  </si>
  <si>
    <t>鸣蛇</t>
  </si>
  <si>
    <t>孟极</t>
  </si>
  <si>
    <t>灭蒙鸟</t>
  </si>
  <si>
    <t>蛮蛮</t>
  </si>
  <si>
    <t>马腹</t>
  </si>
  <si>
    <t>鸰</t>
  </si>
  <si>
    <t>火鼠</t>
  </si>
  <si>
    <t>患</t>
  </si>
  <si>
    <t>何罗鱼</t>
  </si>
  <si>
    <t>横公鱼</t>
  </si>
  <si>
    <t>獬豸</t>
  </si>
  <si>
    <t>天狐</t>
  </si>
  <si>
    <t>辟邪</t>
  </si>
  <si>
    <t>刑天</t>
  </si>
  <si>
    <t>屏蓬</t>
  </si>
  <si>
    <t>火光兽</t>
  </si>
  <si>
    <t>角端</t>
  </si>
  <si>
    <t>诸怀</t>
  </si>
  <si>
    <t>朱厌</t>
  </si>
  <si>
    <t>天马</t>
  </si>
  <si>
    <t>九婴</t>
  </si>
  <si>
    <t>钩蛇</t>
  </si>
  <si>
    <t>凿齿</t>
  </si>
  <si>
    <t>陆吾</t>
  </si>
  <si>
    <t>当扈</t>
  </si>
  <si>
    <t>赤眼猪妖</t>
  </si>
  <si>
    <t>比翼鸟</t>
  </si>
  <si>
    <t>鱼妇</t>
  </si>
  <si>
    <t>九凤</t>
  </si>
  <si>
    <t>相柳氏</t>
  </si>
  <si>
    <t>犀渠</t>
  </si>
  <si>
    <t>耳鼠</t>
  </si>
  <si>
    <t>罴</t>
  </si>
  <si>
    <t>橐驼</t>
  </si>
  <si>
    <t>犀</t>
  </si>
  <si>
    <t>驺虞</t>
  </si>
  <si>
    <t>孰湖</t>
  </si>
  <si>
    <t>腓腓</t>
  </si>
  <si>
    <t>庆忌</t>
  </si>
  <si>
    <t>黄鸟</t>
  </si>
  <si>
    <t>六耳猕猴</t>
  </si>
  <si>
    <t>天禄</t>
  </si>
  <si>
    <t>龟</t>
  </si>
  <si>
    <t>腾蛇</t>
  </si>
  <si>
    <t>勾陈</t>
  </si>
  <si>
    <t>赑屃</t>
  </si>
  <si>
    <t>螭首</t>
  </si>
  <si>
    <t>嘲凤</t>
  </si>
  <si>
    <t>睚眦</t>
  </si>
  <si>
    <t>虬龙</t>
  </si>
  <si>
    <t>赤炎兽</t>
  </si>
  <si>
    <t>椒图</t>
  </si>
  <si>
    <t>诸健</t>
  </si>
  <si>
    <t>呲铁</t>
  </si>
  <si>
    <t>水麒麟</t>
  </si>
  <si>
    <t>应声虫</t>
  </si>
  <si>
    <t>远飞鸡</t>
  </si>
  <si>
    <t>禺疆</t>
  </si>
  <si>
    <t>五通神</t>
  </si>
  <si>
    <t>玄蜂</t>
  </si>
  <si>
    <t>青牛</t>
  </si>
  <si>
    <t>商羊</t>
  </si>
  <si>
    <t>鴖</t>
  </si>
  <si>
    <t>钦园</t>
  </si>
  <si>
    <t>并封</t>
  </si>
  <si>
    <t>山蜘蛛</t>
  </si>
  <si>
    <t>南海蜘蛛</t>
  </si>
  <si>
    <t>幽安鸟</t>
  </si>
  <si>
    <t>马交</t>
  </si>
  <si>
    <t>孰胡</t>
  </si>
  <si>
    <t>媪</t>
  </si>
  <si>
    <t>羊患</t>
  </si>
  <si>
    <t>奚鼠</t>
  </si>
  <si>
    <t>傲因</t>
  </si>
  <si>
    <t>三角兽</t>
  </si>
  <si>
    <t>山犭军</t>
  </si>
  <si>
    <t>谛听</t>
  </si>
  <si>
    <t>旱魃</t>
  </si>
  <si>
    <t>赢鱼</t>
  </si>
  <si>
    <t>鲮鱼</t>
  </si>
  <si>
    <t>前缀（神兽）</t>
    <phoneticPr fontId="0" type="Hiragana"/>
  </si>
  <si>
    <t>前缀（上古大神）</t>
    <phoneticPr fontId="0" type="Hiragana"/>
  </si>
  <si>
    <t>女娲</t>
  </si>
  <si>
    <t>伏羲</t>
  </si>
  <si>
    <t>共工</t>
  </si>
  <si>
    <t>祝融</t>
  </si>
  <si>
    <t>夸父</t>
  </si>
  <si>
    <t>黄帝</t>
  </si>
  <si>
    <t>炎帝</t>
  </si>
  <si>
    <t>蚩尤</t>
  </si>
  <si>
    <t>女魃</t>
  </si>
  <si>
    <t>瑶姬</t>
  </si>
  <si>
    <t>风伯</t>
  </si>
  <si>
    <t>雨师</t>
  </si>
  <si>
    <t>风后</t>
  </si>
  <si>
    <t>羲和</t>
  </si>
  <si>
    <t>颛顼</t>
  </si>
  <si>
    <t>帝喾</t>
  </si>
  <si>
    <t>鹅皇</t>
  </si>
  <si>
    <t>女英</t>
  </si>
  <si>
    <t>少昊</t>
  </si>
  <si>
    <t>常羲</t>
  </si>
  <si>
    <t>长琴</t>
  </si>
  <si>
    <t>东皇太一</t>
  </si>
  <si>
    <t>白帝</t>
  </si>
  <si>
    <t>玄冥</t>
  </si>
  <si>
    <t>太昊</t>
  </si>
  <si>
    <t>句芒</t>
  </si>
  <si>
    <t>离珠</t>
  </si>
  <si>
    <t>常先</t>
  </si>
  <si>
    <t>箕伯</t>
  </si>
  <si>
    <t>毕星</t>
  </si>
  <si>
    <t>赤松子</t>
  </si>
  <si>
    <t>力牧</t>
  </si>
  <si>
    <t>大鸿</t>
  </si>
  <si>
    <t>旱神</t>
  </si>
  <si>
    <t>女妭</t>
  </si>
  <si>
    <t>大力神</t>
  </si>
  <si>
    <t>夸娥氏</t>
  </si>
  <si>
    <t>大庭氏</t>
  </si>
  <si>
    <t>冥神</t>
  </si>
  <si>
    <t xml:space="preserve">郁垒  </t>
  </si>
  <si>
    <t>吉神</t>
  </si>
  <si>
    <t>水神</t>
  </si>
  <si>
    <t>女娃</t>
  </si>
  <si>
    <t>虐鬼</t>
  </si>
  <si>
    <t>送穷鬼</t>
  </si>
  <si>
    <t>老童</t>
  </si>
  <si>
    <t>彭祖</t>
  </si>
  <si>
    <t xml:space="preserve">重黎  </t>
  </si>
  <si>
    <t>皇鸟</t>
  </si>
  <si>
    <t>凤鸟</t>
  </si>
  <si>
    <t>帝俊</t>
  </si>
  <si>
    <t>星娥</t>
  </si>
  <si>
    <t>鲧</t>
  </si>
  <si>
    <t>大禹</t>
  </si>
  <si>
    <t>放勋</t>
  </si>
  <si>
    <t>女皇</t>
  </si>
  <si>
    <t>娥皇</t>
  </si>
  <si>
    <t>女娇</t>
  </si>
  <si>
    <t>太一</t>
  </si>
  <si>
    <t>神农</t>
  </si>
  <si>
    <t>燧人</t>
  </si>
  <si>
    <t>昊天</t>
  </si>
  <si>
    <t>轩辕</t>
    <phoneticPr fontId="0" type="Hiragana"/>
  </si>
  <si>
    <t>翛</t>
    <phoneticPr fontId="0" type="Hiragana"/>
  </si>
  <si>
    <t>西王母</t>
    <phoneticPr fontId="0" type="Hiragana"/>
  </si>
  <si>
    <t>五龙氏</t>
    <phoneticPr fontId="0" type="Hiragana"/>
  </si>
  <si>
    <t>魍魉</t>
    <phoneticPr fontId="0" type="Hiragana"/>
  </si>
  <si>
    <t>梼杌</t>
    <phoneticPr fontId="0" type="Hiragana"/>
  </si>
  <si>
    <t>泰逢</t>
    <phoneticPr fontId="0" type="Hiragana"/>
  </si>
  <si>
    <t>神荼</t>
    <phoneticPr fontId="0" type="Hiragana"/>
  </si>
  <si>
    <t>神农氏</t>
    <phoneticPr fontId="0" type="Hiragana"/>
  </si>
  <si>
    <t>金甲神</t>
    <phoneticPr fontId="0" type="Hiragana"/>
  </si>
  <si>
    <t>精卫鸟</t>
    <phoneticPr fontId="0" type="Hiragana"/>
  </si>
  <si>
    <t>赤帝女</t>
    <phoneticPr fontId="0" type="Hiragana"/>
  </si>
  <si>
    <t>大熊座</t>
  </si>
  <si>
    <t>小熊座</t>
  </si>
  <si>
    <t>天龙座</t>
  </si>
  <si>
    <t>仙后座</t>
  </si>
  <si>
    <t>仙王座</t>
  </si>
  <si>
    <t>仙女座</t>
  </si>
  <si>
    <t>蝎虎座</t>
  </si>
  <si>
    <t>鹿豹座</t>
  </si>
  <si>
    <t>御夫座</t>
  </si>
  <si>
    <t>猎犬座</t>
  </si>
  <si>
    <t>狐狸座</t>
  </si>
  <si>
    <t>天鹅座</t>
  </si>
  <si>
    <t>三角座</t>
  </si>
  <si>
    <t>小狮座</t>
  </si>
  <si>
    <t>英仙座</t>
  </si>
  <si>
    <t>牧夫座</t>
  </si>
  <si>
    <t>武仙座</t>
  </si>
  <si>
    <t>后发座</t>
  </si>
  <si>
    <t>北冕座</t>
  </si>
  <si>
    <t>天猫座</t>
  </si>
  <si>
    <t>天箭座</t>
  </si>
  <si>
    <t>天琴座</t>
  </si>
  <si>
    <t>海豚座</t>
  </si>
  <si>
    <t>飞马座</t>
  </si>
  <si>
    <t>巨蟹座</t>
  </si>
  <si>
    <t>白羊座</t>
  </si>
  <si>
    <t>双子座</t>
  </si>
  <si>
    <t>水瓶座</t>
  </si>
  <si>
    <t>室女座</t>
  </si>
  <si>
    <t>狮子座</t>
  </si>
  <si>
    <t>双鱼座</t>
  </si>
  <si>
    <t>摩羯座</t>
  </si>
  <si>
    <t>天蝎座</t>
  </si>
  <si>
    <t>天秤座</t>
  </si>
  <si>
    <t>小马座</t>
  </si>
  <si>
    <t>小犬座</t>
  </si>
  <si>
    <t>天鹰座</t>
  </si>
  <si>
    <t>蛇夫座</t>
  </si>
  <si>
    <t>巨蛇座</t>
  </si>
  <si>
    <t>长蛇座</t>
  </si>
  <si>
    <t>麒麟座</t>
  </si>
  <si>
    <t>猎户座</t>
  </si>
  <si>
    <t>鲸鱼座</t>
  </si>
  <si>
    <t>天坛座</t>
  </si>
  <si>
    <t>绘架座</t>
  </si>
  <si>
    <t>苍蝇座</t>
  </si>
  <si>
    <t>山案座</t>
  </si>
  <si>
    <t>时钟座</t>
  </si>
  <si>
    <t>杜鹃座</t>
  </si>
  <si>
    <t>圆规座</t>
  </si>
  <si>
    <t>天燕座</t>
  </si>
  <si>
    <t>飞鱼座</t>
  </si>
  <si>
    <t>矩尺座</t>
  </si>
  <si>
    <t>剑鱼座</t>
  </si>
  <si>
    <t>堰蜓座</t>
  </si>
  <si>
    <t>水蛇座</t>
  </si>
  <si>
    <t>凤凰座</t>
  </si>
  <si>
    <t>孔雀座</t>
  </si>
  <si>
    <t>南极座</t>
  </si>
  <si>
    <t>网罟座</t>
  </si>
  <si>
    <t>天鹤座</t>
  </si>
  <si>
    <t>南冕座</t>
  </si>
  <si>
    <t>船底座</t>
  </si>
  <si>
    <t>船尾座</t>
  </si>
  <si>
    <t>罗盘座</t>
  </si>
  <si>
    <t>船帆座</t>
  </si>
  <si>
    <t>玉夫座</t>
  </si>
  <si>
    <t>波江座</t>
  </si>
  <si>
    <t>盾牌座</t>
  </si>
  <si>
    <t>天炉座</t>
  </si>
  <si>
    <t>唧筒座</t>
  </si>
  <si>
    <t>雕具座</t>
  </si>
  <si>
    <t>巨爵座</t>
  </si>
  <si>
    <t>豺狼座</t>
  </si>
  <si>
    <t>大犬座</t>
  </si>
  <si>
    <t>天鸽座</t>
  </si>
  <si>
    <t>乌鸦座</t>
  </si>
  <si>
    <t>南鱼座</t>
  </si>
  <si>
    <t>天兔座</t>
  </si>
  <si>
    <t>六分仪座</t>
  </si>
  <si>
    <t>印第安座</t>
  </si>
  <si>
    <t>南三角座</t>
  </si>
  <si>
    <t>望远镜座</t>
  </si>
  <si>
    <t>南十字座</t>
  </si>
  <si>
    <t>半人马座</t>
  </si>
  <si>
    <t>显微镜座</t>
  </si>
  <si>
    <t>金牛座</t>
    <phoneticPr fontId="0" type="Hiragana"/>
  </si>
  <si>
    <t>射手座</t>
    <phoneticPr fontId="0" type="Hiragana"/>
  </si>
  <si>
    <t>人马座</t>
  </si>
  <si>
    <t>牛顿</t>
  </si>
  <si>
    <t>爱因斯坦</t>
  </si>
  <si>
    <t>麦克斯韦</t>
  </si>
  <si>
    <t>伽利略</t>
  </si>
  <si>
    <t>法拉第</t>
  </si>
  <si>
    <t>普朗克</t>
  </si>
  <si>
    <t>海森堡</t>
  </si>
  <si>
    <t>狄拉克</t>
  </si>
  <si>
    <t>薛定谔</t>
  </si>
  <si>
    <t>卢瑟福</t>
  </si>
  <si>
    <t>朗道</t>
  </si>
  <si>
    <t>泡利</t>
  </si>
  <si>
    <t>费曼</t>
  </si>
  <si>
    <t>居里夫人</t>
  </si>
  <si>
    <t>温伯格</t>
  </si>
  <si>
    <t>威滕</t>
  </si>
  <si>
    <t>特斯拉</t>
  </si>
  <si>
    <t>洛仑兹</t>
  </si>
  <si>
    <t>波恩</t>
  </si>
  <si>
    <t>玻尔</t>
  </si>
  <si>
    <t>小布拉格</t>
  </si>
  <si>
    <t>德布罗意</t>
  </si>
  <si>
    <t>朗之万</t>
  </si>
  <si>
    <t>郎缪尔</t>
  </si>
  <si>
    <t>康普顿</t>
  </si>
  <si>
    <t>德拜</t>
  </si>
  <si>
    <t>理查森</t>
  </si>
  <si>
    <t>哈奇森</t>
    <phoneticPr fontId="0" type="Hiragana"/>
  </si>
  <si>
    <t>希格斯</t>
    <phoneticPr fontId="0" type="Hiragana"/>
  </si>
  <si>
    <t>前缀（星座）</t>
    <phoneticPr fontId="0" type="Hiragana"/>
  </si>
  <si>
    <t>前缀（科学家）</t>
    <phoneticPr fontId="0" type="Hiragana"/>
  </si>
  <si>
    <t>前缀（希腊神话）</t>
    <phoneticPr fontId="0" type="Hiragana"/>
  </si>
  <si>
    <t>前缀（罗马神话）</t>
    <phoneticPr fontId="0" type="Hiragana"/>
  </si>
  <si>
    <t>中缀（用途）</t>
    <phoneticPr fontId="0" type="Hiragana"/>
  </si>
  <si>
    <t>中缀（型号）</t>
    <phoneticPr fontId="0" type="Hiragana"/>
  </si>
  <si>
    <t>前缀（星宿）</t>
    <phoneticPr fontId="0" type="Hiragana"/>
  </si>
  <si>
    <t>角</t>
  </si>
  <si>
    <t>亢</t>
  </si>
  <si>
    <t>氐</t>
  </si>
  <si>
    <t>尾</t>
  </si>
  <si>
    <t>胃</t>
  </si>
  <si>
    <t>昴</t>
  </si>
  <si>
    <t>觜</t>
  </si>
  <si>
    <t>斗</t>
  </si>
  <si>
    <t>虚</t>
  </si>
  <si>
    <t>室</t>
  </si>
  <si>
    <t>壁</t>
  </si>
  <si>
    <t>参</t>
    <phoneticPr fontId="0" type="Hiragana"/>
  </si>
  <si>
    <t>轸</t>
    <phoneticPr fontId="0" type="Hiragana"/>
  </si>
  <si>
    <t>箕</t>
    <phoneticPr fontId="0" type="Hiragana"/>
  </si>
  <si>
    <t>前缀（行星）</t>
    <phoneticPr fontId="0" type="Hiragana"/>
  </si>
  <si>
    <t>水星（Mercury）</t>
  </si>
  <si>
    <t>金星（Venus）</t>
  </si>
  <si>
    <t>地球（Earth）</t>
  </si>
  <si>
    <t>火星（Mars）</t>
  </si>
  <si>
    <t>木星（Jupiter）</t>
  </si>
  <si>
    <t>土星（Saturn）</t>
  </si>
  <si>
    <t>天王星（Uranus）</t>
  </si>
  <si>
    <t>海王星（Neptune）</t>
  </si>
  <si>
    <t>鼠</t>
  </si>
  <si>
    <t>貂</t>
  </si>
  <si>
    <t>猴</t>
  </si>
  <si>
    <t>树懒</t>
  </si>
  <si>
    <t>斑马</t>
  </si>
  <si>
    <t>豹子</t>
  </si>
  <si>
    <t>麝牛</t>
  </si>
  <si>
    <t>狮子</t>
  </si>
  <si>
    <t>疣猪</t>
  </si>
  <si>
    <t>考拉</t>
  </si>
  <si>
    <t>犀牛</t>
  </si>
  <si>
    <t>猞猁</t>
  </si>
  <si>
    <t>穿山甲</t>
  </si>
  <si>
    <t>长颈鹿</t>
  </si>
  <si>
    <t>熊猫</t>
  </si>
  <si>
    <t>食蚁兽</t>
  </si>
  <si>
    <t>猩猩</t>
  </si>
  <si>
    <t>海牛</t>
  </si>
  <si>
    <t>灵猫</t>
  </si>
  <si>
    <t>海豚</t>
  </si>
  <si>
    <t>海象</t>
  </si>
  <si>
    <t>鸭嘴兽</t>
  </si>
  <si>
    <t>刺猬</t>
  </si>
  <si>
    <t>北极狐</t>
  </si>
  <si>
    <t>无尾熊</t>
  </si>
  <si>
    <t>北极熊</t>
  </si>
  <si>
    <t>袋鼠</t>
  </si>
  <si>
    <t>犰狳</t>
  </si>
  <si>
    <t>河马</t>
  </si>
  <si>
    <t>海豹</t>
  </si>
  <si>
    <t>鲸鱼</t>
  </si>
  <si>
    <t>鼬</t>
  </si>
  <si>
    <t>豹虎</t>
  </si>
  <si>
    <t>蜂猴</t>
  </si>
  <si>
    <t>熊猴</t>
  </si>
  <si>
    <t>叶猴</t>
  </si>
  <si>
    <t>紫貂</t>
  </si>
  <si>
    <t>貂熊</t>
  </si>
  <si>
    <t>熊狸</t>
  </si>
  <si>
    <t>云豹</t>
  </si>
  <si>
    <t>雪豹</t>
  </si>
  <si>
    <t>儒艮</t>
  </si>
  <si>
    <t>黑麂</t>
  </si>
  <si>
    <t>野马</t>
  </si>
  <si>
    <t>鼷鹿</t>
  </si>
  <si>
    <t>坡鹿</t>
  </si>
  <si>
    <t>豚鹿</t>
  </si>
  <si>
    <t>麋鹿</t>
  </si>
  <si>
    <t>野牛</t>
  </si>
  <si>
    <t>藏羚</t>
  </si>
  <si>
    <t>河狸</t>
  </si>
  <si>
    <t>台湾猴</t>
  </si>
  <si>
    <t>豚尾猴</t>
  </si>
  <si>
    <t>金丝猴</t>
  </si>
  <si>
    <t>长臂猿</t>
  </si>
  <si>
    <t>大熊猫</t>
  </si>
  <si>
    <t>白暨豚</t>
  </si>
  <si>
    <t>亚洲象</t>
  </si>
  <si>
    <t>野骆驼</t>
  </si>
  <si>
    <t>白唇鹿</t>
  </si>
  <si>
    <t>梅花鹿</t>
  </si>
  <si>
    <t>野牦牛</t>
  </si>
  <si>
    <t>扭角羚</t>
  </si>
  <si>
    <t>赤斑羚</t>
  </si>
  <si>
    <t>塔尔羊</t>
  </si>
  <si>
    <t>北山羊</t>
  </si>
  <si>
    <t>马来熊</t>
  </si>
  <si>
    <t>蒙古野驴</t>
  </si>
  <si>
    <t>西藏野驴</t>
  </si>
  <si>
    <t>普氏原羚</t>
  </si>
  <si>
    <t>高鼻羚羊</t>
  </si>
  <si>
    <t>台湾鬣羚</t>
  </si>
  <si>
    <t>中华白海豚</t>
  </si>
  <si>
    <t>两栖爬行动物</t>
  </si>
  <si>
    <t>鼋蟒</t>
  </si>
  <si>
    <t>鳄蜥</t>
  </si>
  <si>
    <t>巨蜥</t>
  </si>
  <si>
    <t>扬子鳄</t>
  </si>
  <si>
    <t>四爪陆龟</t>
  </si>
  <si>
    <t>白鹳</t>
  </si>
  <si>
    <t>黑鹳</t>
  </si>
  <si>
    <t>朱鹮</t>
  </si>
  <si>
    <t>金雕</t>
  </si>
  <si>
    <t xml:space="preserve"> 雉鹑 </t>
  </si>
  <si>
    <t>蓝鹇</t>
  </si>
  <si>
    <t>白鹤</t>
  </si>
  <si>
    <t>遗鸥</t>
  </si>
  <si>
    <t>白肩雕</t>
  </si>
  <si>
    <t>胡兀鹫</t>
  </si>
  <si>
    <t>褐马鸡</t>
  </si>
  <si>
    <t>孔雀雉</t>
  </si>
  <si>
    <t>绿孔雀</t>
  </si>
  <si>
    <t>黑颈鹤</t>
  </si>
  <si>
    <t>白头鹤</t>
  </si>
  <si>
    <t>丹顶鹤</t>
  </si>
  <si>
    <t>赤颈鹤</t>
  </si>
  <si>
    <t>玉带海雕</t>
  </si>
  <si>
    <t>白尾海雕</t>
  </si>
  <si>
    <t>虎头海雕</t>
  </si>
  <si>
    <t>细嘴松鸡</t>
  </si>
  <si>
    <t>斑尾榛鸡</t>
  </si>
  <si>
    <t>黑头角</t>
  </si>
  <si>
    <t>红胸角雉</t>
  </si>
  <si>
    <t>灰腹角雉</t>
  </si>
  <si>
    <t>黄腹角雉</t>
  </si>
  <si>
    <t>黑长尾雉</t>
  </si>
  <si>
    <t>短尾信天翁</t>
  </si>
  <si>
    <t>白腹军舰鸟</t>
  </si>
  <si>
    <t xml:space="preserve">中华秋沙鸭 </t>
  </si>
  <si>
    <t>四川山鹧鸪</t>
  </si>
  <si>
    <t>海南山鹧鸪</t>
  </si>
  <si>
    <t>虹雉</t>
  </si>
  <si>
    <t>黑颈长尾雉</t>
  </si>
  <si>
    <t>白颈长尾雉</t>
  </si>
  <si>
    <t>豺</t>
  </si>
  <si>
    <t>猕猴</t>
  </si>
  <si>
    <t>黑熊</t>
  </si>
  <si>
    <t>棕熊</t>
  </si>
  <si>
    <t>石貂</t>
  </si>
  <si>
    <t>水獭</t>
  </si>
  <si>
    <t>兔狲</t>
  </si>
  <si>
    <t>金猫</t>
  </si>
  <si>
    <t>渔猫</t>
  </si>
  <si>
    <t>河麂</t>
  </si>
  <si>
    <t>马鹿</t>
  </si>
  <si>
    <t>水鹿</t>
  </si>
  <si>
    <t>驼鹿</t>
  </si>
  <si>
    <t>黄羊</t>
  </si>
  <si>
    <t>鬣羚</t>
  </si>
  <si>
    <t>斑羚</t>
  </si>
  <si>
    <t>岩羊</t>
  </si>
  <si>
    <t>盘羊</t>
  </si>
  <si>
    <t>雪兔</t>
  </si>
  <si>
    <t>短尾猴</t>
  </si>
  <si>
    <t>藏酋猴</t>
  </si>
  <si>
    <t>小熊猫</t>
  </si>
  <si>
    <t>黄喉貂</t>
  </si>
  <si>
    <t>斑林狸</t>
  </si>
  <si>
    <t>大灵猫</t>
  </si>
  <si>
    <t>小灵猫</t>
  </si>
  <si>
    <t>荒漠猫</t>
  </si>
  <si>
    <t>丛林猫</t>
  </si>
  <si>
    <t>藏原羚</t>
  </si>
  <si>
    <t>鹅喉羚</t>
  </si>
  <si>
    <t>海南兔</t>
  </si>
  <si>
    <t>巨松鼠</t>
  </si>
  <si>
    <t>鳍足目</t>
  </si>
  <si>
    <t>小爪水獭</t>
  </si>
  <si>
    <t>草原斑猫</t>
  </si>
  <si>
    <t>塔里木兔</t>
  </si>
  <si>
    <t>地龟</t>
  </si>
  <si>
    <t>玳瑁</t>
  </si>
  <si>
    <t>大鲵</t>
  </si>
  <si>
    <t>绿海龟</t>
  </si>
  <si>
    <t>山瑞鳖</t>
  </si>
  <si>
    <t>大壁虎</t>
  </si>
  <si>
    <t>虎纹蛙</t>
  </si>
  <si>
    <t>棱皮龟</t>
  </si>
  <si>
    <t>凹甲陆龟</t>
  </si>
  <si>
    <t>细痣疣螈</t>
  </si>
  <si>
    <t>镇海疣螈</t>
  </si>
  <si>
    <t>贵州疣螈</t>
  </si>
  <si>
    <t>凉疣螈</t>
  </si>
  <si>
    <t>细瘰疣螈</t>
  </si>
  <si>
    <t>三线闭壳龟</t>
  </si>
  <si>
    <t>云南闭壳龟</t>
  </si>
  <si>
    <t>太平洋丽龟</t>
  </si>
  <si>
    <t>鸟类</t>
  </si>
  <si>
    <t>岩鹭</t>
  </si>
  <si>
    <t>小苇</t>
  </si>
  <si>
    <t>彩鹳</t>
  </si>
  <si>
    <t>白鹮</t>
  </si>
  <si>
    <t>黑鹮</t>
  </si>
  <si>
    <t>鸳鸯</t>
  </si>
  <si>
    <t>雪鸡</t>
  </si>
  <si>
    <t>血雉</t>
  </si>
  <si>
    <t>黑鹇</t>
  </si>
  <si>
    <t>原鸡</t>
  </si>
  <si>
    <t>勺鸡</t>
  </si>
  <si>
    <t>灰鹤</t>
  </si>
  <si>
    <t>灰燕</t>
  </si>
  <si>
    <t>白鹇</t>
  </si>
  <si>
    <t>彩鹮</t>
  </si>
  <si>
    <t>海鸬鹚</t>
  </si>
  <si>
    <t>白琵鹭</t>
  </si>
  <si>
    <t>白额雁</t>
  </si>
  <si>
    <t>黑琴鸡</t>
  </si>
  <si>
    <t>柳雷鸟</t>
  </si>
  <si>
    <t>岩雷鸟</t>
  </si>
  <si>
    <t>镰翅鸟</t>
  </si>
  <si>
    <t>藏马鸡</t>
  </si>
  <si>
    <t>蓝马鸡</t>
  </si>
  <si>
    <t>沙秋鹤</t>
  </si>
  <si>
    <t>蓑羽鹤</t>
  </si>
  <si>
    <t>姬田鸡</t>
  </si>
  <si>
    <t>花田鸡</t>
  </si>
  <si>
    <t>黑浮鸥</t>
  </si>
  <si>
    <t>鸮形目</t>
  </si>
  <si>
    <t>犀鸟科</t>
  </si>
  <si>
    <t>阔嘴鸟</t>
  </si>
  <si>
    <t>小杓鹬</t>
  </si>
  <si>
    <t>白枕鹤</t>
  </si>
  <si>
    <t>赤颈</t>
  </si>
  <si>
    <t>黑颈鸬鹚</t>
  </si>
  <si>
    <t>海南虎斑</t>
  </si>
  <si>
    <t>黑脸琵鹭</t>
  </si>
  <si>
    <t>红胸黑雁</t>
  </si>
  <si>
    <t>红腹角雉</t>
  </si>
  <si>
    <t>长脚秧鸡</t>
  </si>
  <si>
    <t>棕背田鸡</t>
  </si>
  <si>
    <t>铜翅水雉</t>
  </si>
  <si>
    <t>小青脚鹬</t>
  </si>
  <si>
    <t>黑腹沙鸡</t>
  </si>
  <si>
    <t>黑颏果鸠</t>
  </si>
  <si>
    <t>斑尾林鸽</t>
  </si>
  <si>
    <t>凤头雨燕</t>
  </si>
  <si>
    <t>橙胸咬鹃</t>
  </si>
  <si>
    <t>蓝耳翠鸟</t>
  </si>
  <si>
    <t>黑胸蜂虎</t>
  </si>
  <si>
    <t>绿喉蜂虎</t>
  </si>
  <si>
    <t>鹤嘴翠鸟</t>
  </si>
  <si>
    <t>花尾榛鸡</t>
  </si>
  <si>
    <t>黄嘴白鹭</t>
  </si>
  <si>
    <t>鹈鹕</t>
  </si>
  <si>
    <t>鲣鸟</t>
  </si>
  <si>
    <t>天鹅</t>
  </si>
  <si>
    <t>隼</t>
  </si>
  <si>
    <t>白冠长尾雉</t>
  </si>
  <si>
    <t>锦鸡所有种</t>
  </si>
  <si>
    <t>黄嘴河燕鸥</t>
  </si>
  <si>
    <t>灰喉针尾雨燕</t>
  </si>
  <si>
    <t xml:space="preserve">白腹黑啄木鸟 </t>
  </si>
  <si>
    <t>黑嘴瑞凤头燕鸥</t>
  </si>
  <si>
    <t>龙鱼</t>
  </si>
  <si>
    <t>塘鳢</t>
  </si>
  <si>
    <t>鲶鱼</t>
  </si>
  <si>
    <t>鲨鱼</t>
  </si>
  <si>
    <t>章鱼</t>
  </si>
  <si>
    <t>刺鱼</t>
  </si>
  <si>
    <t>鲱</t>
  </si>
  <si>
    <t>鲵</t>
  </si>
  <si>
    <t>鳅鱼</t>
  </si>
  <si>
    <t>鳟鱼</t>
  </si>
  <si>
    <t>锦鲤</t>
  </si>
  <si>
    <t>鲀鱼</t>
  </si>
  <si>
    <t>神仙鱼</t>
  </si>
  <si>
    <t>鳗鲡</t>
  </si>
  <si>
    <t>热带鱼</t>
  </si>
  <si>
    <t>鲽</t>
  </si>
  <si>
    <t>鰕虎鱼</t>
  </si>
  <si>
    <t>鳄鱼</t>
  </si>
  <si>
    <t>鲈鱼</t>
  </si>
  <si>
    <t>鳐鱼</t>
  </si>
  <si>
    <t>鲤鱼</t>
  </si>
  <si>
    <t>鳢鱼</t>
  </si>
  <si>
    <t>金枪鱼</t>
  </si>
  <si>
    <t>深海鱼</t>
  </si>
  <si>
    <t>鲟鱼</t>
  </si>
  <si>
    <t>鲑鱼</t>
  </si>
  <si>
    <t>鮋鱼</t>
  </si>
  <si>
    <t>杜父鱼</t>
  </si>
  <si>
    <t>鳢</t>
  </si>
  <si>
    <t>淡水鱼</t>
  </si>
  <si>
    <t>孔雀鱼</t>
  </si>
  <si>
    <t>鹰鹭鹅</t>
  </si>
  <si>
    <t>企鹅</t>
  </si>
  <si>
    <t>犀鸟</t>
  </si>
  <si>
    <t>隼鹳</t>
  </si>
  <si>
    <t>松鸡</t>
  </si>
  <si>
    <t>啄木鸟</t>
  </si>
  <si>
    <t>鸮鹮</t>
  </si>
  <si>
    <t>鸵鸟</t>
  </si>
  <si>
    <t>翠鸟</t>
  </si>
  <si>
    <t>蜂鸟</t>
  </si>
  <si>
    <t>信天翁</t>
  </si>
  <si>
    <t>鹤雉</t>
  </si>
  <si>
    <t>夜鹰</t>
  </si>
  <si>
    <t>海鸥</t>
  </si>
  <si>
    <t>鸸鹋</t>
  </si>
  <si>
    <t>北极燕鸥</t>
  </si>
  <si>
    <t>海狮</t>
  </si>
  <si>
    <t>蜥蜴</t>
  </si>
  <si>
    <t>龟鳖</t>
  </si>
  <si>
    <t>蟾蜍</t>
  </si>
  <si>
    <t>蝴蝶</t>
  </si>
  <si>
    <t>蜻蜓</t>
  </si>
  <si>
    <t>蝎子</t>
  </si>
  <si>
    <t>吸虫</t>
  </si>
  <si>
    <t>珊瑚</t>
  </si>
  <si>
    <t>纤毛虫</t>
  </si>
  <si>
    <t>绦虫</t>
  </si>
  <si>
    <t>螈</t>
  </si>
  <si>
    <t xml:space="preserve">蚓螈 </t>
  </si>
  <si>
    <t>肉足虫</t>
  </si>
  <si>
    <t>藤壶</t>
  </si>
  <si>
    <t>水蚤</t>
  </si>
  <si>
    <t>水蛭</t>
  </si>
  <si>
    <t>蟋蟀</t>
  </si>
  <si>
    <t>蜈蚣</t>
  </si>
  <si>
    <t>蝗虫</t>
  </si>
  <si>
    <t>恐龙</t>
  </si>
  <si>
    <t>草履虫</t>
  </si>
  <si>
    <t>海参</t>
  </si>
  <si>
    <t>海蜇</t>
  </si>
  <si>
    <t>水母</t>
  </si>
  <si>
    <t>水螅</t>
  </si>
  <si>
    <t>海星</t>
  </si>
  <si>
    <t>乌贼</t>
  </si>
  <si>
    <t>前缀（动物）</t>
    <phoneticPr fontId="0" type="Hiragana"/>
  </si>
  <si>
    <t>轻型</t>
  </si>
  <si>
    <t>中型</t>
  </si>
  <si>
    <t>重型</t>
  </si>
  <si>
    <t>军用</t>
    <phoneticPr fontId="0" type="Hiragana"/>
  </si>
  <si>
    <t>民用</t>
    <phoneticPr fontId="0" type="Hiragana"/>
  </si>
  <si>
    <t>援护</t>
    <phoneticPr fontId="0" type="Hiragana"/>
  </si>
  <si>
    <t>狙击</t>
    <phoneticPr fontId="0" type="Hiragana"/>
  </si>
  <si>
    <t>突击</t>
    <phoneticPr fontId="0" type="Hiragana"/>
  </si>
  <si>
    <t>小型</t>
  </si>
  <si>
    <t>大型</t>
  </si>
  <si>
    <t>超大型</t>
  </si>
  <si>
    <t>泰坦</t>
  </si>
  <si>
    <t>旗舰</t>
  </si>
  <si>
    <t>战列舰</t>
  </si>
  <si>
    <t>驱逐舰</t>
  </si>
  <si>
    <t>巡洋舰</t>
  </si>
  <si>
    <t>护卫舰</t>
  </si>
  <si>
    <t>航母</t>
  </si>
  <si>
    <t>星舰</t>
    <phoneticPr fontId="0" type="Hiragana"/>
  </si>
  <si>
    <t>飞行器</t>
    <phoneticPr fontId="0" type="Hiragana"/>
  </si>
  <si>
    <t>突击飞船</t>
    <phoneticPr fontId="0" type="Hiragana"/>
  </si>
  <si>
    <t>狙击飞船</t>
    <phoneticPr fontId="0" type="Hiragana"/>
  </si>
  <si>
    <t>援护飞船</t>
    <phoneticPr fontId="0" type="Hiragana"/>
  </si>
  <si>
    <t>维修飞船</t>
    <phoneticPr fontId="0" type="Hiragana"/>
  </si>
  <si>
    <t>赛博格</t>
  </si>
  <si>
    <t>半机械人</t>
  </si>
  <si>
    <t>改造人</t>
  </si>
  <si>
    <t>生电改造人</t>
  </si>
  <si>
    <t>仿生人</t>
  </si>
  <si>
    <t>载体</t>
  </si>
  <si>
    <t>载体构成体</t>
  </si>
  <si>
    <t>原生构成体</t>
  </si>
  <si>
    <t>载体机器人</t>
  </si>
  <si>
    <t>克隆人</t>
  </si>
  <si>
    <t>纳米机器人</t>
  </si>
  <si>
    <t>集群机器人</t>
  </si>
  <si>
    <t>工业机器人</t>
  </si>
  <si>
    <t>伴侣机器人</t>
  </si>
  <si>
    <t>智能机器人</t>
  </si>
  <si>
    <t>民用机器人</t>
  </si>
  <si>
    <t>服务型机器人</t>
  </si>
  <si>
    <t>军用武装机器人</t>
  </si>
  <si>
    <t xml:space="preserve">人形机器人 </t>
  </si>
  <si>
    <t>人造人类型</t>
    <phoneticPr fontId="0" type="Hiragana"/>
  </si>
  <si>
    <t>探测器</t>
    <phoneticPr fontId="0" type="Hiragana"/>
  </si>
  <si>
    <t>大型飞船类型</t>
    <phoneticPr fontId="0" type="Hiragana"/>
  </si>
  <si>
    <t>小型飞船类型</t>
    <phoneticPr fontId="0" type="Hiragana"/>
  </si>
  <si>
    <t>电子人</t>
  </si>
  <si>
    <t>机械化人</t>
  </si>
  <si>
    <t>生化人</t>
  </si>
  <si>
    <t>机械化有机体</t>
  </si>
  <si>
    <t>义体人</t>
  </si>
  <si>
    <t>反重力发动机（repul­sorlift）</t>
  </si>
  <si>
    <t>超光速引擎（hyperdrive）</t>
  </si>
  <si>
    <t>能源动力</t>
    <phoneticPr fontId="0" type="Hiragana"/>
  </si>
  <si>
    <t>反重力飞船</t>
  </si>
  <si>
    <t>双吊舱云车</t>
  </si>
  <si>
    <t>飞艇</t>
    <phoneticPr fontId="0" type="Hiragana"/>
  </si>
  <si>
    <t>攻击舰</t>
  </si>
  <si>
    <t>明星游艇</t>
  </si>
  <si>
    <t>运输船</t>
  </si>
  <si>
    <t>星际飞船</t>
  </si>
  <si>
    <t>离子发动机（Ion Engine）</t>
  </si>
  <si>
    <t>反重力引擎（Repulsorlift Drive）</t>
  </si>
  <si>
    <t>亚光速引擎（Sublight Drive）</t>
  </si>
  <si>
    <t>微波感应</t>
    <phoneticPr fontId="0" type="Hiragana"/>
  </si>
  <si>
    <t>浮游炮</t>
    <phoneticPr fontId="0" type="Hiragana"/>
  </si>
  <si>
    <t>防护罩</t>
    <phoneticPr fontId="0" type="Hiragana"/>
  </si>
  <si>
    <t>常规弹</t>
    <phoneticPr fontId="0" type="Hiragana"/>
  </si>
  <si>
    <t>火箭增程弹</t>
    <phoneticPr fontId="0" type="Hiragana"/>
  </si>
  <si>
    <t>穿甲弹</t>
    <phoneticPr fontId="0" type="Hiragana"/>
  </si>
  <si>
    <t>破甲弹</t>
    <phoneticPr fontId="0" type="Hiragana"/>
  </si>
  <si>
    <t>碎甲弹</t>
    <phoneticPr fontId="0" type="Hiragana"/>
  </si>
  <si>
    <t>烟雾弹</t>
    <phoneticPr fontId="0" type="Hiragana"/>
  </si>
  <si>
    <t>冲击弹</t>
    <phoneticPr fontId="0" type="Hiragana"/>
  </si>
  <si>
    <t>震荡弹</t>
    <phoneticPr fontId="0" type="Hiragana"/>
  </si>
  <si>
    <t>高温弹</t>
    <phoneticPr fontId="0" type="Hiragana"/>
  </si>
  <si>
    <t>气胶弹</t>
    <phoneticPr fontId="0" type="Hiragana"/>
  </si>
  <si>
    <t>集束弹</t>
    <phoneticPr fontId="0" type="Hiragana"/>
  </si>
  <si>
    <t>碎片弹</t>
    <phoneticPr fontId="0" type="Hiragana"/>
  </si>
  <si>
    <t>炸药雾弹</t>
    <phoneticPr fontId="0" type="Hiragana"/>
  </si>
  <si>
    <t>扩散弹</t>
    <phoneticPr fontId="0" type="Hiragana"/>
  </si>
  <si>
    <t>散弹</t>
    <phoneticPr fontId="0" type="Hiragana"/>
  </si>
  <si>
    <t>霰弹</t>
    <phoneticPr fontId="0" type="Hiragana"/>
  </si>
  <si>
    <t>高爆弹</t>
    <phoneticPr fontId="0" type="Hiragana"/>
  </si>
  <si>
    <t>照明弹</t>
    <phoneticPr fontId="0" type="Hiragana"/>
  </si>
  <si>
    <t>排气弹</t>
    <phoneticPr fontId="0" type="Hiragana"/>
  </si>
  <si>
    <t>榴弹</t>
    <phoneticPr fontId="0" type="Hiragana"/>
  </si>
  <si>
    <t>特种弹</t>
    <phoneticPr fontId="0" type="Hiragana"/>
  </si>
  <si>
    <t>杀伤弹</t>
    <phoneticPr fontId="0" type="Hiragana"/>
  </si>
  <si>
    <t>破坏弹</t>
    <phoneticPr fontId="0" type="Hiragana"/>
  </si>
  <si>
    <t>高爆燃烧弹</t>
    <phoneticPr fontId="0" type="Hiragana"/>
  </si>
  <si>
    <t>震撼弹</t>
    <phoneticPr fontId="0" type="Hiragana"/>
  </si>
  <si>
    <t>震爆弹</t>
    <phoneticPr fontId="0" type="Hiragana"/>
  </si>
  <si>
    <t>闪光弹</t>
    <phoneticPr fontId="0" type="Hiragana"/>
  </si>
  <si>
    <t>爆破弹</t>
    <phoneticPr fontId="0" type="Hiragana"/>
  </si>
  <si>
    <t>杀伤爆破弹</t>
    <phoneticPr fontId="0" type="Hiragana"/>
  </si>
  <si>
    <t>牵引波束</t>
    <phoneticPr fontId="0" type="Hiragana"/>
  </si>
  <si>
    <t>发生器</t>
    <phoneticPr fontId="0" type="Hiragana"/>
  </si>
  <si>
    <t>中缀（装备）</t>
    <phoneticPr fontId="0" type="Hiragana"/>
  </si>
  <si>
    <t>炮</t>
    <phoneticPr fontId="0" type="Hiragana"/>
  </si>
  <si>
    <t>磁轨炮</t>
    <phoneticPr fontId="0" type="Hiragana"/>
  </si>
  <si>
    <t>定向</t>
    <phoneticPr fontId="0" type="Hiragana"/>
  </si>
  <si>
    <t>脉冲</t>
  </si>
  <si>
    <t>死光</t>
    <phoneticPr fontId="0" type="Hiragana"/>
  </si>
  <si>
    <t>破坏</t>
  </si>
  <si>
    <t>激光</t>
    <phoneticPr fontId="0" type="Hiragana"/>
  </si>
  <si>
    <t>天启</t>
    <phoneticPr fontId="0" type="Hiragana"/>
  </si>
  <si>
    <t>兵器</t>
    <phoneticPr fontId="0" type="Hiragana"/>
  </si>
  <si>
    <t>次元</t>
  </si>
  <si>
    <t>飞弹</t>
    <phoneticPr fontId="0" type="Hiragana"/>
  </si>
  <si>
    <t>中子</t>
  </si>
  <si>
    <t>聚焦炮</t>
    <phoneticPr fontId="0" type="Hiragana"/>
  </si>
  <si>
    <t>同步</t>
    <phoneticPr fontId="0" type="Hiragana"/>
  </si>
  <si>
    <t>之槌</t>
    <phoneticPr fontId="0" type="Hiragana"/>
  </si>
  <si>
    <t>粒子</t>
  </si>
  <si>
    <t>射线</t>
    <phoneticPr fontId="0" type="Hiragana"/>
  </si>
  <si>
    <t>盖塔</t>
  </si>
  <si>
    <t>弹</t>
    <phoneticPr fontId="0" type="Hiragana"/>
  </si>
  <si>
    <t>核融合</t>
  </si>
  <si>
    <t>MEGA</t>
    <phoneticPr fontId="0" type="Hiragana"/>
  </si>
  <si>
    <t>激光炮</t>
    <phoneticPr fontId="0" type="Hiragana"/>
  </si>
  <si>
    <t>之枪</t>
    <phoneticPr fontId="0" type="Hiragana"/>
  </si>
  <si>
    <t>爆雷</t>
    <phoneticPr fontId="0" type="Hiragana"/>
  </si>
  <si>
    <t>N2</t>
  </si>
  <si>
    <t>鞭</t>
    <phoneticPr fontId="0" type="Hiragana"/>
  </si>
  <si>
    <t>涡轮</t>
  </si>
  <si>
    <t>加农炮</t>
    <phoneticPr fontId="0" type="Hiragana"/>
  </si>
  <si>
    <t>爆能</t>
  </si>
  <si>
    <t>导弹</t>
    <phoneticPr fontId="0" type="Hiragana"/>
  </si>
  <si>
    <t>震荡</t>
  </si>
  <si>
    <t>鱼雷</t>
    <phoneticPr fontId="0" type="Hiragana"/>
  </si>
  <si>
    <t>装置</t>
    <phoneticPr fontId="0" type="Hiragana"/>
  </si>
  <si>
    <t>隐形</t>
  </si>
  <si>
    <t>机器人</t>
    <phoneticPr fontId="0" type="Hiragana"/>
  </si>
  <si>
    <t>传感器</t>
    <phoneticPr fontId="0" type="Hiragana"/>
  </si>
  <si>
    <t>计算机</t>
    <phoneticPr fontId="0" type="Hiragana"/>
  </si>
  <si>
    <t>目标</t>
  </si>
  <si>
    <t>来复枪</t>
    <phoneticPr fontId="0" type="Hiragana"/>
  </si>
  <si>
    <t>等离子</t>
    <phoneticPr fontId="0" type="Hiragana"/>
  </si>
  <si>
    <t>星际战斗机</t>
    <phoneticPr fontId="0" type="Hiragana"/>
  </si>
  <si>
    <t>支援舰</t>
  </si>
  <si>
    <t>客轮</t>
  </si>
  <si>
    <t>航天飞船</t>
    <phoneticPr fontId="0" type="Hiragana"/>
  </si>
  <si>
    <t>主力舰</t>
    <phoneticPr fontId="0" type="Hiragana"/>
  </si>
  <si>
    <t>陆上飞车</t>
  </si>
  <si>
    <t>雪地飞车</t>
  </si>
  <si>
    <t>飞梭赛车</t>
  </si>
  <si>
    <t>飞艇自行车</t>
  </si>
  <si>
    <t>AAT</t>
  </si>
  <si>
    <t>重载人</t>
    <phoneticPr fontId="0" type="Hiragana"/>
  </si>
  <si>
    <t>冷兵器</t>
    <phoneticPr fontId="0" type="Hiragana"/>
  </si>
  <si>
    <t>太刀</t>
  </si>
  <si>
    <t>砍刀</t>
  </si>
  <si>
    <t>大刀</t>
  </si>
  <si>
    <t>刺刀</t>
  </si>
  <si>
    <t>转轮手枪</t>
  </si>
  <si>
    <t>卡片手枪</t>
  </si>
  <si>
    <t>步枪</t>
  </si>
  <si>
    <t>轻机枪</t>
  </si>
  <si>
    <t>重机枪</t>
  </si>
  <si>
    <t>通用机枪</t>
  </si>
  <si>
    <t>大口径机枪</t>
  </si>
  <si>
    <t>散弹枪</t>
  </si>
  <si>
    <t>机关枪</t>
  </si>
  <si>
    <t>机关炮</t>
  </si>
  <si>
    <t>手榴弹</t>
  </si>
  <si>
    <t>榴弹发射器</t>
  </si>
  <si>
    <t>榴弹炮</t>
  </si>
  <si>
    <t>枪挂式榴弹发射器</t>
  </si>
  <si>
    <t>轻型榴弹发射器</t>
  </si>
  <si>
    <t>重型榴弹发射器</t>
  </si>
  <si>
    <t>榴弹机枪</t>
  </si>
  <si>
    <t>反坦克火箭</t>
  </si>
  <si>
    <t>迫击炮</t>
  </si>
  <si>
    <t>狙击步枪</t>
  </si>
  <si>
    <t>火箭炮</t>
  </si>
  <si>
    <t>高射机枪</t>
  </si>
  <si>
    <t>信号枪</t>
  </si>
  <si>
    <t>救生枪</t>
  </si>
  <si>
    <t>催泪弹发射器</t>
  </si>
  <si>
    <t>通用自动火炮</t>
  </si>
  <si>
    <t/>
  </si>
  <si>
    <t>电磁</t>
    <phoneticPr fontId="0" type="Hiragana"/>
  </si>
  <si>
    <t>电热</t>
    <phoneticPr fontId="0" type="Hiragana"/>
  </si>
  <si>
    <t>高振动</t>
    <phoneticPr fontId="0" type="Hiragana"/>
  </si>
  <si>
    <t>光束</t>
    <phoneticPr fontId="0" type="Hiragana"/>
  </si>
  <si>
    <t>聚焦</t>
    <phoneticPr fontId="0" type="Hiragana"/>
  </si>
  <si>
    <t>粒子</t>
    <phoneticPr fontId="0" type="Hiragana"/>
  </si>
  <si>
    <t>隆基诺斯</t>
    <phoneticPr fontId="0" type="Hiragana"/>
  </si>
  <si>
    <t>时空撕裂</t>
    <phoneticPr fontId="0" type="Hiragana"/>
  </si>
  <si>
    <t>太阳光能</t>
    <phoneticPr fontId="0" type="Hiragana"/>
  </si>
  <si>
    <t>天文机械师</t>
    <phoneticPr fontId="0" type="Hiragana"/>
  </si>
  <si>
    <t>卫星</t>
    <phoneticPr fontId="0" type="Hiragana"/>
  </si>
  <si>
    <t>阳电子</t>
    <phoneticPr fontId="0" type="Hiragana"/>
  </si>
  <si>
    <t>质子</t>
    <phoneticPr fontId="0" type="Hiragana"/>
  </si>
  <si>
    <t>反物质</t>
    <phoneticPr fontId="0" type="Hiragana"/>
  </si>
  <si>
    <t>剑</t>
    <phoneticPr fontId="0" type="Hiragana"/>
  </si>
  <si>
    <t>冷兵器前缀</t>
    <phoneticPr fontId="0" type="Hiragana"/>
  </si>
  <si>
    <t>等离子体</t>
  </si>
  <si>
    <t>寒冰</t>
  </si>
  <si>
    <t>镰刀</t>
    <phoneticPr fontId="0" type="Hiragana"/>
  </si>
  <si>
    <t>粒子震荡</t>
  </si>
  <si>
    <t>战刃</t>
    <phoneticPr fontId="0" type="Hiragana"/>
  </si>
  <si>
    <t>科技</t>
  </si>
  <si>
    <t>纳米丝</t>
    <phoneticPr fontId="0" type="Hiragana"/>
  </si>
  <si>
    <t>步兵地雷</t>
    <phoneticPr fontId="0" type="Hiragana"/>
  </si>
  <si>
    <t>弹药</t>
    <phoneticPr fontId="0" type="Hiragana"/>
  </si>
  <si>
    <t>阿撒托斯</t>
  </si>
  <si>
    <t>奈亚拉托提普</t>
  </si>
  <si>
    <t/>
  </si>
  <si>
    <t/>
  </si>
  <si>
    <t/>
  </si>
  <si>
    <t>格罗斯</t>
  </si>
  <si>
    <t>克赛克修克鲁斯</t>
  </si>
  <si>
    <t>道罗斯</t>
  </si>
  <si>
    <t>姆西斯哈</t>
  </si>
  <si>
    <t>伊德海拉</t>
  </si>
  <si>
    <t>巴斯特</t>
  </si>
  <si>
    <t/>
  </si>
  <si>
    <t>修浦诺斯</t>
  </si>
  <si>
    <t>伊西斯</t>
  </si>
  <si>
    <t>诺登斯</t>
  </si>
  <si>
    <t/>
  </si>
  <si>
    <t>阿布霍斯</t>
  </si>
  <si>
    <t>克图格亚</t>
  </si>
  <si>
    <t>克苏鲁</t>
  </si>
  <si>
    <t>格拉基</t>
  </si>
  <si>
    <t>诺弗刻斯</t>
  </si>
  <si>
    <t>哈斯陶吕克</t>
  </si>
  <si>
    <t>哈斯塔</t>
  </si>
  <si>
    <t>乌素姆</t>
  </si>
  <si>
    <t>阿里尔</t>
  </si>
  <si>
    <t/>
  </si>
  <si>
    <t>卡拉卡尔</t>
  </si>
  <si>
    <t>莉莉丝</t>
  </si>
  <si>
    <t>洛本</t>
  </si>
  <si>
    <t/>
  </si>
  <si>
    <t>夏塔克鸟</t>
  </si>
  <si>
    <t/>
  </si>
  <si>
    <t>炎之精</t>
  </si>
  <si>
    <t>拜亚基</t>
  </si>
  <si>
    <t>夜魇</t>
  </si>
  <si>
    <t>前缀（克苏鲁）</t>
    <phoneticPr fontId="0" type="Hiragana"/>
  </si>
  <si>
    <t xml:space="preserve"> </t>
    <phoneticPr fontId="0" type="Hiragana"/>
  </si>
  <si>
    <t>卡俄斯(原始)</t>
  </si>
  <si>
    <t>乌拉诺斯（第一代天神）</t>
  </si>
  <si>
    <t>彭透斯(最早海神)</t>
  </si>
  <si>
    <t>俄瑞波斯(黑暗女神)</t>
  </si>
  <si>
    <t>尼克斯(夜神)</t>
  </si>
  <si>
    <t>厄洛斯(最早爱神)</t>
  </si>
  <si>
    <t>达纳托斯（死神）</t>
  </si>
  <si>
    <t>修普诺斯（睡神）</t>
  </si>
  <si>
    <t>奈米西斯（早期复仇女神）</t>
  </si>
  <si>
    <t>厄里斯（早期不和女神）</t>
  </si>
  <si>
    <t>凯雷斯（集尸女神）</t>
  </si>
  <si>
    <t>莫伊莱（命运女神）</t>
  </si>
  <si>
    <t>埃特尔（太空神）</t>
  </si>
  <si>
    <t>赫墨拉（光明神）</t>
  </si>
  <si>
    <t>俄克阿诺斯（河流之神）</t>
  </si>
  <si>
    <t>科俄斯（暗神）</t>
  </si>
  <si>
    <t>许佩里翁（最早太阳神）</t>
  </si>
  <si>
    <t>克罗诺斯（第2代天神）</t>
  </si>
  <si>
    <t>提亚（最早光明女神）</t>
  </si>
  <si>
    <t>瑞亚（时光女神）</t>
  </si>
  <si>
    <t>特弥斯（水女神）</t>
  </si>
  <si>
    <t>摩涅莫绪涅（记忆女神）</t>
  </si>
  <si>
    <t>福伯（最早月亮女神）</t>
  </si>
  <si>
    <t>特体斯（最早海洋女神）</t>
  </si>
  <si>
    <t>神赫利乌斯（太阳神）</t>
  </si>
  <si>
    <t>塞勒涅（月神）</t>
  </si>
  <si>
    <t>厄俄斯（黎明女神）</t>
  </si>
  <si>
    <t>勒托，阿斯特利亚（黑夜女神）</t>
  </si>
  <si>
    <t>赫斯提亚（家灶女神，又称火女神）</t>
  </si>
  <si>
    <t>迪墨尔（农林女神）</t>
  </si>
  <si>
    <t>赫拉（嫉妒及家庭女神）</t>
  </si>
  <si>
    <t>波塞东（海洋之王，海王）</t>
  </si>
  <si>
    <t>雅典娜（战争及智慧女神）</t>
  </si>
  <si>
    <t>阿瑞斯（战神及军神）</t>
  </si>
  <si>
    <t>赫准斯托斯（火神及锻铸之神）</t>
  </si>
  <si>
    <t>狄俄尼索斯（酒神祭狂欢之神）</t>
  </si>
  <si>
    <t>赫耳墨斯（众神使者，也是商业旅游和贸易之神）</t>
  </si>
  <si>
    <t>泊萨福尼（冥后）</t>
  </si>
  <si>
    <t>安芙朵霖逖（海后）</t>
  </si>
  <si>
    <t>欧诺尼亚（时序·秩序）</t>
  </si>
  <si>
    <t>狄克（时序·公正）</t>
  </si>
  <si>
    <t>厄瑞涅（时序·和平）</t>
  </si>
  <si>
    <t>克洛托（命运·纺织生命之线）</t>
  </si>
  <si>
    <t>拉克西斯（命运·决定生命之线长短）</t>
  </si>
  <si>
    <t>阿特洛波斯（命运·切断生命之线）</t>
  </si>
  <si>
    <t>欧佛洛绪涅（美惠）</t>
  </si>
  <si>
    <t>塔利亚（美惠）</t>
  </si>
  <si>
    <t>阿洛来亚（美惠）</t>
  </si>
  <si>
    <t>雅努斯 Janus 门神</t>
    <phoneticPr fontId="0" type="Hiragana"/>
  </si>
  <si>
    <t>朱庇特 Juppiter 神王</t>
    <phoneticPr fontId="0" type="Hiragana"/>
  </si>
  <si>
    <t>　　朱诺 Juno 神后</t>
    <phoneticPr fontId="0" type="Hiragana"/>
  </si>
  <si>
    <t>　　墨邱利 Mercury 神使</t>
    <phoneticPr fontId="0" type="Hiragana"/>
  </si>
  <si>
    <t>　　维纳斯 Venus 美神、爱神</t>
    <phoneticPr fontId="0" type="Hiragana"/>
  </si>
  <si>
    <t>　　玛尔斯 Mars 战神</t>
    <phoneticPr fontId="0" type="Hiragana"/>
  </si>
  <si>
    <t>　　萨敦 Saturn 朱庇特的父亲</t>
    <phoneticPr fontId="0" type="Hiragana"/>
  </si>
  <si>
    <t>　　玛亚 Maia 墨邱利的母亲，花神</t>
    <phoneticPr fontId="0" type="Hiragana"/>
  </si>
  <si>
    <t>　　狄安娜 Diana 月亮女神</t>
    <phoneticPr fontId="0" type="Hiragana"/>
  </si>
  <si>
    <t>　　阿波罗 Apollo 太阳神</t>
    <phoneticPr fontId="0" type="Hiragana"/>
  </si>
  <si>
    <t>　　米诺娃 Minerva 智慧女神</t>
    <phoneticPr fontId="0" type="Hiragana"/>
  </si>
  <si>
    <t>　　赛尔斯 Ceres 谷物和丰收女神</t>
    <phoneticPr fontId="0" type="Hiragana"/>
  </si>
  <si>
    <t>　　伏尔肯 Vulcan 火神</t>
    <phoneticPr fontId="0" type="Hiragana"/>
  </si>
  <si>
    <t>　　尼普敦 Neptune 海王神</t>
    <phoneticPr fontId="0" type="Hiragana"/>
  </si>
  <si>
    <t>　　普鲁托 Pluto 冥神</t>
    <phoneticPr fontId="0" type="Hiragana"/>
  </si>
  <si>
    <t>　　丘比特 Cupid 小爱神</t>
    <phoneticPr fontId="0" type="Hiragana"/>
  </si>
  <si>
    <t>　　欧若拉 Aurora 黎明女神</t>
    <phoneticPr fontId="0" type="Hiragana"/>
  </si>
  <si>
    <t>阿波罗(Apollo)</t>
  </si>
  <si>
    <t>阿德剌斯托斯(Adrastus)</t>
  </si>
  <si>
    <t>阿德墨托斯(Admetus)</t>
  </si>
  <si>
    <t>阿尔刻提斯(Alcestis)</t>
  </si>
  <si>
    <t>阿耳忒弥斯(Artemis)</t>
  </si>
  <si>
    <t>阿佛洛狄忒(Aphrodite)</t>
  </si>
  <si>
    <t>阿伽门农(Agamemnon)</t>
  </si>
  <si>
    <t>阿喀琉斯(Achilles)</t>
  </si>
  <si>
    <t>阿勒克托（复仇三女神）</t>
  </si>
  <si>
    <t>提西福涅（复仇三女神）</t>
  </si>
  <si>
    <t>墨盖拉（复仇三女神）</t>
  </si>
  <si>
    <t>阿瑞斯(Ares)</t>
  </si>
  <si>
    <t>阿斯克勒皮俄斯(Asclepius)</t>
  </si>
  <si>
    <t>阿塔兰忒(Atalanta)</t>
  </si>
  <si>
    <t>阿忒拉斯(Atlas)</t>
  </si>
  <si>
    <t>阿特柔斯(Atreus)</t>
  </si>
  <si>
    <t>埃阿斯(Ajax)</t>
  </si>
  <si>
    <t>埃俄罗斯(Aeolus)</t>
  </si>
  <si>
    <t>埃厄忒斯(Aeetes)</t>
  </si>
  <si>
    <t>埃涅阿斯(Aeneas)</t>
  </si>
  <si>
    <t>爱泼特斯(Iapetus)</t>
  </si>
  <si>
    <t>安德洛玛刻(Andromache)</t>
  </si>
  <si>
    <t>安菲阿剌俄斯(Amphiaraus)</t>
  </si>
  <si>
    <t>安菲翁(Amphion)</t>
  </si>
  <si>
    <t>安提罗科斯(Antilochus)</t>
  </si>
  <si>
    <t>奥革阿斯(Augeas)</t>
  </si>
  <si>
    <t xml:space="preserve">奥托吕科斯(Autolycus) </t>
  </si>
  <si>
    <t>波吕尼刻斯(Polynices)</t>
  </si>
  <si>
    <t>波塞冬(Poseidon)</t>
  </si>
  <si>
    <t>布里塞伊丝(Briseis)</t>
  </si>
  <si>
    <t>达玛斯忒斯(Damastes)</t>
  </si>
  <si>
    <t>代达罗斯(Daedalus)</t>
  </si>
  <si>
    <t>德墨忒耳(Demeter)</t>
  </si>
  <si>
    <t xml:space="preserve">堤丢斯(Tydeus) </t>
  </si>
  <si>
    <t>堤丰(Typhon)</t>
  </si>
  <si>
    <t>堤福俄斯(Typhoeus)。</t>
  </si>
  <si>
    <t>狄俄墨得斯(Diomedes)</t>
  </si>
  <si>
    <t>丢卡利翁(Deucalion)</t>
  </si>
  <si>
    <t>俄耳甫斯(Orpheus)</t>
  </si>
  <si>
    <t>俄里翁(Orion)</t>
  </si>
  <si>
    <t>俄琉斯(Oileus)</t>
  </si>
  <si>
    <t>厄喀德那(Echidna)</t>
  </si>
  <si>
    <t>勒耳那水蛇</t>
  </si>
  <si>
    <t>涅墨亚狮子</t>
  </si>
  <si>
    <t>咯迈拉</t>
  </si>
  <si>
    <t>斯芬克斯</t>
  </si>
  <si>
    <t>厄帕俄斯(Epeius)</t>
  </si>
  <si>
    <t>厄毗米修斯(Epimetheus)</t>
  </si>
  <si>
    <t>厄瑞克透斯(Erechtheus)</t>
  </si>
  <si>
    <t>厄特克勒斯(Eteocles)</t>
  </si>
  <si>
    <t>恩底弥翁(Endymion)</t>
  </si>
  <si>
    <t>法厄同(Phaethon)</t>
  </si>
  <si>
    <t>菲碧(Phoebe)</t>
  </si>
  <si>
    <t>菲罗克忒忒斯(Philoctetes)</t>
  </si>
  <si>
    <t>福耳库斯(Phorcys)</t>
  </si>
  <si>
    <t>该亚(Gaea)</t>
  </si>
  <si>
    <t>戈耳工(Gorgons)</t>
  </si>
  <si>
    <t>格莱埃(Graeae)</t>
  </si>
  <si>
    <t>哈迪斯(Hades)</t>
  </si>
  <si>
    <t>海伦(Helen)</t>
  </si>
  <si>
    <t>海泼里恩(Hyperion)</t>
  </si>
  <si>
    <t>赫尔墨斯(Hermes)</t>
  </si>
  <si>
    <t>赫淮斯托斯(Hephaestus)</t>
  </si>
  <si>
    <t>赫卡忒(Hecate)</t>
  </si>
  <si>
    <t>赫克托耳(Hector)</t>
  </si>
  <si>
    <t>赫拉(Hera)</t>
  </si>
  <si>
    <t>赫拉克剌斯(Heracles)</t>
  </si>
  <si>
    <t>赫楞(Hellen)</t>
  </si>
  <si>
    <t>赫西俄涅(Hesione)</t>
  </si>
  <si>
    <t>淮德拉(Phaedra)</t>
  </si>
  <si>
    <t>喀耳刻(Circe)</t>
  </si>
  <si>
    <t>喀迈拉(Chimaera)</t>
  </si>
  <si>
    <t>喀戎(Chiron)</t>
  </si>
  <si>
    <t>卡德摩斯(Cadmus)</t>
  </si>
  <si>
    <t>卡帕纽斯(Capaneus)</t>
  </si>
  <si>
    <t>卡珊德拉(Cassandra)</t>
  </si>
  <si>
    <t>考伊斯(Coeus)</t>
  </si>
  <si>
    <t>克洛诺斯(Cronus)</t>
  </si>
  <si>
    <t>克吕泰涅斯特拉(Clytaemnestra)</t>
  </si>
  <si>
    <t>克律萨俄耳(Chrysaor)</t>
  </si>
  <si>
    <t>克律塞伊丝(Chryseis)</t>
  </si>
  <si>
    <t>克瑞斯(Crius)</t>
  </si>
  <si>
    <t>刻耳柏洛斯(Cerberus)</t>
  </si>
  <si>
    <t>刻托(Ceto)</t>
  </si>
  <si>
    <t>戈耳工</t>
  </si>
  <si>
    <t>格莱埃</t>
  </si>
  <si>
    <t>拉冬</t>
  </si>
  <si>
    <t>拉奥孔(Laocoon)</t>
  </si>
  <si>
    <t>拉冬(Ladon)</t>
  </si>
  <si>
    <t xml:space="preserve">曼托(Manto) </t>
  </si>
  <si>
    <t>美狄丝(Metis)</t>
  </si>
  <si>
    <t>美狄亚(Medea)</t>
  </si>
  <si>
    <t>弥诺陶洛斯(Minotaur)</t>
  </si>
  <si>
    <t>墨杜萨(Medusa)</t>
  </si>
  <si>
    <t>墨勒阿革洛斯(Meleager)</t>
  </si>
  <si>
    <t>墨涅拉俄斯(Menelaus)</t>
  </si>
  <si>
    <t>尼莫西妮(Mnemosyne)</t>
  </si>
  <si>
    <t>尼柔斯(Nireus)</t>
  </si>
  <si>
    <t>涅琉斯(Neleus)</t>
  </si>
  <si>
    <t>涅斯托耳(Nestor)</t>
  </si>
  <si>
    <t>涅索斯(Nessus)</t>
  </si>
  <si>
    <t>欧罗巴(Europe)</t>
  </si>
  <si>
    <t>欧律斯透斯(Eurystheus)</t>
  </si>
  <si>
    <t>欧申纳斯(Oceanus)</t>
  </si>
  <si>
    <t>帕耳忒诺派俄斯(Parthenopaeus)</t>
  </si>
  <si>
    <t xml:space="preserve">帕里斯(Paris) </t>
  </si>
  <si>
    <t>帕特洛克洛斯(Patroclus)</t>
  </si>
  <si>
    <t>潘多拉(Pandora)</t>
  </si>
  <si>
    <t>皮拉(Pyrrla)</t>
  </si>
  <si>
    <t xml:space="preserve">珀耳修斯(Perseus) </t>
  </si>
  <si>
    <t>珀伽索斯(Pegasus)</t>
  </si>
  <si>
    <t xml:space="preserve">珀利阿斯(Pelias) </t>
  </si>
  <si>
    <t>珀琉斯(Peleus)</t>
  </si>
  <si>
    <t>珀罗普斯(Pelops)</t>
  </si>
  <si>
    <t>珀涅罗珀(Penelope)</t>
  </si>
  <si>
    <t>普里阿摩斯(Priams)</t>
  </si>
  <si>
    <t>普罗米修斯(Prometheus)</t>
  </si>
  <si>
    <t>瑞亚(Rhea)</t>
  </si>
  <si>
    <t xml:space="preserve">塞墨勒(Semele) </t>
  </si>
  <si>
    <t>塞壬(Siren)</t>
  </si>
  <si>
    <t>斯芬克斯(Sphinx)</t>
  </si>
  <si>
    <t>斯喀戎(Sciron)</t>
  </si>
  <si>
    <t>斯库拉(Scylla)</t>
  </si>
  <si>
    <t>斯屯托耳(Stentor)</t>
  </si>
  <si>
    <t>塔罗斯(Talus)</t>
  </si>
  <si>
    <t>泰西丝(Tethys)</t>
  </si>
  <si>
    <t>十二泰坦之一，欧申纳斯的老婆。</t>
  </si>
  <si>
    <t>坦塔罗斯(Tantalus)</t>
  </si>
  <si>
    <t>忒拉蒙(Telamon)</t>
  </si>
  <si>
    <t>忒勒玛科斯(Telemachus)</t>
  </si>
  <si>
    <t>忒弥斯(Themis)</t>
  </si>
  <si>
    <t>忒瑞西阿斯(Tiresias)</t>
  </si>
  <si>
    <t>忒修斯(Theseus)</t>
  </si>
  <si>
    <t>提提俄斯(Tityus)</t>
  </si>
  <si>
    <t>透克洛斯(Teucer)</t>
  </si>
  <si>
    <t>西绪福斯(Sisyphus)</t>
  </si>
  <si>
    <t>西亚(Thea)</t>
  </si>
  <si>
    <t>希波墨冬(Hippomedon)</t>
  </si>
  <si>
    <t>辛尼斯(Sinnis)</t>
  </si>
  <si>
    <t>许德拉(Hydra)</t>
  </si>
  <si>
    <t>许拉斯(Hylas)</t>
  </si>
  <si>
    <t>雅典娜(Athena)</t>
  </si>
  <si>
    <t>伊阿宋(Jason)</t>
  </si>
  <si>
    <t>伊阿西翁(Jasion)</t>
  </si>
  <si>
    <t>伊俄(Io)</t>
  </si>
  <si>
    <t>伊卡洛斯(Icarus)</t>
  </si>
  <si>
    <t>伊克西翁(Ixion)</t>
  </si>
  <si>
    <t>尤拉诺斯(Uranus)</t>
  </si>
  <si>
    <t>宙斯(Zeus)</t>
  </si>
  <si>
    <t>科幻大型飞船1</t>
    <phoneticPr fontId="0" type="Hiragana"/>
  </si>
  <si>
    <t>KP</t>
    <phoneticPr fontId="0" type="Hiragana"/>
  </si>
  <si>
    <t>科幻大型飞船2</t>
    <phoneticPr fontId="0" type="Hiragana"/>
  </si>
  <si>
    <t>数字</t>
    <phoneticPr fontId="0" type="Hiragana"/>
  </si>
  <si>
    <t>科幻大型飞船3</t>
  </si>
  <si>
    <t>科幻大型飞船4</t>
  </si>
  <si>
    <t>科幻大型飞船5</t>
  </si>
  <si>
    <t>科幻大型飞船6</t>
  </si>
  <si>
    <t>科幻大型飞船7</t>
  </si>
  <si>
    <t>科幻大型飞船8</t>
  </si>
  <si>
    <t>科幻大型飞船9</t>
  </si>
  <si>
    <t>科幻大型飞船10</t>
  </si>
  <si>
    <t>科幻小型飞船10</t>
  </si>
  <si>
    <t>科幻小型飞船1</t>
    <phoneticPr fontId="0" type="Hiragana"/>
  </si>
  <si>
    <t>科幻小型飞船2</t>
  </si>
  <si>
    <t>科幻小型飞船3</t>
  </si>
  <si>
    <t>科幻小型飞船4</t>
  </si>
  <si>
    <t>科幻小型飞船5</t>
  </si>
  <si>
    <t>科幻小型飞船6</t>
  </si>
  <si>
    <t>科幻小型飞船7</t>
  </si>
  <si>
    <t>科幻小型飞船8</t>
  </si>
  <si>
    <t>科幻小型飞船9</t>
  </si>
  <si>
    <t>科幻热兵器1</t>
    <phoneticPr fontId="0" type="Hiragana"/>
  </si>
  <si>
    <t>科幻冷兵器1</t>
    <phoneticPr fontId="0" type="Hiragana"/>
  </si>
  <si>
    <t>科幻机甲1</t>
    <phoneticPr fontId="0" type="Hiragana"/>
  </si>
  <si>
    <t>科幻机甲2</t>
  </si>
  <si>
    <t>科幻机甲3</t>
  </si>
  <si>
    <t>科幻机甲4</t>
  </si>
  <si>
    <t>科幻机甲5</t>
  </si>
  <si>
    <t>科幻机甲6</t>
  </si>
  <si>
    <t>科幻机甲7</t>
  </si>
  <si>
    <t>VW</t>
  </si>
  <si>
    <t>ST</t>
    <phoneticPr fontId="0" type="Hiragana"/>
  </si>
  <si>
    <t>BP</t>
    <phoneticPr fontId="0" type="Hiragana"/>
  </si>
  <si>
    <t>CDP</t>
    <phoneticPr fontId="0" type="Hiragana"/>
  </si>
  <si>
    <t>EP</t>
    <phoneticPr fontId="0" type="Hiragana"/>
  </si>
  <si>
    <t>FP</t>
    <phoneticPr fontId="0" type="Hiragana"/>
  </si>
  <si>
    <t>GP</t>
    <phoneticPr fontId="0" type="Hiragana"/>
  </si>
  <si>
    <t>HP</t>
    <phoneticPr fontId="0" type="Hiragana"/>
  </si>
  <si>
    <t>IP</t>
    <phoneticPr fontId="0" type="Hiragana"/>
  </si>
  <si>
    <t>JP</t>
    <phoneticPr fontId="0" type="Hiragana"/>
  </si>
  <si>
    <t>LP</t>
    <phoneticPr fontId="0" type="Hiragana"/>
  </si>
  <si>
    <t>宿</t>
    <phoneticPr fontId="0" type="Hiragana"/>
  </si>
  <si>
    <t>号</t>
    <phoneticPr fontId="0" type="Hiragana"/>
  </si>
  <si>
    <t>BQ</t>
    <phoneticPr fontId="0" type="Hiragana"/>
  </si>
  <si>
    <t>CDQ</t>
    <phoneticPr fontId="0" type="Hiragana"/>
  </si>
  <si>
    <t>EQ</t>
    <phoneticPr fontId="0" type="Hiragana"/>
  </si>
  <si>
    <t>FQ</t>
    <phoneticPr fontId="0" type="Hiragana"/>
  </si>
  <si>
    <t>GQ</t>
    <phoneticPr fontId="0" type="Hiragana"/>
  </si>
  <si>
    <t>HQ</t>
    <phoneticPr fontId="0" type="Hiragana"/>
  </si>
  <si>
    <t>IQ</t>
    <phoneticPr fontId="0" type="Hiragana"/>
  </si>
  <si>
    <t>JQ</t>
    <phoneticPr fontId="0" type="Hiragana"/>
  </si>
  <si>
    <t>KQ</t>
    <phoneticPr fontId="0" type="Hiragana"/>
  </si>
  <si>
    <t>LQ</t>
    <phoneticPr fontId="0" type="Hiragana"/>
  </si>
  <si>
    <t>NM</t>
    <phoneticPr fontId="0" type="Hiragana"/>
  </si>
  <si>
    <t>机甲</t>
    <phoneticPr fontId="0" type="Hiragana"/>
  </si>
  <si>
    <t>LM</t>
    <phoneticPr fontId="0" type="Hiragana"/>
  </si>
  <si>
    <t>型</t>
    <phoneticPr fontId="0" type="Hiragana"/>
  </si>
  <si>
    <t>GM</t>
    <phoneticPr fontId="0" type="Hiragana"/>
  </si>
  <si>
    <t>HM</t>
    <phoneticPr fontId="0" type="Hiragana"/>
  </si>
  <si>
    <t>IM</t>
    <phoneticPr fontId="0" type="Hiragana"/>
  </si>
  <si>
    <t>JM</t>
    <phoneticPr fontId="0" type="Hiragana"/>
  </si>
  <si>
    <t>KM</t>
    <phoneticPr fontId="0" type="Hiragana"/>
  </si>
  <si>
    <t>轻型货轮</t>
    <phoneticPr fontId="0" type="Hiragana"/>
  </si>
  <si>
    <t>集装箱船</t>
    <phoneticPr fontId="0" type="Hiragana"/>
  </si>
  <si>
    <t>SU</t>
    <phoneticPr fontId="0" type="Hiragana"/>
  </si>
  <si>
    <t>科幻弹药1</t>
    <phoneticPr fontId="0" type="Hiragana"/>
  </si>
  <si>
    <t>磁悬浮飞车</t>
    <phoneticPr fontId="0" type="Hiragana"/>
  </si>
  <si>
    <t>磁悬浮飞艇</t>
    <phoneticPr fontId="0" type="Hiragana"/>
  </si>
  <si>
    <t>飞行船</t>
    <phoneticPr fontId="0" type="Hiragana"/>
  </si>
  <si>
    <t>装备1</t>
    <phoneticPr fontId="0" type="Hiragana"/>
  </si>
  <si>
    <t>装备2</t>
  </si>
  <si>
    <t>装备3</t>
  </si>
  <si>
    <t>装备4</t>
  </si>
  <si>
    <t>装备5</t>
  </si>
  <si>
    <t>装备6</t>
  </si>
  <si>
    <t>装备7</t>
  </si>
  <si>
    <t>装备8</t>
  </si>
  <si>
    <t>装备9</t>
  </si>
  <si>
    <t>装备10</t>
  </si>
  <si>
    <t>装备11</t>
  </si>
  <si>
    <t>装备12</t>
  </si>
  <si>
    <t>装备13</t>
  </si>
  <si>
    <t>装备14</t>
  </si>
  <si>
    <t>装备15</t>
  </si>
  <si>
    <t>装备16</t>
  </si>
  <si>
    <t>BG</t>
    <phoneticPr fontId="0" type="Hiragana"/>
  </si>
  <si>
    <t>CG</t>
    <phoneticPr fontId="0" type="Hiragana"/>
  </si>
  <si>
    <t>EG</t>
    <phoneticPr fontId="0" type="Hiragana"/>
  </si>
  <si>
    <t>FG</t>
    <phoneticPr fontId="0" type="Hiragana"/>
  </si>
  <si>
    <t>BBE</t>
    <phoneticPr fontId="0" type="Hiragana"/>
  </si>
  <si>
    <t>CF</t>
    <phoneticPr fontId="0" type="Hiragana"/>
  </si>
  <si>
    <t>CCF</t>
    <phoneticPr fontId="0" type="Hiragana"/>
  </si>
  <si>
    <t>DEH</t>
    <phoneticPr fontId="0" type="Hiragana"/>
  </si>
  <si>
    <t>CEH</t>
    <phoneticPr fontId="0" type="Hiragana"/>
  </si>
  <si>
    <t>BDEG</t>
    <phoneticPr fontId="0" type="Hiragana"/>
  </si>
  <si>
    <t>BH</t>
    <phoneticPr fontId="0" type="Hiragana"/>
  </si>
  <si>
    <t>CH</t>
    <phoneticPr fontId="0" type="Hiragana"/>
  </si>
  <si>
    <t>EH</t>
    <phoneticPr fontId="0" type="Hiragana"/>
  </si>
  <si>
    <t>FH</t>
    <phoneticPr fontId="0" type="Hiragana"/>
  </si>
  <si>
    <t>CDH</t>
    <phoneticPr fontId="0" type="Hiragana"/>
  </si>
  <si>
    <t>BDEH</t>
    <phoneticPr fontId="0" type="Hiragana"/>
  </si>
  <si>
    <t>BF</t>
    <phoneticPr fontId="0" type="Hiragana"/>
  </si>
  <si>
    <t>DF</t>
    <phoneticPr fontId="0" type="Hiragana"/>
  </si>
  <si>
    <t>EF</t>
    <phoneticPr fontId="0" type="Hiragana"/>
  </si>
  <si>
    <t>CDF</t>
    <phoneticPr fontId="0" type="Hiragana"/>
  </si>
  <si>
    <t>DEF</t>
    <phoneticPr fontId="0" type="Hiragana"/>
  </si>
  <si>
    <t>CEF</t>
    <phoneticPr fontId="0" type="Hiragana"/>
  </si>
  <si>
    <t>装备17</t>
  </si>
  <si>
    <t>装备18</t>
  </si>
  <si>
    <t>装备19</t>
  </si>
  <si>
    <t>装备20</t>
  </si>
  <si>
    <t>装备21</t>
  </si>
  <si>
    <t>装备22</t>
  </si>
  <si>
    <t>装备23</t>
  </si>
  <si>
    <t>装备24</t>
  </si>
  <si>
    <t>装备25</t>
  </si>
  <si>
    <t>装备26</t>
  </si>
  <si>
    <t>装备27</t>
  </si>
  <si>
    <t>EFH</t>
    <phoneticPr fontId="0" type="Hiragana"/>
  </si>
  <si>
    <t>EFG</t>
    <phoneticPr fontId="0" type="Hiragana"/>
  </si>
  <si>
    <t>传统地名生成</t>
    <phoneticPr fontId="0" type="Hiragana"/>
  </si>
  <si>
    <t>姓名生成（英文名）</t>
    <phoneticPr fontId="0" type="Hiragana"/>
  </si>
  <si>
    <t>科幻地名生成</t>
    <phoneticPr fontId="0" type="Hiragana"/>
  </si>
  <si>
    <t>科幻装备生成</t>
    <phoneticPr fontId="0" type="Hiragana"/>
  </si>
  <si>
    <t>游戏装备生成</t>
    <phoneticPr fontId="0" type="Hiragana"/>
  </si>
  <si>
    <t>1.4版本</t>
    <phoneticPr fontId="0" type="Hiragana"/>
  </si>
  <si>
    <t>2022年11月2日更新</t>
    <phoneticPr fontId="0" type="Hiragana"/>
  </si>
  <si>
    <t>响应式管理升级，可以根据字母自动配置，增加载具装备库（科幻）与装备库（游戏），调整主页界面</t>
    <phoneticPr fontId="0" type="Hiragana"/>
  </si>
  <si>
    <t>狂徒</t>
    <phoneticPr fontId="0" type="Hiragana"/>
  </si>
  <si>
    <t>Guhhhhaa</t>
    <phoneticPr fontId="0" type="Hiragana"/>
  </si>
  <si>
    <t>人设生成</t>
    <phoneticPr fontId="0" type="Hiragana"/>
  </si>
  <si>
    <t>性别</t>
    <phoneticPr fontId="0" type="Hiragana"/>
  </si>
  <si>
    <t>阵营</t>
    <phoneticPr fontId="0" type="Hiragana"/>
  </si>
  <si>
    <t>爱好</t>
    <phoneticPr fontId="0" type="Hiragana"/>
  </si>
  <si>
    <t>属性</t>
    <phoneticPr fontId="0" type="Hiragana"/>
  </si>
  <si>
    <t>四-价值-目的</t>
    <phoneticPr fontId="0" type="Hiragana"/>
  </si>
  <si>
    <t>三-现象-认识</t>
    <phoneticPr fontId="0" type="Hiragana"/>
  </si>
  <si>
    <t>一-场域-宇宙</t>
    <phoneticPr fontId="0" type="Hiragana"/>
  </si>
  <si>
    <t>二-存在-本体</t>
    <phoneticPr fontId="0" type="Hiragana"/>
  </si>
  <si>
    <t>1-天-秩序-大他者</t>
    <phoneticPr fontId="0" type="Hiragana"/>
  </si>
  <si>
    <t>2-神-冲突-小他者</t>
    <phoneticPr fontId="0" type="Hiragana"/>
  </si>
  <si>
    <t>3-人-中心-主体</t>
    <phoneticPr fontId="0" type="Hiragana"/>
  </si>
  <si>
    <t>4-地-虚无-原质</t>
    <phoneticPr fontId="0" type="Hiragana"/>
  </si>
  <si>
    <t>CCCC</t>
    <phoneticPr fontId="0" type="Hiragana"/>
  </si>
  <si>
    <t>1实在论</t>
  </si>
  <si>
    <t>11科学实在论</t>
  </si>
  <si>
    <t>111物理主义</t>
  </si>
  <si>
    <t>113认知主义</t>
  </si>
  <si>
    <t>114行为主义</t>
  </si>
  <si>
    <t>12宗教实在论</t>
  </si>
  <si>
    <t>121神创论</t>
  </si>
  <si>
    <t>122偶像崇拜</t>
  </si>
  <si>
    <t>123唯灵论</t>
  </si>
  <si>
    <t>13唯我论</t>
  </si>
  <si>
    <t>131伪唯心主义</t>
  </si>
  <si>
    <t>132本真主义</t>
  </si>
  <si>
    <t>133唯意志主义</t>
  </si>
  <si>
    <t>134直觉主义</t>
  </si>
  <si>
    <t>14常人意见</t>
  </si>
  <si>
    <t>143心理主义</t>
  </si>
  <si>
    <t>144庸俗主义</t>
  </si>
  <si>
    <t>2形而上学</t>
  </si>
  <si>
    <t>21在场形而上学</t>
  </si>
  <si>
    <t>211普遍主义</t>
  </si>
  <si>
    <t>212本质主义</t>
  </si>
  <si>
    <t>213合理主义</t>
  </si>
  <si>
    <t>214绝对主义</t>
  </si>
  <si>
    <t>22辨证形而上学</t>
  </si>
  <si>
    <t>221无限主义</t>
  </si>
  <si>
    <t>222否定主义</t>
  </si>
  <si>
    <t>23我思形而上学</t>
  </si>
  <si>
    <t>231实体一元论</t>
  </si>
  <si>
    <t>24反形而上学</t>
  </si>
  <si>
    <t>3观念论</t>
  </si>
  <si>
    <t>31现象学</t>
  </si>
  <si>
    <t>32辩证法</t>
  </si>
  <si>
    <t>33存在主义</t>
  </si>
  <si>
    <t>34结构主义</t>
  </si>
  <si>
    <t>41科学唯物主义</t>
  </si>
  <si>
    <t>42辨证唯物主义</t>
  </si>
  <si>
    <t>43实践唯物主义</t>
  </si>
  <si>
    <t>44实践</t>
  </si>
  <si>
    <t>4唯物主义</t>
    <phoneticPr fontId="0" type="Hiragana"/>
  </si>
  <si>
    <t>主义主义：四个基本概念</t>
    <phoneticPr fontId="0" type="Hiragana"/>
  </si>
  <si>
    <t>主义主义：四种基本力量</t>
    <phoneticPr fontId="0" type="Hiragana"/>
  </si>
  <si>
    <t>主义主义：匹配前缀（1）</t>
    <phoneticPr fontId="0" type="Hiragana"/>
  </si>
  <si>
    <t>主义主义：匹配（1）</t>
    <phoneticPr fontId="0" type="Hiragana"/>
  </si>
  <si>
    <t>主义主义：匹配前缀（2）</t>
    <phoneticPr fontId="0" type="Hiragana"/>
  </si>
  <si>
    <t>主义主义：匹配（2）</t>
    <phoneticPr fontId="0" type="Hiragana"/>
  </si>
  <si>
    <t>主义主义：匹配前缀（3）</t>
    <phoneticPr fontId="0" type="Hiragana"/>
  </si>
  <si>
    <t>主义主义：匹配（3）</t>
    <phoneticPr fontId="0" type="Hiragana"/>
  </si>
  <si>
    <t>星座：匹配前缀</t>
    <phoneticPr fontId="0" type="Hiragana"/>
  </si>
  <si>
    <t>星座：匹配1</t>
    <phoneticPr fontId="0" type="Hiragana"/>
  </si>
  <si>
    <t>星座：匹配2</t>
  </si>
  <si>
    <t>自由奔放，精明能干，富于创新</t>
  </si>
  <si>
    <t>水瓶座的人富有幽默感。他们具有温文尔雅，体帖，但社交能力不强的特质。他们喜欢独处或和自己最亲近的朋友相处，这就是为什麽水瓶座的人会仔细选择朋友的原因。他们喜欢恭维的语言，当受到伤害的时候，以经准备好宽恕的心理。他们易使他人身心愉快，这使他们具有非凡的吸引力。他们通常心如止水，诚挚肯切。但是当他们生气的时候，也可能具危险性。大多数时候，他们会高估自己同伴的诚挚和誓言一致事后后悔不已。水瓶座的守护星土星和天王星。水瓶座的人有很多不同的兴趣爱好，在许多领域都富有创意和技能。他们是出色的计算机科学家，医生，飞行员和作家。 </t>
  </si>
  <si>
    <t>出生月份1月21日-2月19日 </t>
  </si>
  <si>
    <t>出生月份2月20日-3月20日 </t>
  </si>
  <si>
    <t>激励性，仁爱，幻想，观察力强。 </t>
  </si>
  <si>
    <t>星座：匹配3</t>
    <phoneticPr fontId="0" type="Hiragana"/>
  </si>
  <si>
    <t>星座：匹配4</t>
  </si>
  <si>
    <t>双鱼座的人拥有独力和神秘的个性，他们是敏感而仁爱的。他们对各种状况应便自如双鱼座的人能够同时执行许多不同的任务并能很好的完成。虽然他们试图独力完成任务，但他们很喜欢在上司的管理下执行任务。他们能够宽容他人的行为，富有宗教信仰，非常重视自己的家庭及于他人的关系。 </t>
  </si>
  <si>
    <t>出生月份3月21日-4月20日 </t>
  </si>
  <si>
    <t>独力，创新，热情活力，最招男人喜欢的星座。 </t>
  </si>
  <si>
    <t>白羊座位居十二宫之首，极具创新精神，通常会表现出极强的领导欲。白羊座的人精力充沛，富有冒险性，愿起先锋作用且坚强勇敢，凡事都力争上风。他们的性格坦诚，直率但往往以自我为中心，并且任性妄为。白羊座的人喜欢冒险，无所畏惧。他们热情似火，对周围的人极具影响力，忠于家庭和朋友。火星是白羊座的守护星，他们将是很好的运动员，医生，探险家，军人和领导人。有时他们在物质，情绪及精神上趋于极端化，应注意避免在这些方面的过激行为。 </t>
  </si>
  <si>
    <t>出生月份4月21日-5月21日 </t>
  </si>
  <si>
    <t>金牛座</t>
  </si>
  <si>
    <t>勤奋的，储蓄的，享受的。 </t>
  </si>
  <si>
    <t>金牛座是十二宫的第二个星座，代表成长。金牛座耐心，可靠，热心，有爱心，有毅力，富有实干精神。金牛座的人不喜变化各性内敛，务实，钟爱一切自然的物质，对朋友和恋人感情真诚专一。但是当金牛座的人受到欺辱时，他会永远把它记住。金牛座和其他十二宫的星座相比较，它是离地球最近的。金星是金牛座的守护星，并和谐地围绕在它周围。金牛座的人喜欢团队活动。但是，他们也十分倔强。金牛座的人适合做老师，科学家，设计师厨师。 </t>
    <phoneticPr fontId="0" type="Hiragana"/>
  </si>
  <si>
    <t>出生月份5月22日-6月21日</t>
  </si>
  <si>
    <t>想像力丰富，善于交流，机智幽默。 </t>
  </si>
  <si>
    <t>双子座是十二宫的第三个星座，代表思维敏捷。双子座的人具有良好的口才，兼备活力和聪慧。他们具有适应能力强，多才多艺，善于交流，机智，雄才伟辩的气质，由于具双重性格，有时候他们可能悲观厌世。双子座的人喜欢融合集体之中，总是遵守游戏规则。善解人意和容忍大度的他们乐于助人，通常以他们的思维和口才活跃于任何社交活动。双子座的守护星是水星。双子座的人能适应任何环境，并尽力保持独力的个性，喜欢旅游和社交。双子座的人是律师，政治家和公众演讲者。 </t>
  </si>
  <si>
    <t>出生月份6月22日-7月22日 </t>
  </si>
  <si>
    <t>自我保护，敏悦，富有梦想，可靠。 </t>
  </si>
  <si>
    <t>巨蟹座的人自我保护能力很强，且具有传统及情绪化的特征。有时，巨蟹座的人会为了自己想要得到的东西而不惜一切代价的去争取。他们总是很极端化的，他们会在很短的时间内一时忧愁一时又是欢喜。他们是十分敏感的，做任何事情都是非常自我的，但他们非常重视家庭。巨蟹座的人不喜欢被别人批评或是侮辱。他们生性慷慨。巨蟹座的人将是很好的律师，建筑师，设计师和画家。 </t>
  </si>
  <si>
    <t>哲学</t>
    <phoneticPr fontId="0" type="Hiragana"/>
  </si>
  <si>
    <t>出生月份7月23日-8月23日 </t>
  </si>
  <si>
    <t>统治，尊重，教导。 </t>
  </si>
  <si>
    <t xml:space="preserve">狮子座的人就像狮子一样：精力充沛，自由，独力。狮子座的人是行动派。他们具有权威性和自信的性格，使他们成为出色的领导者。他们对别人非常忠诚，甚至即使是对自己的敌人。他们喜欢社交活动，喜欢发放礼物。他们很喜欢买一些别致的东西。狮子座的人喜欢吸引大家的注意力，他们可以胜任各种不同的工作，且学习能力强。狮子座总是遵循自己 的原则，因此不会出乎人们的意料。他们也喜欢孩子，是一个受欢迎的演员。太阳是狮子座的守护星。由于他们具有很强的自信心，因此狮子座的人是乐天派。他们会是出色的令导者管理家，演员及谈判高手。 </t>
    <phoneticPr fontId="0" type="Hiragana"/>
  </si>
  <si>
    <t>处女座</t>
  </si>
  <si>
    <t>出生月份8月24日-9月22日。 </t>
  </si>
  <si>
    <t>完美，周到，整洁，好学。 </t>
  </si>
  <si>
    <t>处女座受到攻击时，喜欢反击。处女座的人需要人们的关注，崇拜和答谢。他们细致能干，工作效率高。他们喜欢合理性，能很快的解决问题，不求恭维，不挥霍。作为完美主义者，他们喜欢把家收拾的干干净净。尽管处女座的人喜欢结交新朋友，但他们只有几个真心的朋友，因为他们视友谊为非一般人可以做到的无价之宝。墨丘利神是处女座守护星。处女座的人非常聪明，有教养。他们适合做科学家，老师，分析员和计划者。 </t>
  </si>
  <si>
    <t>天枰座</t>
  </si>
  <si>
    <t>出生月份9月23日-10月22日 </t>
  </si>
  <si>
    <t>愉快，和谐，社交，迟早要暴富的三大星座。 </t>
  </si>
  <si>
    <t>天枰座善于交际，喜欢融合于集体之中。天枰座的人具有优雅的绅士风度，喜欢受人钦佩和赞扬。他们是完美主义者。天枰座的人具有忠诚，体贴，正派以及适应能力强的气质.他们是朋友和周围的人可信赖的对象。有时候，这一点促使他们毫无理由的去控制他人。天枰座的人喜欢大型，开放的场所，如会堂和露天大型运动场。从本质看，他们喜欢到大自然中去。天枰座的守护星是金星。天枰座的人是法官，管理者，作家和社交家。</t>
  </si>
  <si>
    <t>出生月份10月23日-11月21日 </t>
  </si>
  <si>
    <t>隐蔽性，控制力，影响力，变化多端。 </t>
  </si>
  <si>
    <t>天蝎座的人拥有非常复杂的个性，他们非常聪明，从不妥协，攻于心计且善于自我保护。他们认为金钱是非常重要的。有时他们拥有“第六感”：他们能凭借直觉感受到他人所不能感受到的事情。他们会尽力保护自己的朋友及所爱的人，且对他们非常忠诚。他们会不遗余力地实现目标。在与人相处中，他们具有危险的忌妒心理，但同时他们又是充满热情和关爱的人。天蝎座的人将是很好的教师，演员，商人，会计师和社会学家。 </t>
  </si>
  <si>
    <t>射手座</t>
  </si>
  <si>
    <t>出生月份11月22日-12月21日 </t>
  </si>
  <si>
    <t>探索，冒险，旅行，善解人意。 </t>
  </si>
  <si>
    <t xml:space="preserve">射手座的人具有充满活力和积极向上的个性，他们想认识所有事情和人，也喜欢通过旅行接近大自然。射手座的人乐观，忠诚，正直。人们都愿向射手座的人倾诉自己的苦恼，以寻求帮助和理解。射手座的人比较理性，他们可在任何环境下迅速的调节自己。他们会是很好的朋友，但同时保持自由的意志及中立性。木星是射手座的守护星，他们生来就非常好奇，这种好奇心使他们受到良好的教育并成为具有聪明才智的人。有时射手座的人会具有叛逆性，但他们会很快冷静下来，恢复常态。射手座的人会是很好的推销员，科学家，研究人员及分析家。 </t>
    <phoneticPr fontId="0" type="Hiragana"/>
  </si>
  <si>
    <t>摩蝎座</t>
  </si>
  <si>
    <t>出生月份12月22日-1月20日 </t>
  </si>
  <si>
    <t>创建，组织，成就，命令 </t>
  </si>
  <si>
    <t xml:space="preserve">摩蝎座的从不会重复同样的错误。他们非常小心，沉稳，务实和节俭。他们有所保留的个性可能导致人际关系出现问题。他们忠实于家庭及所爱的人。但他们善良和感情丰富的一面往往被他们的羞涩所掩盖。由于追求完美，不相信自己的能力，使他们经常与机遇擦肩而过。土星是摩蝎座的守护星。当受到很多人关注和遵敬的时候，摩蝎座的人很容易改变自 己。摩蝎座的人适合做经纪，政客，经济学家和银行家。 </t>
    <phoneticPr fontId="0" type="Hiragana"/>
  </si>
  <si>
    <t>星座</t>
    <phoneticPr fontId="0" type="Hiragana"/>
  </si>
  <si>
    <t>塔罗：大阿卡纳牌匹配前缀</t>
    <phoneticPr fontId="0" type="Hiragana"/>
  </si>
  <si>
    <t>塔罗：大阿卡纳牌匹配</t>
    <phoneticPr fontId="0" type="Hiragana"/>
  </si>
  <si>
    <t>塔罗：小阿卡纳牌1匹配</t>
    <phoneticPr fontId="0" type="Hiragana"/>
  </si>
  <si>
    <t>塔罗：小阿卡纳牌1匹配前缀</t>
    <phoneticPr fontId="0" type="Hiragana"/>
  </si>
  <si>
    <t>塔罗：小阿卡纳牌2匹配前缀</t>
    <phoneticPr fontId="0" type="Hiragana"/>
  </si>
  <si>
    <t>塔罗：小阿卡纳牌2匹配</t>
    <phoneticPr fontId="0" type="Hiragana"/>
  </si>
  <si>
    <t>塔罗：大阿卡纳牌象征</t>
    <phoneticPr fontId="0" type="Hiragana"/>
  </si>
  <si>
    <t>塔罗：小阿卡纳牌1象征</t>
    <phoneticPr fontId="0" type="Hiragana"/>
  </si>
  <si>
    <t>愚者</t>
  </si>
  <si>
    <t>魔术师</t>
  </si>
  <si>
    <t>女祭司</t>
  </si>
  <si>
    <t>皇帝</t>
  </si>
  <si>
    <t>教皇</t>
  </si>
  <si>
    <t>恋人</t>
  </si>
  <si>
    <t>战车</t>
  </si>
  <si>
    <t>力量</t>
  </si>
  <si>
    <t>隐者</t>
  </si>
  <si>
    <t>命运之轮</t>
  </si>
  <si>
    <t>正义</t>
  </si>
  <si>
    <t>倒吊者</t>
  </si>
  <si>
    <t>死神</t>
  </si>
  <si>
    <t>节制</t>
  </si>
  <si>
    <t>高塔</t>
  </si>
  <si>
    <t>星星</t>
  </si>
  <si>
    <t>月亮</t>
  </si>
  <si>
    <t>太阳</t>
  </si>
  <si>
    <t>审判</t>
  </si>
  <si>
    <t>世界</t>
  </si>
  <si>
    <t>恶魔</t>
    <phoneticPr fontId="0" type="Hiragana"/>
  </si>
  <si>
    <t>流浪</t>
  </si>
  <si>
    <t>创造</t>
  </si>
  <si>
    <t>支配</t>
  </si>
  <si>
    <t>援助</t>
  </si>
  <si>
    <t>结合</t>
  </si>
  <si>
    <t>胜利</t>
  </si>
  <si>
    <t>探索</t>
  </si>
  <si>
    <t>轮回</t>
  </si>
  <si>
    <t>均衡</t>
  </si>
  <si>
    <t>牺牲</t>
  </si>
  <si>
    <t>结束</t>
  </si>
  <si>
    <t>净化</t>
  </si>
  <si>
    <t>诱惑</t>
  </si>
  <si>
    <t>希望</t>
  </si>
  <si>
    <t>不安</t>
  </si>
  <si>
    <t>生命</t>
  </si>
  <si>
    <t>复活</t>
  </si>
  <si>
    <t>达成</t>
  </si>
  <si>
    <t>星币</t>
  </si>
  <si>
    <t>宝剑</t>
  </si>
  <si>
    <t>权杖代表着火，象征激情，能量创造，</t>
  </si>
  <si>
    <t>星币代表土，象征金钱，物质享受</t>
  </si>
  <si>
    <t>圣杯代表水，象征情感关系，爱和灵感</t>
  </si>
  <si>
    <t>宝剑代表风，象征思想，智慧，交流和冲突</t>
    <phoneticPr fontId="0" type="Hiragana"/>
  </si>
  <si>
    <t>侍从</t>
  </si>
  <si>
    <t>骑士</t>
  </si>
  <si>
    <t>皇后</t>
  </si>
  <si>
    <t>国王</t>
  </si>
  <si>
    <t>塔罗</t>
    <phoneticPr fontId="0" type="Hiragana"/>
  </si>
  <si>
    <t>卡巴拉</t>
    <phoneticPr fontId="0" type="Hiragana"/>
  </si>
  <si>
    <t>-</t>
    <phoneticPr fontId="0" type="Hiragana"/>
  </si>
  <si>
    <t>天使-恶魔-堕天使</t>
    <phoneticPr fontId="0" type="Hiragana"/>
  </si>
  <si>
    <t>B</t>
    <phoneticPr fontId="0" type="Hiragana"/>
  </si>
  <si>
    <t>善恶：匹配天使</t>
    <phoneticPr fontId="0" type="Hiragana"/>
  </si>
  <si>
    <t>善恶：匹配恶魔</t>
    <phoneticPr fontId="0" type="Hiragana"/>
  </si>
  <si>
    <t>善恶：匹配前缀2</t>
    <phoneticPr fontId="0" type="Hiragana"/>
  </si>
  <si>
    <t>善恶：匹配堕天使</t>
  </si>
  <si>
    <t>善恶：匹配前缀1</t>
    <phoneticPr fontId="0" type="Hiragana"/>
  </si>
  <si>
    <t xml:space="preserve">“物质的王国”之意。颜色是橙黄色、橄榄色、红褐色和黑色四色，宝石是水晶。象征行星为地球。代表人物形象为坐在王座上的年轻女性，神名是Adonai Melekh，守护天使是尚达奉（Sandalphon）。王国、物质、人，亦代表着四元素所合成，即是物质的存在。 
依次连结1到10所构成的线条又称为“火剑之路”（Path of the Flaming Sword）。 
另外，在16世纪的鲁利安体系的卡巴拉（英语：Lurianic Kabbalah）中，出现了质点“知识”（或称“智慧”，Da'at）。“知识”所在之处，生命之树的十个质点合为一体，所以通常不会被描绘。然而有时“知识”也会被视为质点并取代“王冠”（Kether），沿生命之树中轴线出现，位于“王冠”的正下方、“美丽”（Tiphareth）的正上方，这时它被视为非意识的“王冠”的意识表现。 </t>
    <phoneticPr fontId="0" type="Hiragana"/>
  </si>
  <si>
    <t>意味着“astral体”，也就是灵魂与肉体之中的灵气。卡巴拉以此表现“前存在物质”。数字是9，颜色是紫色，金属是银，象征行星为月亮（同太阳，神秘学中月亮也被视为行星）。代表人物形象为全裸的男性。神名是Shaddai El Chai。守护天使是加百列（Gabriel）。基础、万物的基础、神的创造力，亦代表着月球天。</t>
    <phoneticPr fontId="0" type="Hiragana"/>
  </si>
  <si>
    <t xml:space="preserve">有物质型态的“铸型”之意。数字是8，颜色是橙色，金属是水银。象征行星为水星。神名是Elohim Tzabaoth，守护天使是拉斐尔（Raphael）。尊严、收缩、光荣，亦代表着水星天。 </t>
    <phoneticPr fontId="0" type="Hiragana"/>
  </si>
  <si>
    <t xml:space="preserve">含有“丰饶”之意，数字是7。7是来自《新约·创世纪》之中耶和华“创造世界的七天”，有坚实、勇气的意义在内。颜色是绿色，金属是铜，宝石是绿宝石。象征行星为金星。代表人物形象为全裸的女性。神名是Adona Tzabaoth。守护天使是亚纳尔（Haniel）。永远、膨胀、胜利，亦代表着金星天。 </t>
    <phoneticPr fontId="0" type="Hiragana"/>
  </si>
  <si>
    <t xml:space="preserve">生命之木中央的位置，补充所有生物之能源的中心。数字是6，颜色是黄色，金属是黄金。象征行星为太阳（在神秘学中太阳也被视为“行星”），神名是Eloha。守护天使是米迦勒（Michael）。慈悲、调停、美，亦代表着太阳天，此原质正是生命之树的核心。 </t>
    <phoneticPr fontId="0" type="Hiragana"/>
  </si>
  <si>
    <t xml:space="preserve">别名是“天使的外科医生”、“天空的外科医生”。数字是5，颜色是红色，图形是五角形，金属是铁，宝石是红宝石，象征行星为火星。神名是Elohim Gibor，守护天使是卡麦尔（Camael）。法、神的权利、恶的发现、怒，亦代表着火星天。 </t>
    <phoneticPr fontId="0" type="Hiragana"/>
  </si>
  <si>
    <t xml:space="preserve">意味着纯粹而神圣的宇宙法则——“爱”。数字是4，颜色是蓝色，金属是锡，图形是正四面体，宝石是蓝宝石，象征行星为木星。代表人物形象为坐在王座上的王。神名是EL，守护天使是然德基尔（Zadkiel）。爱、仁慈、恩宠、伟大，亦代表着木星天。 </t>
    <phoneticPr fontId="0" type="Hiragana"/>
  </si>
  <si>
    <t xml:space="preserve">有“至高之母”的别名，和“智慧（Chhokmah）”相对应，象征“女性原理”，赋予所有事物的形体。数字是3，颜色是黑色。宝石是珍珠，金属是铅，象征行星为土星。代表人物形象为成熟的女性。神名是Elohim，守护天使是亚夫结（Zaphkiel）。执行、实质的理性、创造之泉，亦代表着土星天。 </t>
    <phoneticPr fontId="0" type="Hiragana"/>
  </si>
  <si>
    <t xml:space="preserve">别名为“至高之父”，为男性原理及“动性”的象征。数字是2，颜色是灰色。象征宝石为绿松石，象征行星为天王星。神名是Yod。守护天使是拉结尔（Ratziel）。智慧、纯粹理性、创造原点，亦代表着恒星天/原动天。 </t>
    <phoneticPr fontId="0" type="Hiragana"/>
  </si>
  <si>
    <t xml:space="preserve">与人类头顶的大宇宙之间的接点。有创造的泉源、纯粹存在、生命力的泉源之意。数字是1，颜色是白色。象征宝石为金刚石，象征行星为海王星。代表人物形象为国王的侧脸，神名是Eheieh，守护天使是梅丹佐（Metatron）。同时和被称为最后之剑的圆——“王国（Malkuth）”相应。超越、神的本性，亦代表着净火天。 </t>
    <phoneticPr fontId="0" type="Hiragana"/>
  </si>
  <si>
    <t>卡巴拉：圆/原质（Sephirah）匹配前缀</t>
    <phoneticPr fontId="0" type="Hiragana"/>
  </si>
  <si>
    <t>卡巴拉：圆/原质（Sephirah）匹配1</t>
    <phoneticPr fontId="0" type="Hiragana"/>
  </si>
  <si>
    <t>卡巴拉：圆/原质（Sephirah）匹配2</t>
    <phoneticPr fontId="0" type="Hiragana"/>
  </si>
  <si>
    <t>卡巴拉：构成阶段/“四个世界” 匹配前缀</t>
    <phoneticPr fontId="0" type="Hiragana"/>
  </si>
  <si>
    <t>卡巴拉：构成阶段/“四个世界” 匹配1</t>
    <phoneticPr fontId="0" type="Hiragana"/>
  </si>
  <si>
    <t>卡巴拉：构成阶段/“四个世界” 匹配2</t>
    <phoneticPr fontId="0" type="Hiragana"/>
  </si>
  <si>
    <t>卡巴拉：三支柱（The Three Pillars） 匹配前缀</t>
    <phoneticPr fontId="0" type="Hiragana"/>
  </si>
  <si>
    <t>卡巴拉：三支柱（The Three Pillars） 匹配1</t>
    <phoneticPr fontId="0" type="Hiragana"/>
  </si>
  <si>
    <t>“神性界”（Atziluth）</t>
  </si>
  <si>
    <t>“创造界”（Beriah）</t>
  </si>
  <si>
    <t>“形成界”（Yetzirah）</t>
  </si>
  <si>
    <t>“物质界”（Assiah）</t>
  </si>
  <si>
    <t>卡巴拉：构成阶段/“四个世界” 匹配3</t>
    <phoneticPr fontId="0" type="Hiragana"/>
  </si>
  <si>
    <t>原型为四大元素中的火。原人（亚当加达蒙，Adam Kadmon）就在这里。上位恶魔据说也是属于这里。位阶最高、最完美世界，其它世界都是由此创造的。纯洁的灵魂和思想的世界，代表着神的意志（The Will of Deity） </t>
  </si>
  <si>
    <t>原型为四大元素中的风。这里是灵与魂的领域。来自“神性界”的光开始组织起来，思想和观念开始被赋予形态。这是大天使的世界，代表着神的心（The Heart of Deity） </t>
  </si>
  <si>
    <t>原型为四大元素中的水。人类灵魂的领域，由此开始，有了男女的区别。被认为是元素的世界，来自“创造界”的组织开始形成物质，形态开始表现。这是小天使的世界，代表着神的心智（The Mind of Deity）</t>
  </si>
  <si>
    <t>原型为四大元素中的地。我们人类生存的世界，灵魂在此有了肉体。原始的光分崩离析，开始结晶形成物质、自然界，以及人的存在。抽象的观念变成具体的事物，这是人的世界。 </t>
  </si>
  <si>
    <t>慈悲之柱（Pillar of Mercy）</t>
  </si>
  <si>
    <t>温和之柱（Pillar of Mildness）</t>
  </si>
  <si>
    <t>严厉之柱（Pillar of Severity） </t>
  </si>
  <si>
    <t>卡巴拉：圆/原质（Sephirah）匹配4三支柱</t>
    <phoneticPr fontId="0" type="Hiragana"/>
  </si>
  <si>
    <t>卡巴拉：圆/原质（Sephirah）匹配3四世界</t>
    <phoneticPr fontId="0" type="Hiragana"/>
  </si>
  <si>
    <t>卡巴拉2</t>
    <phoneticPr fontId="0" type="Hiragana"/>
  </si>
  <si>
    <t>乌利尔（Uriel）</t>
    <phoneticPr fontId="0" type="Hiragana"/>
  </si>
  <si>
    <t>希望</t>
    <phoneticPr fontId="0" type="Hiragana"/>
  </si>
  <si>
    <t>拉斐尔 （Raphael）</t>
    <phoneticPr fontId="0" type="Hiragana"/>
  </si>
  <si>
    <t>仁慈</t>
  </si>
  <si>
    <t>米达伦 （Metatron）</t>
    <phoneticPr fontId="0" type="Hiragana"/>
  </si>
  <si>
    <t xml:space="preserve">米迦勒 （Michael） </t>
    <phoneticPr fontId="0" type="Hiragana"/>
  </si>
  <si>
    <t>睿智</t>
  </si>
  <si>
    <t xml:space="preserve">沙利尔 （Sariel） </t>
    <phoneticPr fontId="0" type="Hiragana"/>
  </si>
  <si>
    <t>公正</t>
  </si>
  <si>
    <t xml:space="preserve">加百列 （Gabriel） </t>
    <phoneticPr fontId="0" type="Hiragana"/>
  </si>
  <si>
    <t>信念</t>
  </si>
  <si>
    <t>雷米尔 （Remiel）</t>
    <phoneticPr fontId="0" type="Hiragana"/>
  </si>
  <si>
    <t>谨慎</t>
  </si>
  <si>
    <t>善恶：匹配善</t>
    <phoneticPr fontId="0" type="Hiragana"/>
  </si>
  <si>
    <t>善恶：匹配恶</t>
    <phoneticPr fontId="0" type="Hiragana"/>
  </si>
  <si>
    <t>路西法（Lucifer）</t>
    <phoneticPr fontId="0" type="Hiragana"/>
  </si>
  <si>
    <t>玛门（Mammon）</t>
    <phoneticPr fontId="0" type="Hiragana"/>
  </si>
  <si>
    <t>阿斯莫德（Asmodeus）</t>
    <phoneticPr fontId="0" type="Hiragana"/>
  </si>
  <si>
    <t>萨麦尔（Samael）</t>
    <phoneticPr fontId="0" type="Hiragana"/>
  </si>
  <si>
    <t>别西卜（Beelzebub）</t>
    <phoneticPr fontId="0" type="Hiragana"/>
  </si>
  <si>
    <t>利维坦（Leviathan）</t>
    <phoneticPr fontId="0" type="Hiragana"/>
  </si>
  <si>
    <t>贝尔芬格（Belphegor）</t>
    <phoneticPr fontId="0" type="Hiragana"/>
  </si>
  <si>
    <t>懒惰</t>
    <phoneticPr fontId="0" type="Hiragana"/>
  </si>
  <si>
    <t>妒忌</t>
    <phoneticPr fontId="0" type="Hiragana"/>
  </si>
  <si>
    <t>贪食</t>
    <phoneticPr fontId="0" type="Hiragana"/>
  </si>
  <si>
    <t>暴怒</t>
    <phoneticPr fontId="0" type="Hiragana"/>
  </si>
  <si>
    <t>淫欲</t>
    <phoneticPr fontId="0" type="Hiragana"/>
  </si>
  <si>
    <t>贪婪</t>
    <phoneticPr fontId="0" type="Hiragana"/>
  </si>
  <si>
    <t>傲慢</t>
    <phoneticPr fontId="0" type="Hiragana"/>
  </si>
  <si>
    <t>善恶：匹配堕落</t>
    <phoneticPr fontId="0" type="Hiragana"/>
  </si>
  <si>
    <t>切茜娅【Chessia】</t>
  </si>
  <si>
    <t>媚惑天使</t>
    <phoneticPr fontId="0" type="Hiragana"/>
  </si>
  <si>
    <t>路西法（路西菲尔）【Lucifer】</t>
  </si>
  <si>
    <t>昔拉【Sariel】</t>
  </si>
  <si>
    <t>撒斯姆 【Samle】</t>
  </si>
  <si>
    <t>亚伯汗【Abraham】</t>
  </si>
  <si>
    <t>帛曳【Bael】</t>
  </si>
  <si>
    <t>番尼【Pthahnil】</t>
  </si>
  <si>
    <t>玛伊雅弥【Mahonin】</t>
  </si>
  <si>
    <t>贲薨【Python】</t>
  </si>
  <si>
    <t>抵抗天使</t>
    <phoneticPr fontId="0" type="Hiragana"/>
  </si>
  <si>
    <t>杀戮天使</t>
    <phoneticPr fontId="0" type="Hiragana"/>
  </si>
  <si>
    <t>欲望天使</t>
    <phoneticPr fontId="0" type="Hiragana"/>
  </si>
  <si>
    <t>扭曲天使</t>
    <phoneticPr fontId="0" type="Hiragana"/>
  </si>
  <si>
    <t>光明天使</t>
    <phoneticPr fontId="0" type="Hiragana"/>
  </si>
  <si>
    <t>叛逆天使</t>
    <phoneticPr fontId="0" type="Hiragana"/>
  </si>
  <si>
    <t>弥漫天使</t>
    <phoneticPr fontId="0" type="Hiragana"/>
  </si>
  <si>
    <t>失去天使</t>
    <phoneticPr fontId="0" type="Hiragana"/>
  </si>
  <si>
    <t>驱动力的来源：外向E---内向I </t>
  </si>
  <si>
    <t>接受信息的方式：感觉S---直觉N </t>
  </si>
  <si>
    <t>决策的方式：思维T---情感F </t>
  </si>
  <si>
    <t>对待不确定性的态度：判断J---知觉P </t>
  </si>
  <si>
    <t>MBTI理论：个性角度</t>
    <phoneticPr fontId="0" type="Hiragana"/>
  </si>
  <si>
    <t xml:space="preserve">NT理性者： 
理性者=战略能力》》》掌握因果联系，通过系统和知识实现目标 </t>
    <phoneticPr fontId="0" type="Hiragana"/>
  </si>
  <si>
    <t xml:space="preserve">NF理想主义者： 
理想主义者=人际能力》》》与人真诚交往，人道主义者、促进关系，努力让社会变得更好 </t>
    <phoneticPr fontId="0" type="Hiragana"/>
  </si>
  <si>
    <t xml:space="preserve">SJ传统主义者： 
传统主义者=后勤能力》》》分配管理物资、谨慎勤奋，被商业吸引，社会运行的中坚 </t>
    <phoneticPr fontId="0" type="Hiragana"/>
  </si>
  <si>
    <t xml:space="preserve">SP技艺者： 
技艺者=战术能力》》》根据当下情况快速行动，优雅迅速，抓住机会获取优势 </t>
    <phoneticPr fontId="0" type="Hiragana"/>
  </si>
  <si>
    <t xml:space="preserve">分析家INTJ：富有想像力和战略能力的策略家，一切皆在计划之中 
想象力丰富却很果断，雄心壮志但注重隐私，充满好奇心但从不浪费精力 
散发着自信和神秘的光环，他们深刻的洞察力，原创的想法，强大的逻辑使他们能够用纯粹的意志力和人格力量来促成变革 </t>
    <phoneticPr fontId="0" type="Hiragana"/>
  </si>
  <si>
    <t xml:space="preserve">INTP：具有创造力的思想家，对知识有着止不住的渴望 
哲学家、思考者，或是爱空想的教授，在历史的长河中，许多科学发现就是他们的智慧之花结出的丰硕果实 
展现出积极主动的创造性，异于常人的视角以及永不枯竭的智慧系统 </t>
    <phoneticPr fontId="0" type="Hiragana"/>
  </si>
  <si>
    <t xml:space="preserve">ENTJ：大胆，富有想像力且意志强大的领导者，总能创建解决问题的方法 
天生的领导者，具有魅力和信心，他们所散发的权威性能召集大家为着一个共同目标努力 
用强大的动力、坚定的决心和锋芒毕露的思想实现为自己制定的一切目标 </t>
    <phoneticPr fontId="0" type="Hiragana"/>
  </si>
  <si>
    <t xml:space="preserve">ENTP：聪明好奇的发明者，不会放弃任何智力上的挑战 
故意持相反意见的创新者，善于把观点和信条剪得支离破碎并撒在空中给所有人看 
喜欢另辟蹊径，非常规的思维方式中训练思维，改善现有系统，打破成规发现新出路 </t>
    <phoneticPr fontId="0" type="Hiragana"/>
  </si>
  <si>
    <t>外交家INFJ：安静而神秘，鼓舞人心且不知疲倦的理想主义者 
具有与生俱来的理想主义和道德感， 轻言细语却有深刻洞察力，为自己的信念不懈奋斗，留下深远的积极影响 
富有想象力，充满信念和灵性，他们并非为了创造优势，而是建立平衡，相信爱和同情的力量。很在乎别人的感受，也希望被以同样的方式对待</t>
    <phoneticPr fontId="0" type="Hiragana"/>
  </si>
  <si>
    <t xml:space="preserve">INFP：诗意，善良的利他主义着，总是热情地提供帮助 
真正的理想主义者，总是从最坏的人和事中寻找最好的一面，想方设法让情况变得更好。 虽然可能看起来冷静，内向甚至害羞，但他们内心的火焰和热情可以光芒四射 
当决定如何行动时，他们以荣誉、美好、道德和善良为准则，引导他们行动的是纯粹的信念，而非奖惩，他们以这样的品质为荣帮助 </t>
    <phoneticPr fontId="0" type="Hiragana"/>
  </si>
  <si>
    <t xml:space="preserve">ENFJ：富有魅力且鼓舞人心的领导者，有使听众着迷的能力 
天生的领导者，充满激情，魅力四射。喜欢帮助、启发他人取得成就并造福整个世界。真实、关怀和利他主义 
他们浑身散发着天然的自信，潜移默化地影响着周围的人，也能够指导他人团结协作，帮助他们提升自己并改进社区，而他们自己也可从中获得自豪感与快乐 </t>
    <phoneticPr fontId="0" type="Hiragana"/>
  </si>
  <si>
    <t xml:space="preserve">ENFP：热情，有创造力爱社交的自由人，总能找到理由微笑 
常常是聚会上的焦点，但是与眼前的兴奋和快乐相比，他们更享受与人们建立的社会和情感联系。 富有魅力，精力充沛且有同情心 
他们长袖善舞，愿意讨好他人，能够带着旺盛的好奇心和充沛的精力去领悟言外之意。会透过情感，同情和神秘主义的棱镜来观察世界的联系，并时刻寻找着更深层的含义 </t>
    <phoneticPr fontId="0" type="Hiragana"/>
  </si>
  <si>
    <t xml:space="preserve">守护者ISTJ：实际且稳重，坚毅并且可靠 
正直，务实，恪尽职守，他们愿意为自己的行为负责，努力完成目标。不吝啬时间和精力，耐心准确地完成每个任务 
遵守已经建立的规则和准则，关注细节，敢于承认自己的错误，实话实说。他们对责任的热情，可靠，和正直的人格能让他们深受传统组织的青睐 </t>
    <phoneticPr fontId="0" type="Hiragana"/>
  </si>
  <si>
    <t xml:space="preserve">ISFJ：专注温暖的守护者，时刻准备保护所爱之人 
照顾他人的感受，重视自己的责任，无论在家庭还是工作中，都时刻尽最大努力超出预期地让别人满意 
利他主义者，感情细腻，擅长赠送礼物，但一旦到了需要保护其家人或朋友的时候，会变得非常强悍 </t>
    <phoneticPr fontId="0" type="Hiragana"/>
  </si>
  <si>
    <t>ESTJ：出色的管理者，在管理具体事务和人员方面无与伦比 
他们诚实，爱奉献，有尊严，他们的明确建议和指导被人看重，也愿意披荆斩棘，带领大家努力前行。他们对周围的事务了如指掌，生活在一个由明确的事实组成的世界 
他们坚信法律的规则和掌握权利的重要性，他们的领导方式是以身作则，尽心尽力，诚实果断，坚决反对懒惰和作弊，尤其在工作时。 他们认为踏实努力工作是塑造品格的最佳方式</t>
    <phoneticPr fontId="0" type="Hiragana"/>
  </si>
  <si>
    <t xml:space="preserve">ESFJ：极有同情心，爱交往、受欢迎，总是热心提供帮助 
他们喜欢助人为乐，享受做有意义的事情，只要他们的重要性被认可并受到感激。他们是忠诚爱奉献的伴侣和父母 
他们更在乎一些有形的实实在在的东西，例如提升社会地位，观察他人的举动。 关注周围的动态是他们必做的事情，他们会尽一切努力把他们的能力用在好的地方 </t>
    <phoneticPr fontId="0" type="Hiragana"/>
  </si>
  <si>
    <t xml:space="preserve">探险家ISTP：大胆实际的操作者，擅长使用所有形式的工具 
喜欢用双手和眼睛去探索事物，他们通过冷静的理性主义和精神饱满的好奇心来感知和体验这个世界。他们在不同的项目中穿梭，从创造有用、充足的产物中获得乐趣 
他们通过创造、解决难题、反复试验和第一手的经验来探索新想法，他们友好又缄默，行事冷静但会突然的不由自主 </t>
    <phoneticPr fontId="0" type="Hiragana"/>
  </si>
  <si>
    <t xml:space="preserve">ISFP：灵活有魅力的艺术家，随时准备探索体验新鲜事物 
他们是真正的艺术家，他们会运用审美，设计，甚至选择和行动来打破社会常规。 喜欢用美感和行为方面的实验来颠覆传统的期望，构建美好的事物，他们对旁人的感受很敏感且重视和谐 
他们利用自己的时间自省，审查并重新评判自己的信条。 与纠结于过去或未来相比，他们更愿意思考此时此刻的自己，然后摇身一变，从他们退隐的地方归来 </t>
    <phoneticPr fontId="0" type="Hiragana"/>
  </si>
  <si>
    <t xml:space="preserve">ESTP：聪明，精力充沛善于感知，享受冒险的边缘生活 
他们的对话充满活力，也不乏智慧，他们喜欢讨论此时此刻的事，或者干脆动身去做。 他们不会瞻前顾后，而是在前进的过程中改正错误，而不是闲坐着思考备用计划和撤退方案 
享受戏剧性，激情和快感，不是追求情绪的波动起伏而是为了对他们的逻辑思维带来刺激。会在快速理性的刺激反应中根据眼前的实际情况作出重要决策 </t>
    <phoneticPr fontId="0" type="Hiragana"/>
  </si>
  <si>
    <t xml:space="preserve">ESFP：自发而动，精力充沛且热情的表演者，生活在他们的周围永不无聊 
他们是天生的表演者，他们热爱聚光灯，世界就是他们的舞台。 他们聊天时炫弄自己独特而不失率直的幽默感，努力成为目光的焦点，让每一次外出都仿佛置身于派对之中 
他们是十足的社交动物，喜欢最简单的事物，对他们而言，没有什么比跟一大群好友嬉笑玩乐更快乐的事情了。他们观察力敏锐，能够非常敏感地捕捉到他人的情绪，通常都有点戏剧化且激情四溢 </t>
    <phoneticPr fontId="0" type="Hiragana"/>
  </si>
  <si>
    <t>INTJ</t>
    <phoneticPr fontId="0" type="Hiragana"/>
  </si>
  <si>
    <t>INTP</t>
    <phoneticPr fontId="0" type="Hiragana"/>
  </si>
  <si>
    <t>ENTJ</t>
    <phoneticPr fontId="0" type="Hiragana"/>
  </si>
  <si>
    <t>ENTP</t>
    <phoneticPr fontId="0" type="Hiragana"/>
  </si>
  <si>
    <t>INFJ</t>
    <phoneticPr fontId="0" type="Hiragana"/>
  </si>
  <si>
    <t>INFP</t>
    <phoneticPr fontId="0" type="Hiragana"/>
  </si>
  <si>
    <t>ENFJ</t>
    <phoneticPr fontId="0" type="Hiragana"/>
  </si>
  <si>
    <t>ENFP</t>
    <phoneticPr fontId="0" type="Hiragana"/>
  </si>
  <si>
    <t>ISTJ</t>
    <phoneticPr fontId="0" type="Hiragana"/>
  </si>
  <si>
    <t>ISFJ</t>
    <phoneticPr fontId="0" type="Hiragana"/>
  </si>
  <si>
    <t>ESTJ</t>
    <phoneticPr fontId="0" type="Hiragana"/>
  </si>
  <si>
    <t>ESFJ</t>
    <phoneticPr fontId="0" type="Hiragana"/>
  </si>
  <si>
    <t>ISTP</t>
    <phoneticPr fontId="0" type="Hiragana"/>
  </si>
  <si>
    <t>ISFP</t>
    <phoneticPr fontId="0" type="Hiragana"/>
  </si>
  <si>
    <t>ESTP</t>
    <phoneticPr fontId="0" type="Hiragana"/>
  </si>
  <si>
    <t>ESFP</t>
    <phoneticPr fontId="0" type="Hiragana"/>
  </si>
  <si>
    <t>NT</t>
    <phoneticPr fontId="0" type="Hiragana"/>
  </si>
  <si>
    <t>NF</t>
    <phoneticPr fontId="0" type="Hiragana"/>
  </si>
  <si>
    <t>SJ</t>
    <phoneticPr fontId="0" type="Hiragana"/>
  </si>
  <si>
    <t>SP</t>
    <phoneticPr fontId="0" type="Hiragana"/>
  </si>
  <si>
    <t>现实型：(R) </t>
  </si>
  <si>
    <t>人格特点：愿意使用工具从事操作性强的工作；动手能力强，做事手脚灵活，动作协调；不善言辞，不善交际。 </t>
  </si>
  <si>
    <t>职业类型：各类工程技术工作、农业工作；通常需要一定体力，需要运用工具或操作机械。 </t>
  </si>
  <si>
    <t>主要职业：工程师、技术员；机械操作、维修安装工人、木工、电工、鞋匠等；司机；测绘员、描图员；农民、牧民、渔民等。</t>
  </si>
  <si>
    <t>实际型(Realistic):基本的人格倾向是，喜欢有规则的具体劳动和需要基本操作技能的工作，缺乏社交能力，不适应社会性质的职业。具有这种类型人格的人其典型的职业包括技能性职业(如一般劳工、技工、修理工、农民等)和技术性职业(如制图员、机械装配工等).</t>
  </si>
  <si>
    <t>研究型：(I) </t>
  </si>
  <si>
    <t>抽象能力强，求知欲强，肯动脑筋，善思考，不愿动手；喜欢独立和富有创造性的工作；知识渊博，有学识才能，不善于领导他人。</t>
  </si>
  <si>
    <t>职业类型：主要指科学研究和科学实验工作。 </t>
  </si>
  <si>
    <t>主要职业：自然科学和社会科学方面的研究人员、专家；化学、冶金、电子、无线电、电视、飞机等方面的工程师、技术人员；飞行驾驶员、计算机操作人员等。 </t>
  </si>
  <si>
    <t>研究型(Investigative):具有聪明、理性、好奇、精确、批评等人格特征，喜欢智力的、抽象的、分析的、独立的定向任务这类研究性质的职业，但缺乏领导才能。其典型的职业包括科学研究人员、教师、工程师等。 </t>
  </si>
  <si>
    <t>艺术型：(A) </t>
  </si>
  <si>
    <t>人格特点：喜欢以各种艺术形式的创作来表现自己的才能，实现自身价值；具有特殊艺术才能和个性；乐于创造新颖的、与众不同的艺术成果、渴望表现自己的个性。 </t>
  </si>
  <si>
    <t>职业类型：主要指各种艺术创造工作。 </t>
  </si>
  <si>
    <t>艺术型(Artistic):其本的人格倾向是，具有想象、冲动、直觉、无秩序、情绪化、理想化、有创意、不重实际等人格特征。喜欢艺术性质的职业和环境，不善于事务工作。 </t>
  </si>
  <si>
    <t>人格特点：喜欢从事为他人服务和教育他人的工作；喜欢参与解决人们共同关心的社会问题，渴望发挥自己的社会作用；比较看重社会义务和社会道德 </t>
  </si>
  <si>
    <t>职业类型：主要指各种直接为他人服务得工作，如医疗服务、教育服务、生活服务等。主要职业：教师，保育员、行政人员；医护人员；衣食住行服务行业得经理、管理人员和服务人员；福利人员等。 </t>
  </si>
  <si>
    <t>其典型的职业包括教育工作者(如教师、教育行政工作人员)与社会工作者(如咨询人员、公关人员等)。 </t>
  </si>
  <si>
    <t>社会型(Social):具有合作、友善、助人、负责、圆滑、善社.交、善言谈、洞察力强等人格特征。喜欢社会交往、关心社会问题、有教导别人的能力。 </t>
  </si>
  <si>
    <t>社会型：(S) </t>
  </si>
  <si>
    <t>企业家型：(E) </t>
  </si>
  <si>
    <t>人格特点：精力充沛、自信、善交际，具有领导才能；喜欢竞争，敢冒风险；喜欢权力、地位和物质财富 </t>
  </si>
  <si>
    <t>企业型(Enterprising):具有冒险、野心人格特征。喜欢从事领导及企业性质的职业、独断、自信、精力充沛、善社交等，其典型的职业包括政府官员、企业领导、销售人员等。 </t>
  </si>
  <si>
    <t>人格特点：喜欢按计划办事，*惯接受他人的智慧和领导，自己不谋求领导职位；不喜欢冒险和竞争；工作踏实、忠诚可靠，遵守纪律</t>
  </si>
  <si>
    <t>职业类型：主要指各类文件档案、图书资料、统计报表之类相关的各类科室工作。</t>
  </si>
  <si>
    <t>主要职业：会计、出纳、统计人员；打字员；办公室人员；秘书和文书。图书管理员；旅游、外贸职员，保管员，邮递员，审计人员，人事职员等 </t>
  </si>
  <si>
    <t>传统型(Conventional):具有顺从、谨慎、保守、实际、稳重、有效率等人格特征。喜欢有系统有条理的工作任务，其典型的职业包括秘书、办公室人员、计事员、会计、行政助理、图书馆员、出纳员、打字员、税务员、统计员、交通管理员等。 </t>
  </si>
  <si>
    <t>霍兰德</t>
    <phoneticPr fontId="0" type="Hiragana"/>
  </si>
  <si>
    <t>MBTI理论：四大分类</t>
    <phoneticPr fontId="0" type="Hiragana"/>
  </si>
  <si>
    <t>MBTI理论：四大分类详细</t>
    <phoneticPr fontId="0" type="Hiragana"/>
  </si>
  <si>
    <t>MBTI理论：16分类</t>
    <phoneticPr fontId="0" type="Hiragana"/>
  </si>
  <si>
    <t>MBTI理论：16分类详细</t>
    <phoneticPr fontId="0" type="Hiragana"/>
  </si>
  <si>
    <t>MBTI理论：16分类-四大分类</t>
    <phoneticPr fontId="0" type="Hiragana"/>
  </si>
  <si>
    <t>霍兰德6职业类型</t>
    <phoneticPr fontId="0" type="Hiragana"/>
  </si>
  <si>
    <t>霍兰德6职业类型：人格特点</t>
    <phoneticPr fontId="0" type="Hiragana"/>
  </si>
  <si>
    <t>霍兰德6职业类型：职业类型</t>
    <phoneticPr fontId="0" type="Hiragana"/>
  </si>
  <si>
    <t>霍兰德6职业类型：主要职业</t>
    <phoneticPr fontId="0" type="Hiragana"/>
  </si>
  <si>
    <t>霍兰德6职业类型：人格倾向</t>
    <phoneticPr fontId="0" type="Hiragana"/>
  </si>
  <si>
    <t>代表</t>
    <phoneticPr fontId="0" type="Hiragana"/>
  </si>
  <si>
    <t>MBTI</t>
    <phoneticPr fontId="0" type="Hiragana"/>
  </si>
  <si>
    <t>E</t>
    <phoneticPr fontId="0" type="Hiragana"/>
  </si>
  <si>
    <t>H</t>
    <phoneticPr fontId="0" type="Hiragana"/>
  </si>
  <si>
    <t>哲学分类1</t>
    <phoneticPr fontId="0" type="Hiragana"/>
  </si>
  <si>
    <t>哲学分类2</t>
    <phoneticPr fontId="0" type="Hiragana"/>
  </si>
  <si>
    <t>哲学分类3</t>
    <phoneticPr fontId="0" type="Hiragana"/>
  </si>
  <si>
    <t>善</t>
    <phoneticPr fontId="0" type="Hiragana"/>
  </si>
  <si>
    <t>天使</t>
    <phoneticPr fontId="0" type="Hiragana"/>
  </si>
  <si>
    <t>恶</t>
    <phoneticPr fontId="0" type="Hiragana"/>
  </si>
  <si>
    <t>堕落</t>
    <phoneticPr fontId="0" type="Hiragana"/>
  </si>
  <si>
    <t>堕天使</t>
    <phoneticPr fontId="0" type="Hiragana"/>
  </si>
  <si>
    <t>编号</t>
    <phoneticPr fontId="0" type="Hiragana"/>
  </si>
  <si>
    <t>出生</t>
    <phoneticPr fontId="0" type="Hiragana"/>
  </si>
  <si>
    <t>总结</t>
    <phoneticPr fontId="0" type="Hiragana"/>
  </si>
  <si>
    <t>详细</t>
    <phoneticPr fontId="0" type="Hiragana"/>
  </si>
  <si>
    <t>小塔罗</t>
    <phoneticPr fontId="0" type="Hiragana"/>
  </si>
  <si>
    <t>人物性格生成（善恶）</t>
    <phoneticPr fontId="0" type="Hiragana"/>
  </si>
  <si>
    <t>人物性格生成（哲学）</t>
    <phoneticPr fontId="0" type="Hiragana"/>
  </si>
  <si>
    <t>人物性格生成（星座）</t>
    <phoneticPr fontId="0" type="Hiragana"/>
  </si>
  <si>
    <t>人物性格生成（塔罗）</t>
    <phoneticPr fontId="0" type="Hiragana"/>
  </si>
  <si>
    <t>人物性格生成（卡巴拉）</t>
    <phoneticPr fontId="0" type="Hiragana"/>
  </si>
  <si>
    <t>作者：不咕の狂徒（关注作者获取最新版本）</t>
  </si>
  <si>
    <t>改编作者：Guhhhhaa，QQ：1207866211</t>
  </si>
  <si>
    <t>2022年11月4日更新</t>
    <phoneticPr fontId="0" type="Hiragana"/>
  </si>
  <si>
    <t>1.5版本</t>
    <phoneticPr fontId="0" type="Hiragana"/>
  </si>
  <si>
    <t>增加人物性格生成功能，更新善恶，哲学，星座，塔罗，卡巴拉，MBTI，霍兰德等多角度辅助人物设定，调整主页界面</t>
    <phoneticPr fontId="0" type="Hiragana"/>
  </si>
  <si>
    <t>LOR</t>
    <phoneticPr fontId="0" type="Hiragana"/>
  </si>
  <si>
    <t>主义主义：匹配前缀（4）</t>
    <phoneticPr fontId="0" type="Hiragana"/>
  </si>
  <si>
    <t>主义主义：匹配（4）</t>
    <phoneticPr fontId="0" type="Hiragana"/>
  </si>
  <si>
    <t>姓名</t>
    <phoneticPr fontId="0" type="Hiragana"/>
  </si>
  <si>
    <t>种族</t>
    <phoneticPr fontId="0" type="Hiragana"/>
  </si>
  <si>
    <t>职业</t>
    <phoneticPr fontId="0" type="Hiragana"/>
  </si>
  <si>
    <t>势力</t>
    <phoneticPr fontId="0" type="Hiragana"/>
  </si>
  <si>
    <t>年龄</t>
    <phoneticPr fontId="0" type="Hiragana"/>
  </si>
  <si>
    <t>身份</t>
    <phoneticPr fontId="0" type="Hiragana"/>
  </si>
  <si>
    <t>性格</t>
    <phoneticPr fontId="0" type="Hiragana"/>
  </si>
  <si>
    <t>卦辞</t>
    <phoneticPr fontId="0" type="Hiragana"/>
  </si>
  <si>
    <t>爻辞</t>
    <phoneticPr fontId="0" type="Hiragana"/>
  </si>
  <si>
    <t>等级</t>
    <phoneticPr fontId="0" type="Hiragana"/>
  </si>
  <si>
    <t>能力</t>
    <phoneticPr fontId="0" type="Hiragana"/>
  </si>
  <si>
    <t>法则</t>
    <phoneticPr fontId="0" type="Hiragana"/>
  </si>
  <si>
    <t>组织</t>
    <phoneticPr fontId="0" type="Hiragana"/>
  </si>
  <si>
    <t>元素</t>
    <phoneticPr fontId="0" type="Hiragana"/>
  </si>
  <si>
    <t>序列</t>
    <phoneticPr fontId="0" type="Hiragana"/>
  </si>
  <si>
    <t>技能1</t>
    <phoneticPr fontId="0" type="Hiragana"/>
  </si>
  <si>
    <t>技能2</t>
    <phoneticPr fontId="0" type="Hiragana"/>
  </si>
  <si>
    <t>玄学</t>
    <phoneticPr fontId="0" type="Hiragana"/>
  </si>
  <si>
    <t>基本</t>
    <phoneticPr fontId="0" type="Hiragana"/>
  </si>
  <si>
    <t>1111科学独断论</t>
    <phoneticPr fontId="0" type="Hiragana"/>
  </si>
  <si>
    <t>1112有机进化论</t>
    <phoneticPr fontId="0" type="Hiragana"/>
  </si>
  <si>
    <t>1113科学消费主义</t>
    <phoneticPr fontId="0" type="Hiragana"/>
  </si>
  <si>
    <t>1114宇宙悲观主义</t>
    <phoneticPr fontId="0" type="Hiragana"/>
  </si>
  <si>
    <t>1121科学知识社会学</t>
    <phoneticPr fontId="0" type="Hiragana"/>
  </si>
  <si>
    <t>1122科学革命论</t>
    <phoneticPr fontId="0" type="Hiragana"/>
  </si>
  <si>
    <t>1123文化本体论</t>
    <phoneticPr fontId="0" type="Hiragana"/>
  </si>
  <si>
    <t>1124建构解构论</t>
    <phoneticPr fontId="0" type="Hiragana"/>
  </si>
  <si>
    <t>1131功能主义</t>
    <phoneticPr fontId="0" type="Hiragana"/>
  </si>
  <si>
    <t>1132自由进化论</t>
    <phoneticPr fontId="0" type="Hiragana"/>
  </si>
  <si>
    <t>1133认知自我主义</t>
    <phoneticPr fontId="0" type="Hiragana"/>
  </si>
  <si>
    <t>1134认知无我论</t>
    <phoneticPr fontId="0" type="Hiragana"/>
  </si>
  <si>
    <t>1141操作行为主义</t>
    <phoneticPr fontId="0" type="Hiragana"/>
  </si>
  <si>
    <t>1142目的行为主义</t>
    <phoneticPr fontId="0" type="Hiragana"/>
  </si>
  <si>
    <t>1143应用行为主义</t>
    <phoneticPr fontId="0" type="Hiragana"/>
  </si>
  <si>
    <t>1144社会行为主义</t>
    <phoneticPr fontId="0" type="Hiragana"/>
  </si>
  <si>
    <t>1211自然神论</t>
    <phoneticPr fontId="0" type="Hiragana"/>
  </si>
  <si>
    <t>1212神义论</t>
    <phoneticPr fontId="0" type="Hiragana"/>
  </si>
  <si>
    <t>1213一元论诺斯替主义</t>
    <phoneticPr fontId="0" type="Hiragana"/>
  </si>
  <si>
    <t>1214模态位格一元论</t>
    <phoneticPr fontId="0" type="Hiragana"/>
  </si>
  <si>
    <t>1221传殖主义</t>
    <phoneticPr fontId="0" type="Hiragana"/>
  </si>
  <si>
    <t>1222部分主义</t>
    <phoneticPr fontId="0" type="Hiragana"/>
  </si>
  <si>
    <t>1223拜物教</t>
    <phoneticPr fontId="0" type="Hiragana"/>
  </si>
  <si>
    <t>1224时间崇拜</t>
    <phoneticPr fontId="0" type="Hiragana"/>
  </si>
  <si>
    <t>1231永生主义</t>
    <phoneticPr fontId="0" type="Hiragana"/>
  </si>
  <si>
    <t>1232回归式唯灵论</t>
    <phoneticPr fontId="0" type="Hiragana"/>
  </si>
  <si>
    <t>1233魔法师主义</t>
    <phoneticPr fontId="0" type="Hiragana"/>
  </si>
  <si>
    <t>1234弃绝主义</t>
    <phoneticPr fontId="0" type="Hiragana"/>
  </si>
  <si>
    <t>1241作为信仰的命定论</t>
    <phoneticPr fontId="0" type="Hiragana"/>
  </si>
  <si>
    <t>1242救世主义</t>
    <phoneticPr fontId="0" type="Hiragana"/>
  </si>
  <si>
    <t>1243神智论</t>
    <phoneticPr fontId="0" type="Hiragana"/>
  </si>
  <si>
    <t>1244神圣的爱</t>
    <phoneticPr fontId="0" type="Hiragana"/>
  </si>
  <si>
    <t>1311“客观唯心主义”</t>
    <phoneticPr fontId="0" type="Hiragana"/>
  </si>
  <si>
    <t>1312“主观唯心主义”</t>
    <phoneticPr fontId="0" type="Hiragana"/>
  </si>
  <si>
    <t>1313现实唯心主义</t>
    <phoneticPr fontId="0" type="Hiragana"/>
  </si>
  <si>
    <t>1314唯梦论</t>
    <phoneticPr fontId="0" type="Hiragana"/>
  </si>
  <si>
    <t>1321现代斯多亚主义</t>
    <phoneticPr fontId="0" type="Hiragana"/>
  </si>
  <si>
    <t>1322现代犬儒主义</t>
    <phoneticPr fontId="0" type="Hiragana"/>
  </si>
  <si>
    <t>1323现代新柏拉图主义</t>
    <phoneticPr fontId="0" type="Hiragana"/>
  </si>
  <si>
    <t>1324现代智者学派</t>
    <phoneticPr fontId="0" type="Hiragana"/>
  </si>
  <si>
    <t>1331自我中心主义</t>
    <phoneticPr fontId="0" type="Hiragana"/>
  </si>
  <si>
    <t>1332道德严酷主义</t>
    <phoneticPr fontId="0" type="Hiragana"/>
  </si>
  <si>
    <t>1333排他的“集体主义”</t>
    <phoneticPr fontId="0" type="Hiragana"/>
  </si>
  <si>
    <t>1334厌女症-虚无主义</t>
    <phoneticPr fontId="0" type="Hiragana"/>
  </si>
  <si>
    <t>1341伦理行动主义</t>
    <phoneticPr fontId="0" type="Hiragana"/>
  </si>
  <si>
    <t>1342随笔主义</t>
    <phoneticPr fontId="0" type="Hiragana"/>
  </si>
  <si>
    <t>1343唯美主义</t>
    <phoneticPr fontId="0" type="Hiragana"/>
  </si>
  <si>
    <t>1344颓废主义</t>
    <phoneticPr fontId="0" type="Hiragana"/>
  </si>
  <si>
    <t>1411和平主义</t>
    <phoneticPr fontId="0" type="Hiragana"/>
  </si>
  <si>
    <t>1412客观主义</t>
    <phoneticPr fontId="0" type="Hiragana"/>
  </si>
  <si>
    <t>1413沉默主义</t>
    <phoneticPr fontId="0" type="Hiragana"/>
  </si>
  <si>
    <t>1414蒙昧主义</t>
    <phoneticPr fontId="0" type="Hiragana"/>
  </si>
  <si>
    <t>1421纵容主义</t>
    <phoneticPr fontId="0" type="Hiragana"/>
  </si>
  <si>
    <t>1422多元文化主义</t>
    <phoneticPr fontId="0" type="Hiragana"/>
  </si>
  <si>
    <t>1423环保主义</t>
    <phoneticPr fontId="0" type="Hiragana"/>
  </si>
  <si>
    <t>1424性解放主义</t>
    <phoneticPr fontId="0" type="Hiragana"/>
  </si>
  <si>
    <t>1431情绪主义</t>
    <phoneticPr fontId="0" type="Hiragana"/>
  </si>
  <si>
    <t>1432心理正常主义</t>
    <phoneticPr fontId="0" type="Hiragana"/>
  </si>
  <si>
    <t>1433泛性主义</t>
    <phoneticPr fontId="0" type="Hiragana"/>
  </si>
  <si>
    <t>1434密契女性主义</t>
    <phoneticPr fontId="0" type="Hiragana"/>
  </si>
  <si>
    <t>1441顺从主义</t>
    <phoneticPr fontId="0" type="Hiragana"/>
  </si>
  <si>
    <t>1442粗俗主义</t>
    <phoneticPr fontId="0" type="Hiragana"/>
  </si>
  <si>
    <t>1443竞争主义</t>
    <phoneticPr fontId="0" type="Hiragana"/>
  </si>
  <si>
    <t>1444复仇主义</t>
    <phoneticPr fontId="0" type="Hiragana"/>
  </si>
  <si>
    <t>2111无界限主义</t>
    <phoneticPr fontId="0" type="Hiragana"/>
  </si>
  <si>
    <t>2112气动一元论</t>
    <phoneticPr fontId="0" type="Hiragana"/>
  </si>
  <si>
    <t>2113分形多元论</t>
    <phoneticPr fontId="0" type="Hiragana"/>
  </si>
  <si>
    <t>2114形而上辩证主义</t>
    <phoneticPr fontId="0" type="Hiragana"/>
  </si>
  <si>
    <t>2121伦理智性主义</t>
    <phoneticPr fontId="0" type="Hiragana"/>
  </si>
  <si>
    <t>2122理想现实主义</t>
    <phoneticPr fontId="0" type="Hiragana"/>
  </si>
  <si>
    <t>2123绝对现实主义</t>
    <phoneticPr fontId="0" type="Hiragana"/>
  </si>
  <si>
    <t>2124多产的不动论</t>
    <phoneticPr fontId="0" type="Hiragana"/>
  </si>
  <si>
    <t>2131反应多元论</t>
    <phoneticPr fontId="0" type="Hiragana"/>
  </si>
  <si>
    <t>2132贫乏的原子论</t>
    <phoneticPr fontId="0" type="Hiragana"/>
  </si>
  <si>
    <t>2133智性享乐主义</t>
    <phoneticPr fontId="0" type="Hiragana"/>
  </si>
  <si>
    <t>2134犬儒主义</t>
    <phoneticPr fontId="0" type="Hiragana"/>
  </si>
  <si>
    <t>2141相对主义</t>
    <phoneticPr fontId="0" type="Hiragana"/>
  </si>
  <si>
    <t>2142怀疑主义</t>
    <phoneticPr fontId="0" type="Hiragana"/>
  </si>
  <si>
    <t>2143记忆主义</t>
    <phoneticPr fontId="0" type="Hiragana"/>
  </si>
  <si>
    <t>2144话语主义</t>
    <phoneticPr fontId="0" type="Hiragana"/>
  </si>
  <si>
    <t>2211分子业力学</t>
    <phoneticPr fontId="0" type="Hiragana"/>
  </si>
  <si>
    <t>2212永恒时态主义</t>
    <phoneticPr fontId="0" type="Hiragana"/>
  </si>
  <si>
    <t>2213经量部的种子形而上学</t>
    <phoneticPr fontId="0" type="Hiragana"/>
  </si>
  <si>
    <t>2214摩尔唯心主义</t>
    <phoneticPr fontId="0" type="Hiragana"/>
  </si>
  <si>
    <t>2221无为主义</t>
    <phoneticPr fontId="0" type="Hiragana"/>
  </si>
  <si>
    <t>2222积极的神秘主义</t>
    <phoneticPr fontId="0" type="Hiragana"/>
  </si>
  <si>
    <t>2223人道的自然主义</t>
    <phoneticPr fontId="0" type="Hiragana"/>
  </si>
  <si>
    <t>2224实用的神秘主义</t>
    <phoneticPr fontId="0" type="Hiragana"/>
  </si>
  <si>
    <t>2231历史符号主义</t>
    <phoneticPr fontId="0" type="Hiragana"/>
  </si>
  <si>
    <t>2232形而上神秘主义</t>
    <phoneticPr fontId="0" type="Hiragana"/>
  </si>
  <si>
    <t>2233理性唯灵论</t>
    <phoneticPr fontId="0" type="Hiragana"/>
  </si>
  <si>
    <t>2234诗的形而上学</t>
    <phoneticPr fontId="0" type="Hiragana"/>
  </si>
  <si>
    <t>2241具有伦理热忱的虚无主义</t>
    <phoneticPr fontId="0" type="Hiragana"/>
  </si>
  <si>
    <t>2242可辩的道德箴言</t>
    <phoneticPr fontId="0" type="Hiragana"/>
  </si>
  <si>
    <t>2243新实用主义</t>
    <phoneticPr fontId="0" type="Hiragana"/>
  </si>
  <si>
    <t>2244原始现象学</t>
    <phoneticPr fontId="0" type="Hiragana"/>
  </si>
  <si>
    <t>2311渐进无限主义</t>
    <phoneticPr fontId="0" type="Hiragana"/>
  </si>
  <si>
    <t>2312运动的静止主义</t>
    <phoneticPr fontId="0" type="Hiragana"/>
  </si>
  <si>
    <t>2313实体整体主义</t>
    <phoneticPr fontId="0" type="Hiragana"/>
  </si>
  <si>
    <t>2314辩证一元论</t>
    <phoneticPr fontId="0" type="Hiragana"/>
  </si>
  <si>
    <t>2321理性动物主义</t>
    <phoneticPr fontId="0" type="Hiragana"/>
  </si>
  <si>
    <t>2322理性神秘主义</t>
    <phoneticPr fontId="0" type="Hiragana"/>
  </si>
  <si>
    <t>2323超越的内在论</t>
    <phoneticPr fontId="0" type="Hiragana"/>
  </si>
  <si>
    <t>2324现代理性主义</t>
    <phoneticPr fontId="0" type="Hiragana"/>
  </si>
  <si>
    <t>2331前定主义</t>
    <phoneticPr fontId="0" type="Hiragana"/>
  </si>
  <si>
    <t>2332体系完美主义</t>
    <phoneticPr fontId="0" type="Hiragana"/>
  </si>
  <si>
    <t>2333逻辑原子主义</t>
    <phoneticPr fontId="0" type="Hiragana"/>
  </si>
  <si>
    <t>2334分隔的整体主义</t>
    <phoneticPr fontId="0" type="Hiragana"/>
  </si>
  <si>
    <t>2341数理还原主义</t>
    <phoneticPr fontId="0" type="Hiragana"/>
  </si>
  <si>
    <t>2342稳定的干涉主义</t>
    <phoneticPr fontId="0" type="Hiragana"/>
  </si>
  <si>
    <t>2343物理归纳主义</t>
    <phoneticPr fontId="0" type="Hiragana"/>
  </si>
  <si>
    <t>2344时空绝对主义</t>
    <phoneticPr fontId="0" type="Hiragana"/>
  </si>
  <si>
    <t>2411乐于接受的小体主义</t>
    <phoneticPr fontId="0" type="Hiragana"/>
  </si>
  <si>
    <t>2412经验的观念论</t>
    <phoneticPr fontId="0" type="Hiragana"/>
  </si>
  <si>
    <t>2413理念-精神二元论</t>
    <phoneticPr fontId="0" type="Hiragana"/>
  </si>
  <si>
    <t>2414人类有限主义</t>
    <phoneticPr fontId="0" type="Hiragana"/>
  </si>
  <si>
    <t>2421自然主义的观念论</t>
    <phoneticPr fontId="0" type="Hiragana"/>
  </si>
  <si>
    <t>2422社会实证主义</t>
    <phoneticPr fontId="0" type="Hiragana"/>
  </si>
  <si>
    <t>2423自然神论的实证主义</t>
    <phoneticPr fontId="0" type="Hiragana"/>
  </si>
  <si>
    <t>2424科学的实证主义</t>
    <phoneticPr fontId="0" type="Hiragana"/>
  </si>
  <si>
    <t>2431相对语法主义</t>
    <phoneticPr fontId="0" type="Hiragana"/>
  </si>
  <si>
    <t>2432逻辑还原主义</t>
    <phoneticPr fontId="0" type="Hiragana"/>
  </si>
  <si>
    <t>2433逻辑行为主义</t>
    <phoneticPr fontId="0" type="Hiragana"/>
  </si>
  <si>
    <t>2434逻辑反实在论</t>
    <phoneticPr fontId="0" type="Hiragana"/>
  </si>
  <si>
    <t>2441逻辑实用主义</t>
    <phoneticPr fontId="0" type="Hiragana"/>
  </si>
  <si>
    <t>2442正统辩证唯物主义</t>
    <phoneticPr fontId="0" type="Hiragana"/>
  </si>
  <si>
    <t>2443符号实用主义</t>
    <phoneticPr fontId="0" type="Hiragana"/>
  </si>
  <si>
    <t>2444生存实用主义</t>
    <phoneticPr fontId="0" type="Hiragana"/>
  </si>
  <si>
    <t>3111先验直觉主义</t>
    <phoneticPr fontId="0" type="Hiragana"/>
  </si>
  <si>
    <t>3112先验本质主义</t>
    <phoneticPr fontId="0" type="Hiragana"/>
  </si>
  <si>
    <t>3113反思性的主体主义</t>
    <phoneticPr fontId="0" type="Hiragana"/>
  </si>
  <si>
    <t>3114准先验辩证主义</t>
    <phoneticPr fontId="0" type="Hiragana"/>
  </si>
  <si>
    <t>3121媒介性的客观主义</t>
    <phoneticPr fontId="0" type="Hiragana"/>
  </si>
  <si>
    <t>3122本质心理主义</t>
    <phoneticPr fontId="0" type="Hiragana"/>
  </si>
  <si>
    <t>3123现象学的唯美主义</t>
    <phoneticPr fontId="0" type="Hiragana"/>
  </si>
  <si>
    <t>3124游戏的世界象征主义</t>
    <phoneticPr fontId="0" type="Hiragana"/>
  </si>
  <si>
    <t>3131主体间普遍主义</t>
    <phoneticPr fontId="0" type="Hiragana"/>
  </si>
  <si>
    <t>3132本土方法论</t>
    <phoneticPr fontId="0" type="Hiragana"/>
  </si>
  <si>
    <t>3133格式塔现象学</t>
    <phoneticPr fontId="0" type="Hiragana"/>
  </si>
  <si>
    <t>3134自身性现象学</t>
    <phoneticPr fontId="0" type="Hiragana"/>
  </si>
  <si>
    <t>3141追问的现象学</t>
    <phoneticPr fontId="0" type="Hiragana"/>
  </si>
  <si>
    <t>3142性化的现象学</t>
    <phoneticPr fontId="0" type="Hiragana"/>
  </si>
  <si>
    <t>3143存在论的现象学</t>
    <phoneticPr fontId="0" type="Hiragana"/>
  </si>
  <si>
    <t>3144现象学伦理主义</t>
    <phoneticPr fontId="0" type="Hiragana"/>
  </si>
  <si>
    <t>3211无限的有限主义</t>
    <phoneticPr fontId="0" type="Hiragana"/>
  </si>
  <si>
    <t>3212先验经验主义</t>
    <phoneticPr fontId="0" type="Hiragana"/>
  </si>
  <si>
    <t>3213先验逻辑主义</t>
    <phoneticPr fontId="0" type="Hiragana"/>
  </si>
  <si>
    <t>3214符号形式主义</t>
    <phoneticPr fontId="0" type="Hiragana"/>
  </si>
  <si>
    <t>3221理智直观主义</t>
    <phoneticPr fontId="0" type="Hiragana"/>
  </si>
  <si>
    <t>3222先验观念论</t>
    <phoneticPr fontId="0" type="Hiragana"/>
  </si>
  <si>
    <t>3223彻底的经验主义</t>
    <phoneticPr fontId="0" type="Hiragana"/>
  </si>
  <si>
    <t>3224唯我的实在论</t>
    <phoneticPr fontId="0" type="Hiragana"/>
  </si>
  <si>
    <t>3231时间-本体论</t>
    <phoneticPr fontId="0" type="Hiragana"/>
  </si>
  <si>
    <t>3232加倍的德国观念论</t>
    <phoneticPr fontId="0" type="Hiragana"/>
  </si>
  <si>
    <t>3233生存论的存在主义</t>
    <phoneticPr fontId="0" type="Hiragana"/>
  </si>
  <si>
    <t>3234自身-辩证法</t>
    <phoneticPr fontId="0" type="Hiragana"/>
  </si>
  <si>
    <t>3241逻辑学</t>
    <phoneticPr fontId="0" type="Hiragana"/>
  </si>
  <si>
    <t>3242否定辩证法</t>
    <phoneticPr fontId="0" type="Hiragana"/>
  </si>
  <si>
    <t>3243爱欲辩证法</t>
    <phoneticPr fontId="0" type="Hiragana"/>
  </si>
  <si>
    <t>3244意识形态学</t>
    <phoneticPr fontId="0" type="Hiragana"/>
  </si>
  <si>
    <t>3311分环节的生存论的存在论</t>
    <phoneticPr fontId="0" type="Hiragana"/>
  </si>
  <si>
    <t>3312人道主义的存在主义</t>
    <phoneticPr fontId="0" type="Hiragana"/>
  </si>
  <si>
    <t>3313政治的理性主义</t>
    <phoneticPr fontId="0" type="Hiragana"/>
  </si>
  <si>
    <t>3314前本体论</t>
    <phoneticPr fontId="0" type="Hiragana"/>
  </si>
  <si>
    <t>3321安放了的实存主义</t>
    <phoneticPr fontId="0" type="Hiragana"/>
  </si>
  <si>
    <t>3322诗性存在论</t>
    <phoneticPr fontId="0" type="Hiragana"/>
  </si>
  <si>
    <t>3323神-人伦理学</t>
    <phoneticPr fontId="0" type="Hiragana"/>
  </si>
  <si>
    <t>3324超验-生存论</t>
    <phoneticPr fontId="0" type="Hiragana"/>
  </si>
  <si>
    <t>3331斗争的生存论</t>
    <phoneticPr fontId="0" type="Hiragana"/>
  </si>
  <si>
    <t>3332直接生存论</t>
    <phoneticPr fontId="0" type="Hiragana"/>
  </si>
  <si>
    <t>3333共同体的生存论</t>
    <phoneticPr fontId="0" type="Hiragana"/>
  </si>
  <si>
    <t>3334金融资本主义</t>
    <phoneticPr fontId="0" type="Hiragana"/>
  </si>
  <si>
    <t>3341幸存的兄弟主义</t>
    <phoneticPr fontId="0" type="Hiragana"/>
  </si>
  <si>
    <t>3342去中心化的科层主义</t>
    <phoneticPr fontId="0" type="Hiragana"/>
  </si>
  <si>
    <t>3343幸福的幸存主义</t>
    <phoneticPr fontId="0" type="Hiragana"/>
  </si>
  <si>
    <t>3344诗性永恒主义</t>
    <phoneticPr fontId="0" type="Hiragana"/>
  </si>
  <si>
    <t>3411结构人本主义</t>
    <phoneticPr fontId="0" type="Hiragana"/>
  </si>
  <si>
    <t>3412隐喻的象征主义</t>
    <phoneticPr fontId="0" type="Hiragana"/>
  </si>
  <si>
    <t>3413分类性的叙事主义</t>
    <phoneticPr fontId="0" type="Hiragana"/>
  </si>
  <si>
    <t>3414陈述性的话语主义</t>
    <phoneticPr fontId="0" type="Hiragana"/>
  </si>
  <si>
    <t>3421无意识的主体主义</t>
    <phoneticPr fontId="0" type="Hiragana"/>
  </si>
  <si>
    <t>3422静止的事件主义</t>
    <phoneticPr fontId="0" type="Hiragana"/>
  </si>
  <si>
    <t>3423哲学的墨守成规</t>
    <phoneticPr fontId="0" type="Hiragana"/>
  </si>
  <si>
    <t>3424螺旋的贱斥主义</t>
    <phoneticPr fontId="0" type="Hiragana"/>
  </si>
  <si>
    <t>3431游牧的辩证主义</t>
    <phoneticPr fontId="0" type="Hiragana"/>
  </si>
  <si>
    <t>3432圆满的经济学</t>
    <phoneticPr fontId="0" type="Hiragana"/>
  </si>
  <si>
    <t>3433倒错的好客主义</t>
    <phoneticPr fontId="0" type="Hiragana"/>
  </si>
  <si>
    <t>3434局部的总体主义</t>
    <phoneticPr fontId="0" type="Hiragana"/>
  </si>
  <si>
    <t>3441现象学的解释学</t>
    <phoneticPr fontId="0" type="Hiragana"/>
  </si>
  <si>
    <t>3442经典的精神分析</t>
    <phoneticPr fontId="0" type="Hiragana"/>
  </si>
  <si>
    <t>3443语言游戏</t>
    <phoneticPr fontId="0" type="Hiragana"/>
  </si>
  <si>
    <t>3444针对资本主义的精神分析</t>
    <phoneticPr fontId="0" type="Hiragana"/>
  </si>
  <si>
    <t>4111经济学哲学批判</t>
    <phoneticPr fontId="0" type="Hiragana"/>
  </si>
  <si>
    <t>4112内外评论</t>
    <phoneticPr fontId="0" type="Hiragana"/>
  </si>
  <si>
    <t>4113国际性的理论协调</t>
    <phoneticPr fontId="0" type="Hiragana"/>
  </si>
  <si>
    <t>4114中派中的独立生存</t>
    <phoneticPr fontId="0" type="Hiragana"/>
  </si>
  <si>
    <t>4121学习/研究</t>
    <phoneticPr fontId="0" type="Hiragana"/>
  </si>
  <si>
    <t>4122写作与交谈</t>
    <phoneticPr fontId="0" type="Hiragana"/>
  </si>
  <si>
    <t>4123正派青年的交友和团结</t>
    <phoneticPr fontId="0" type="Hiragana"/>
  </si>
  <si>
    <t>4124现实的本体论化</t>
    <phoneticPr fontId="0" type="Hiragana"/>
  </si>
  <si>
    <t>4131方法论上的总体化</t>
    <phoneticPr fontId="0" type="Hiragana"/>
  </si>
  <si>
    <t>4132教条的哲学化</t>
    <phoneticPr fontId="0" type="Hiragana"/>
  </si>
  <si>
    <t>4133体系化的理论探索</t>
    <phoneticPr fontId="0" type="Hiragana"/>
  </si>
  <si>
    <t>4134争夺文化霸权</t>
    <phoneticPr fontId="0" type="Hiragana"/>
  </si>
  <si>
    <t>4141对意识形态的历史化</t>
    <phoneticPr fontId="0" type="Hiragana"/>
  </si>
  <si>
    <t>4142哲学的再现代化</t>
    <phoneticPr fontId="0" type="Hiragana"/>
  </si>
  <si>
    <t>4143持续的否定</t>
    <phoneticPr fontId="0" type="Hiragana"/>
  </si>
  <si>
    <t>4144现实生活</t>
    <phoneticPr fontId="0" type="Hiragana"/>
  </si>
  <si>
    <t>4211获取典型性</t>
    <phoneticPr fontId="0" type="Hiragana"/>
  </si>
  <si>
    <t>4212操作系统程序</t>
    <phoneticPr fontId="0" type="Hiragana"/>
  </si>
  <si>
    <t>4213代表那个体系</t>
    <phoneticPr fontId="0" type="Hiragana"/>
  </si>
  <si>
    <t>4214台面上的权宜之计</t>
    <phoneticPr fontId="0" type="Hiragana"/>
  </si>
  <si>
    <t>4221受信任的联合</t>
    <phoneticPr fontId="0" type="Hiragana"/>
  </si>
  <si>
    <t>4222清楚的区分</t>
    <phoneticPr fontId="0" type="Hiragana"/>
  </si>
  <si>
    <t>4223前沿注意</t>
    <phoneticPr fontId="0" type="Hiragana"/>
  </si>
  <si>
    <t>4224驱散政治剥削</t>
    <phoneticPr fontId="0" type="Hiragana"/>
  </si>
  <si>
    <t>4231接管国家机器</t>
    <phoneticPr fontId="0" type="Hiragana"/>
  </si>
  <si>
    <t>4232将邪恶的帝国主义战争转化为正义的国内战争</t>
    <phoneticPr fontId="0" type="Hiragana"/>
  </si>
  <si>
    <t>4233对自决进程施加领导</t>
    <phoneticPr fontId="0" type="Hiragana"/>
  </si>
  <si>
    <t>4234历史的妥协</t>
    <phoneticPr fontId="0" type="Hiragana"/>
  </si>
  <si>
    <t>4241共进退</t>
    <phoneticPr fontId="0" type="Hiragana"/>
  </si>
  <si>
    <t>4242不断围绕中心旋转</t>
    <phoneticPr fontId="0" type="Hiragana"/>
  </si>
  <si>
    <t>4243集体创新</t>
    <phoneticPr fontId="0" type="Hiragana"/>
  </si>
  <si>
    <t>4244分类标准上的冲突</t>
    <phoneticPr fontId="0" type="Hiragana"/>
  </si>
  <si>
    <t>4311组织经济生活</t>
    <phoneticPr fontId="0" type="Hiragana"/>
  </si>
  <si>
    <t>4312生产的再政治化</t>
    <phoneticPr fontId="0" type="Hiragana"/>
  </si>
  <si>
    <t>4313阵列的统一</t>
    <phoneticPr fontId="0" type="Hiragana"/>
  </si>
  <si>
    <t>4314埋下生命线</t>
    <phoneticPr fontId="0" type="Hiragana"/>
  </si>
  <si>
    <t>4321人道化人口</t>
    <phoneticPr fontId="0" type="Hiragana"/>
  </si>
  <si>
    <t>4322激发自发性</t>
    <phoneticPr fontId="0" type="Hiragana"/>
  </si>
  <si>
    <t>4323经济-妇女-儿童的三重解放</t>
    <phoneticPr fontId="0" type="Hiragana"/>
  </si>
  <si>
    <t>4324解放思想</t>
    <phoneticPr fontId="0" type="Hiragana"/>
  </si>
  <si>
    <t>4331攻略性的组织工作</t>
    <phoneticPr fontId="0" type="Hiragana"/>
  </si>
  <si>
    <t>4332纪律教育</t>
    <phoneticPr fontId="0" type="Hiragana"/>
  </si>
  <si>
    <t>4333将资本社会化</t>
    <phoneticPr fontId="0" type="Hiragana"/>
  </si>
  <si>
    <t>4334将全球主义替换掉</t>
    <phoneticPr fontId="0" type="Hiragana"/>
  </si>
  <si>
    <t>4341农业的去本地化</t>
    <phoneticPr fontId="0" type="Hiragana"/>
  </si>
  <si>
    <t>4342去代理人化</t>
    <phoneticPr fontId="0" type="Hiragana"/>
  </si>
  <si>
    <t>4343合法性的再生产</t>
    <phoneticPr fontId="0" type="Hiragana"/>
  </si>
  <si>
    <t>4344社会主义的人类学实现</t>
    <phoneticPr fontId="0" type="Hiragana"/>
  </si>
  <si>
    <t>4411业力体系</t>
    <phoneticPr fontId="0" type="Hiragana"/>
  </si>
  <si>
    <t>4412再性征化</t>
    <phoneticPr fontId="0" type="Hiragana"/>
  </si>
  <si>
    <t>4413寄生性的享乐</t>
    <phoneticPr fontId="0" type="Hiragana"/>
  </si>
  <si>
    <t>4414醒来</t>
    <phoneticPr fontId="0" type="Hiragana"/>
  </si>
  <si>
    <t>4421永生</t>
    <phoneticPr fontId="0" type="Hiragana"/>
  </si>
  <si>
    <t>4422符号性死亡</t>
    <phoneticPr fontId="0" type="Hiragana"/>
  </si>
  <si>
    <t>4423成熟/衰老</t>
    <phoneticPr fontId="0" type="Hiragana"/>
  </si>
  <si>
    <t>4424身体化</t>
    <phoneticPr fontId="0" type="Hiragana"/>
  </si>
  <si>
    <t>4431爱欲同化</t>
    <phoneticPr fontId="0" type="Hiragana"/>
  </si>
  <si>
    <t>4432秘密间性</t>
    <phoneticPr fontId="0" type="Hiragana"/>
  </si>
  <si>
    <t>4433被拯救</t>
    <phoneticPr fontId="0" type="Hiragana"/>
  </si>
  <si>
    <t>4434语音</t>
    <phoneticPr fontId="0" type="Hiragana"/>
  </si>
  <si>
    <t>4441教育</t>
    <phoneticPr fontId="0" type="Hiragana"/>
  </si>
  <si>
    <t>4442成为间隙</t>
    <phoneticPr fontId="0" type="Hiragana"/>
  </si>
  <si>
    <t>4443可朽性</t>
    <phoneticPr fontId="0" type="Hiragana"/>
  </si>
  <si>
    <t>4444再生</t>
    <phoneticPr fontId="0" type="Hiragana"/>
  </si>
  <si>
    <t>112建构论</t>
  </si>
  <si>
    <t>124反偶像崇拜</t>
  </si>
  <si>
    <t>141当代自然主义</t>
  </si>
  <si>
    <t>142世俗人道主义</t>
  </si>
  <si>
    <t>223超验主义</t>
  </si>
  <si>
    <t>224反二元对立</t>
  </si>
  <si>
    <t>232心物二元论</t>
  </si>
  <si>
    <t>233单子主义</t>
  </si>
  <si>
    <t>234宇宙平等主义</t>
  </si>
  <si>
    <t>241经验主义</t>
  </si>
  <si>
    <t>242实证主义</t>
  </si>
  <si>
    <t>243逻辑实证主义</t>
  </si>
  <si>
    <t>244实用主义</t>
  </si>
  <si>
    <t>311先验现象学</t>
  </si>
  <si>
    <t>312实事现象学</t>
  </si>
  <si>
    <t>313生活世界现象学</t>
  </si>
  <si>
    <t>314现世的现象学</t>
  </si>
  <si>
    <t>321批判哲学</t>
  </si>
  <si>
    <t>322知识学</t>
  </si>
  <si>
    <t>323体系自由主义</t>
  </si>
  <si>
    <t>324辩证法</t>
  </si>
  <si>
    <t>331存在主义</t>
  </si>
  <si>
    <t>332真正的生存主义</t>
  </si>
  <si>
    <t>333同一生存论</t>
  </si>
  <si>
    <t>334虚构的生存论</t>
  </si>
  <si>
    <t>341结构主义</t>
  </si>
  <si>
    <t>342后结构主义</t>
  </si>
  <si>
    <t>343差异的辩证法</t>
  </si>
  <si>
    <t>344解释学</t>
  </si>
  <si>
    <t>411资本主义史研究</t>
  </si>
  <si>
    <t>412灌输</t>
  </si>
  <si>
    <t>413历史的哲学化</t>
  </si>
  <si>
    <t>414精神化了的重复</t>
  </si>
  <si>
    <t>421合律组织</t>
  </si>
  <si>
    <t>422列宁主义</t>
  </si>
  <si>
    <t>423真正的国际主义</t>
  </si>
  <si>
    <t>424再来一次！</t>
  </si>
  <si>
    <t>431生活必须品</t>
  </si>
  <si>
    <t>432对于生产活动的解放</t>
  </si>
  <si>
    <t>433战略战役战斗的统合</t>
  </si>
  <si>
    <t>441计划良好的人性生活方式</t>
  </si>
  <si>
    <t>442去人类中心化</t>
  </si>
  <si>
    <t>443对合/内卷</t>
  </si>
  <si>
    <t>444有序的深渊</t>
  </si>
  <si>
    <t>434社会主义的资本实现</t>
    <phoneticPr fontId="0" type="Hiragana"/>
  </si>
  <si>
    <t>哲学分类4</t>
    <phoneticPr fontId="0" type="Hiragana"/>
  </si>
  <si>
    <t>塔罗：大阿卡纳牌象征详细</t>
    <phoneticPr fontId="0" type="Hiragana"/>
  </si>
  <si>
    <t>塔罗：小阿卡纳牌3匹配前缀</t>
    <phoneticPr fontId="0" type="Hiragana"/>
  </si>
  <si>
    <t>塔罗：小阿卡纳牌象征详细</t>
    <phoneticPr fontId="0" type="Hiragana"/>
  </si>
  <si>
    <t>——旅行（对应星象：天王星）
愚者
愚者
大阿卡纳牌中第一张是愚人，“0”表示没有，就好像一无所知，又好像蕴含了比其它牌位更大的潜力。这张牌并没有特别的顺序定位，并不在1-21的顺序之中，是地位比较特殊的牌。之所以为0，也可以说是一切的开端或者终结。有一说是后来扑克牌中小丑牌（大小王）的原型。
牌面解读：
①轻巧的脚步，地上的障碍物无法限制他。年轻人穿着华丽的衣服，走在悬崖边，他的眼中是他的理想。他左手拿着玫瑰，右手携带全部的家当（包裹），到处流浪。他脸部表情充满着机智和梦想。旁边的狗提醒他，不要一直勇往直前，要停下来想一想。那根支撑包裹的杖象征意志的力量，小狗是危机的暗示。
②桂冠代表胜利。玫瑰花代表追求新鲜事物的愿望。五彩缤纷的衣服代表无法轻易舍去的世俗事物。红色的羽毛代表纯洁的内心。包袱代表内心的冲击。 手杖代表愚者充满力量与活力面对新旅程。
③头上戴着华丽的头饰，肩上扛着手杖，映在眼中的是他的理想国。现实家说他狂妄，理想家认为他有冒险的精神。
正位释义：憧憬自然的地方、毫无目的地前行、喜欢尝试挑战新鲜事物、四处流浪。明知是毫无意义的冒险，错误的选择及失败的结果，却一意孤行，盲目地追求梦想而完全忽略现实；好冒险、寻梦人、不拘泥于传统的观念、自由奔放、一切从基础出发、四处流浪。自由恋爱、不顾及他人看法、以独特的方式获得成功、轻易坠入爱河、浪漫多彩的爱情、独特的恋人、等待交往机会。工作上具冒险心、追求新奇。热衷于事业或学业、以独特的方式取得意外的收获、由于好奇心对当前的学业产生浓厚的兴趣、把握重点、寻求捷径、倾向于自由的工作氛围、适合艺术类工作或从事自由职业。健康状况佳。旅行有意外收获。美好的梦想。
逆位释义：冒险的行动，追求可能性，重视梦想，无视物质的损失，离开家园，过于信赖别人，为出外旅行而烦恼。心情空虚、轻率的恋情、无法长久持续的融洽感、不安的爱情的旅程、对婚姻感到束缚、彼此忽冷忽热、不顾众人反对坠入爱河、为恋人的负心所伤、感情不专一。工作缺乏稳定性、无责任。成绩一落千丈、没有耐心、行事缺乏计划、经常迟到、猜题错误导致考试失利、考前突击无法为你带来太大的效果。因不安定的生活而生病。不能放心的旅行。不能下决心、怪癖。不切实际。</t>
    <phoneticPr fontId="0" type="Hiragana"/>
  </si>
  <si>
    <t>——创造（对应星象：水星）
魔术师
魔术师
牌面解读：
①牌面为罗马神话的诸神传信使墨丘利，有着自信的笑容和炯炯有神的眼睛。 牌的桌面摆了宇宙四要素∶权杖（火）、剑（风）、星币（土）、圣杯（水）魔术师头顶上有个无限的符号，腰带为一头尾相接的蛇，是精神永恒的象征。魔术师右手拿着权杖指向天空，左手指着地面，代表权力的交流和精神的赠与。魔术师脚底下为玫瑰和百合，表示人类的动机，反映神的意志，指挥天地。 玫瑰代表生，百合代表死亡。 魔术师为第一张牌，也暗示着你本身也是个魔术师，自己能操纵宇宙的力量。
②白色长袍代表纯洁的内心，深红色斗篷代表魔术师的活动意义深远。
正位释义：
事情的开始，行动的改变，熟练的技术及技巧，贯彻我的意志，运用自然的力量来达到野心。
逆位释义：
意志力薄弱，起头难，走入错误的方向，知识不足，被骗和失败。</t>
    <phoneticPr fontId="0" type="Hiragana"/>
  </si>
  <si>
    <t>——智慧（对应星象：月亮）
女祭司
女祭司
牌面解读：
一个聪明的人或者女人，可能作出一个好决定。这个圣洁的女祭司，端正的坐着，手中还拿着一卷书，证明她充满智慧，放心交给她去决定好了。
正位释义：
开发出内在的神秘潜力，前途将有所变化的预言，深刻地思考，敏锐的洞察力，准确的直觉。
逆位释义：
过于洁癖，无知，贪心，目光短浅，自尊心过高，偏差的判断，有勇无谋，自命不凡。</t>
    <phoneticPr fontId="0" type="Hiragana"/>
  </si>
  <si>
    <t>智慧</t>
    <phoneticPr fontId="0" type="Hiragana"/>
  </si>
  <si>
    <t>丰收</t>
    <phoneticPr fontId="0" type="Hiragana"/>
  </si>
  <si>
    <t>——丰收（对应星象：金星）
女皇
女皇
牌面解读：
美丽的女皇坐在优雅舒适的椅子上，四周一片茂密森林，令人有种无忧无虑，悠闲自在的感觉，椅子旁还放着一颗心，似乎是她有心赐给你这些丰沃的土地和果子，圆满的爱，应该好好的谢恩了。
正位释义：
幸福，成功，收获，无忧无虑，圆满的家庭生活，良好的环境，美貌，艺术，与大自然接触，愉快的旅行，休闲。
逆位释义：
不活泼，缺乏上进心，散漫的生活习惯，无法解决的事情，不能看到成果，耽于享乐，环境险恶，与家人发生纠纷。</t>
    <phoneticPr fontId="0" type="Hiragana"/>
  </si>
  <si>
    <t>——支配（对应星象：白羊座）
皇帝
皇帝
牌面解读：
宝座上端坐着至高无上的皇帝，他头戴镶嵌着宝石的皇冠，手中掌握着象征权力和地位的权杖。阅历丰富的他面色凝重，即使已经是一国之君，但仍然身着铠甲，时刻准备为国家去迎接挑战。
他统治着整个国家，拥有不容怀疑的权威，他是人民的领袖，是男性权威的象征。然而在他威严的外表后却有着一颗亲切的心，他充满热情，愿意与求教的人分享他的成功秘诀。他的秘诀就是依靠头脑，以及过去努力奋斗时所积累的经验。他的建议也多来自那些宝贵的经验，正如他正直的人格一样值得你信赖。
然而能够支配国家的皇帝就一定快乐吗？解牌时一定不要忽略这点，因为大多数问卜者所希望的，都是得到心灵的愉悦，即使他们自己可能都没有意识到。威严的表象背后有着怎样的内心世界，往往才是关键之处。
作为一国之君，更是父亲的榜样，否则如何教化他的子民？
正位释义：
光荣，权力，胜利，握有领导权，坚强的意志，达成目标，父亲的责任，精神上的孤单。
逆位释义：
幼稚，无力，独裁，撒娇任性，平凡，没有自信，行动力不足，意志薄弱，被支配。</t>
    <phoneticPr fontId="0" type="Hiragana"/>
  </si>
  <si>
    <t>——援助（对应星象：金牛座）
牌面解读：
他是宗教和精神信仰上的至高权威，他总会为我们找到心灵上的出口，他的慈悲与德行，必能指示我们不会误入歧途，踏上认清良心，觉今是而昨非的道路。尤其当你感到内心愧疚的时候，他总会乐于静听你的忏悔。
这是一张代表唤醒良心与善良觉醒的牌，同时也是张关于宗教信仰与传统的牌。同皇帝所代表的物质主宰相比，他更趋向于精神层面，他是精神方面的权威，是未知世界的解释者。因为教皇能够直接与上帝联系，他用慈悲与洞察力试图拯救世人的灵魂，并用自己的言论引导人们走向正途。
牌面中的教皇高举双手向世人传播教义，信徒们虔诚地跪在地上聆听他的教诲。然而需要注意的是他同时也是传统知识和保守道德的代表，他控制人们的思维，使人的眼界变得狭小。只有彻底放弃陈旧的一切，探索新的解决方式，可能还有希望。
正位释义：
援助，同情，宽宏大量，可信任的人给予的劝告，良好的商量对象，得到精神上的满足，遵守规则，志愿者。信心十足，能正确理解事物本质，工作上外来压力过多，使你有被束缚的感觉。寻找新的工作方法，尽管会面对很大的阻力，但结果会证明这样做是值得的。爱情上屈从于他人的压力，只会按照对方的要求来盲目改变自己，自以为这是必要的付出，其实不过是被迫的选择。伴侣也不会对你保持忠诚，并很难满足双方真实的需要。
逆位释义：
错误的讯息，恶意的规劝，上当，援助被中断，愿望无法达成，被人利用，被放弃。事业上多了些灵活的态度，不再刻板遵循旧有的方式，勇于创新形成自己独特的理念，为自己的真实想法而活、而工作。感情上开始正视自己对感情的真实感受与做法，尽管依旧会听取对方的意见，但以不会全盘接受。当你感到无法接受对方的意见时，会及时与其沟通，找出改善关系的做法。</t>
    <phoneticPr fontId="0" type="Hiragana"/>
  </si>
  <si>
    <t>——结合（对应星象：双子座）
牌面解读：
这是塔罗牌中解释爱情最好的牌，代表这人生的青春期。牌面中一对男女在天使的召唤下走到一起，成为恋人。尽管阳光普照，充满了幸福的感受，但恋人的后面却有着很多考验在等着他们——希望之树和毒蛇盘踞的禁果之树。
恋爱中的情侣可以彼此协助、支持，浪漫成了这段美好时光的主题。但恋爱中的人必须面对感情上的抉择，就是在众多的异性中选择其中的一个作为伴侣，所以说爱情是既美丽又残酷的。在解牌时一定要注意“结合”背后的“选择”，也就是要有所取舍。
正位释义：
撮合，爱情，流行，兴趣，充满希望的未来，魅力，增加朋友。感情和肉体对爱的渴望，它暗示恋情将向彼此关系更亲密的方向发展。事业上将面临重大的抉择，它将关系到你的未来前途。
逆位释义：
禁不起诱惑，纵欲过度，反覆无常，友情变淡，厌倦，争吵，华丽的打扮，优柔寡断。感情上表现幼稚，对成长虽有期待与希望，却希望永远躲避危险，逃避责任。事业上总保持着很高的戒心，让人感到很不舒服，不愿同你合作。</t>
    <phoneticPr fontId="0" type="Hiragana"/>
  </si>
  <si>
    <t>——胜利（对应星象：巨蟹座）
牌面解读：
这张牌描绘的是克服障碍、获得胜利的王者战车。牌面上的胜利者以一种强有力的姿态站在战车上，展现他在人世间的丰功伟业。拉动战车的一黑一白两只狮子，时刻准备继续前进。
这张牌是强者的象征，它与力量息息相关，意味着由坚持而获得成功。“永不放弃”是这张牌的主题，无论前途有多少艰难险阻，你都要继续走下去，同时也会由此掌控自己和周遭事物的命运。战车上的胜利者象征人类的灵魂，控制着两只狮子象征人类意志与本能，在时间中穿行。
正位释义：
努力而获得成功，胜利，克服障碍，行动力，自立，尝试，自我主张，年轻男子，交通工具，旅行运大吉。事业上显示出才能，办事卓有成效。自信而富理智的你将让客户更有信心，愿意与你共同合作。在感情上正在努力控制自己的情绪，而且控制得很好，这让你的感情发展得更顺利。
逆位释义：
争论失败，发生纠纷，阻滞，违返规则，诉诸暴力，顽固的男子，突然的失败，不良少年，挫折和自私自利。放弃以往在事业上所坚持的，结局将会更加完美。感情上失去方向，你已经没有以往的冷静，这让对方在心中产生了不信任感，也许你要反省一下自己的所作所为了。</t>
    <phoneticPr fontId="0" type="Hiragana"/>
  </si>
  <si>
    <t>——意志（对应星象：狮子座）
牌面解读：
这张牌中胜利女神弯着腰正在抚摸一头凶猛的狮子，并用她的温柔与爱来安抚着怀中代表恐惧的狮子，它是爱与坚强意志的象征。正是因为有了爱与意志，人类才能克服困难，在历史的长河中不断前进。狮子代表人类的本能，而美女则象征爱情和服从，二者必须保持和谐，互相支持才能成为征服世界的力量。此外它还意味着你有能力解决当下所面临的困难局面，并对自己内在的力量充满信心。
解牌时要注意“刚柔并济”，人类本能是恐惧的，需要有理智来控制和安慰；而又不能失去本能的动力，理智还要给予鼓励。由此可以看出“平衡”在塔罗牌的解释中是最重要的。
正位释义：大胆的行动，有勇气的决断，新发展，大转机，异动，以意志力战胜困难，健壮的女人。
在事业上你不断突破自我，上司和客户都对你有充分的信心，成就接踵而来。在爱情上，你将发展一段真正亲密的感情，你们全心投入，相互倾诉，丝毫没有距离感。
逆位释义：胆小，输给强者，经不起诱惑，屈服在权威与常识之下，没有实践便告放弃，虚荣，懦弱，没有耐性。内心的恐惧使你畏首畏尾，进而遭遇事业的瓶颈，感到失去了自信。在爱情上患得患失，失去清醒的判断。</t>
    <phoneticPr fontId="0" type="Hiragana"/>
  </si>
  <si>
    <t>——探索（对应星象：处女座）
牌面解读：
隐士身着长袍，提着一盏灯、拄着拐杖，在黑暗中孤独地摸索前进。这张牌代表独处，隐士试图放弃外在的诱惑，而达到内心的平静，进而在寂静的环境里通过冥想得到真理。寂静中只能听到自己内心发出的声音，所以才能够更好地理解自己的想法，寻找到一个真正属于自我的最终目标。
解牌时应当注意隐士的特点，仔细查看面前的牌型，解释前再检查一遍，是否有某个细节被无意间遗漏了。
正位释义：隐藏的事实，个别的行动，倾听他人的意见，享受孤独，自己的丢化，有益的警戒，年长者，避开危险，祖父，乡间生活。你在事业黄金时期引退，旁人都不了解这不过是你在为下一次黄金时期的到来进行休息。感情方面你将深刻思考自己在这段感情中的角色和地位，并探索彼此之间的关系。
逆位释义：无视警，憎恨孤独，自卑，担心，幼稚思想，过于慎重导致失败，偏差，不宜旅行。在事业中过多的投入已经让你不愿面对其它事情，因而事业有了突破性的进展。在感情方面，用工作繁忙来逃避这段感情的发展，对伴侣态度冷淡，因为害怕感情的发展而在关键时刻退缩，使对方心寒。</t>
    <phoneticPr fontId="0" type="Hiragana"/>
  </si>
  <si>
    <t>——轮回（对应星象：木星）
牌面解读：
牌面上命运之轮上面是象征天使的斯芬克斯，下面是魔鬼，四周围绕着象征命运中的各种境遇的女神、天鹅、毒蛇等。你的命运有如那命运之轮在塔罗牌中不停的转动，时而好时而坏，这是一种公平的循环。命运之轮也许会在你喜欢的角度停下来，这使你有不可思议的好运气；而它也会在你不喜欢的角度停下，你就会倒霉。不管你愿意与否，命运就是如此无情，况且生命本身就是处在不断的变化之中，这就使你的生命中充满了挑战和刺激。
解牌时，要抓住“命运”就要先理解什么是“变化”，相信没有绝对的事情就可以了。不过，随着你学习的深入，就会发现“命运之轮”蕴藏的很多奥秘。
正位释义：
关键性的事件，有新的机会，因的潮流，环境的变化，幸运的开端，状况好转，问题解决，幸运之神降临。命运之轮正转到了你人生最低迷的时刻，也许你有些无法接受，但是若能以平常心来看待，这无疑是你成长的最好时机，需要认真面对。感情方面所受到的挫折近乎让你崩溃，然而你还在不断努力。虽然你面前是无数的荆棘，但坚持过去将是平坦的大道。你会发现以前所付出的无谓努力，而今反而成了你前进的动力，先前的付出终于有了回报。命运之轮是由命运女神转动的，所以你俩之前的风风雨雨都将过去，关系将进入稳定的发展阶段。
逆位释义：
边疆的不行，挫折，计划泡汤，障碍，无法修正方向，往坏处发展，恶性循环，中断。</t>
    <phoneticPr fontId="0" type="Hiragana"/>
  </si>
  <si>
    <t>——公平（对应星象：天秤座）
牌面解读：
牌面描绘着冷酷、公正的正义女神端坐在石椅上，右手拿着一柄正义之剑，左手拿着一架辨识善恶天平。凭借这两样圣器，女神能轻易地了解事情的来龙去脉与未来的发展，让她轻松面对眼前的一切。同时也让世人知道因果循环的道理，警告人们要有宽容的心胸，遵守道德，坚持正义。
这张牌的解释重点在“道德”与“平衡”，只要拥有这两点就抓住了事情的关键。
正位释义：
公正、中立、诚实、心胸坦荡、表里如一、身兼二职、追求合理化、协调者、与法律有关、光明正大的交往、感情和睦。事业上你不会有其它太多的感觉，只是按照以前的计划认真地执行。你对感情生活相当满意，对于你的选择对方都是接受的态度。
逆位释义：
失衡、偏见、纷扰、诉讼、独断专行、问心有愧、无法两全、表里不一、男女性格不合、情感波折、无视社会道德的恋情。长时间的压抑使你在事业最关键的时刻倒下了，需要认真修整一番才能再次前进。感情上你一直忍让着，然而这次你却爆发了，开始指责对方的不是，你们的感情将会有很大的波折。</t>
    <phoneticPr fontId="0" type="Hiragana"/>
  </si>
  <si>
    <t>——牺牲（对应星象：海王星）
牌面解读：
这张牌象征自我牺牲，牌面描绘的是一个双手反绑，被倒吊起来的勇士，他头上已经出现了隐约的天使光环。尽管旁人认为这无比痛苦，他却一脸的安详，因为他知道自己是为别人而牺牲，即使他的肉体毁灭了，但他的精神将永存。
这张牌告诉我们，再糟糕的境遇也不过是对我们的一种磨练，厄运总会过去。正如传说中的凤凰涅磐，又如北欧神话中的奥丁献身于绞架才学会魔法、文字、咒语以及诗歌。忍耐眼前的厄运，接受命运的安排，好好反省过去的得失，为将来的再度崛起储备力量，才是最重要的。
正位释义：
接受考验、行动受限、牺牲、不畏艰辛、不受利诱、有失必有得、吸取经验教训、浴火重生、广泛学习、奉献的爱。当牌面正立时，你的事业会有短暂的停顿，但你很清楚其中的原因，再次确认自己的目标，做好出发的准备。感情上同样需要反省的时间，你对爱情的牺牲对会给对方很大的触动，也会成为你们关系发展的催化剂。
逆位释义：
无谓的牺牲、骨折、厄运、不够努力、处于劣势、任性、利己主义者、缺乏耐心、受惩罚、逃避爱情、没有结果的恋情。当牌面倒立时，事业上缺乏远见，迷失了努力的目标。感情上你没有了为对方付出的念头，而对方对你的态度依旧，这使你更想逃避。你已经忽略了内心深处正确的判断力，这让你开始遇到很多失败。</t>
    <phoneticPr fontId="0" type="Hiragana"/>
  </si>
  <si>
    <t>——结束（对应星象：天蝎座）
牌面解读：
这是大阿卡纳中最容易被误解的牌。数字十三对西方宗教思想来说，一向被视为与死亡有关——正如塔罗牌的情形一样。死神骑在白马上穿着铠甲，显示着他不可抵挡的力量。有人已经倒下了，有人接受这残酷的现实，有人试图回避，也有人在做着无谓的反抗。
根据古历法第十三个月份是死亡及重生的月份，所以你不必去从牌面理解，而是要从积极的意味上去解释。接受眼前的事实，放弃一些到手的利益，你还可以得到更优厚的回报，正所谓“置之死地而后生”，经过磨难成功将更伟大。
正位释义：
失败、接近毁灭、生病、失业、维持停滞状态、持续的损害、交易停止、枯燥的生活、别离、重新开始、双方有很深的鸿沟、恋情终止。事业上你将放弃一些得到的利益，并获得全新的发展机会。在感情上，你将会发生深刻的变化，将开始新的阶段，接受事实你们会有更加美好的旅程。
逆位释义：
抱有一线希望、起死回生、回心转意、摆脱低迷状态、挽回名誉、身体康复、突然改变计划、逃避现实、斩断情丝、与旧情人相逢。事业上你在试图“两全其美”，希望能够发生奇迹。在感情上，对方已经接受了改变，而你却在逃避现实，你俩的距离正在越来越大。</t>
    <phoneticPr fontId="0" type="Hiragana"/>
  </si>
  <si>
    <t>——净化（对应星象：射手座）
牌面解读：
牌面描述的是双手各拿着圣杯的天使，两只圣杯分别代表“物质”和“精神”，她在不停地用圣杯相互倒水，试图使两只圣杯的水保持平衡。它告诫我们当面对各种各样的诱惑时，控制好自己的欲望是最重要的。它不象其它牌一样有着快乐和成功，让我们感到种平淡的美，毕竟平淡的生活才是真正的幸福。
它还代表人的能力是由掌握的知识与对知识的理解共同组成的，做任何事情都要有目的，通过这些事情让我们成熟，事业得到发展。
正位释义：
单纯、调整、平顺、互惠互利、好感转为爱意、纯爱、深爱。你在事业上小心翼翼，因为处事理智让你的同事感到十分放心。当下你们的感情简简单单，一切都是这么的单纯、平静，正是因为彼此的沟通才让这段感情之路如此通畅。
逆位释义：
消耗、下降、疲劳、损失、不安、不融洽、爱情的配合度不佳。在事业上，你陷入了朝令夕改的怪圈，不妨效仿一下愚人勇往直前，或许能够取得更大的成功。感情上彼此虽然还在不断尝试着沟通，但每次之后总是感觉没有收获，正因为如此你们之间的距离才会越拉越大。</t>
    <phoneticPr fontId="0" type="Hiragana"/>
  </si>
  <si>
    <t>——诱惑（对应星象：摩羯座）
牌面解读：
恶魔看着被铁链束缚的奴隶，发出得意的狞笑。尽管奴隶们被铁链捆着，但只要他们互相帮助就可以摆脱恶魔，但他们已经被恶魔的诱惑蒙住了双眼，心甘情愿被其驱使，仔细看他们已经长出了和恶魔一样的犄角和尾巴。
狰狞可怕的恶魔却有着如此动听的声音，他用金钱和所谓的安全引诱人们成为他的奴隶。人们在他的控制下失去了互相沟通的能力，占据心灵的完全是赤裸裸的原始欲望。为了追求金钱，否认生命中其它任何目标，人都变得自私和贪婪，可当生命结束时，这些物质就不再具有任何意义了。
恶魔代表一种错误的观念——拥有物质财富就拥有了一切。外在的干扰让人的冲动支配着理智，自我的精神上的要求不断消失，开始不愿意为自己的行为负责，因为他们可以把一切过错都推给恶魔。这也可以看作是事业的成功，因为你的最终目标就是金钱。
正位释义：
被束缚、堕落、生病、恶意、屈服、欲望的俘虏、不可抗拒的诱惑、颓废的生活、举债度日、不可告人的秘密、私密恋情。你将在事业中得到相当大的名声与财富，你心中的事业就是一切，财富就是你的目标。感情上你们开始被彼此束缚，却不希望改善这种关系，情愿忍受彼此的牵连和不满。
逆位释义：
逃离拘束、解除困扰、治愈病痛、告别过去、暂停、别离、拒绝诱惑、舍弃私欲、别离时刻、爱恨交加的恋情。事业上理性开始支配欲望，找到真正值得努力的目标。感情上开始尝试与对方进行沟通，这让你俩的感情更加牢固。</t>
    <phoneticPr fontId="0" type="Hiragana"/>
  </si>
  <si>
    <t>——毁灭（对应星象：火星）
牌面解读：
这张牌是唯一一张正反两面都没有好寓意的大阿卡纳。一座高耸入云的塔被闪电击毁了，两个人从坍塌中的高塔上跌落到地面上。突然而又不可预料的强烈变化让人无法接受，再高傲的人类也无法与自然的强大相提并论，挑战自然只会引来神的怒火。
尽管这巨大的变化无法让你适应，但这却是在教导你成长，尝试着接受它，它会让你在接下来的时间里走得更轻松。接受对手强大的事实确实有些困难，但务实的面对它，用理性的方式解决它也是个巨大的进步。
正位释义：
破产、逆境、被开除、急病、致命的打击、巨大的变动、受牵连、信念崩溃、玩火自焚、纷扰不断、突然分离，破灭的爱。事业上的困难显而易见，回避不是办法，要勇于挑战，尽管它貌似强大。在感情方面，突然的改变让你陷入深深的痛苦中，接受改变可以让你或你们双方在未来的人生旅途中走得更好。
逆位释义：
困境、内讧、紧迫的状态、状况不佳、趋于稳定、骄傲自大将付出代价、背水一战、分离的预感、爱情危机。事业上开始有稳定的迹象，你不要盲目抵抗改变的发生，这只会导致更大的改变，无论你如何抵抗，改变终究会发生。在感情上双方的情绪终于平静下来，虽然沟通上还有些困难，但不会有太大的变化了，也许你做些让步，会让你们的感情更融洽。</t>
    <phoneticPr fontId="0" type="Hiragana"/>
  </si>
  <si>
    <t>——希望（对应星象：水瓶座）
牌面解读：
这是一张在深处蕴藏希望的牌。在希望之星——天狼星的照耀下，希望女神把圣水瓶中的圣水倒入象征潜意识的水池中。她知道人们是如此地需要希望，所以当一瓶圣水倒完时，她又在倒另一瓶。只要有希望人们才能有足够的动力去完成许多事，所以说希望就是人类的活力之源。
让我们奉献出所有的爱，尽管是在黑夜但漫天的星星给我们指引方向，在星光的指引下走向光明的未来。星星的含义中还有一点是很容易被忽略的，这就是“怀孕”的意思。
正位释义：
前途光明、充满希望、想象力、创造力、幻想、满足愿望、水准提高、理想的对象、美好的恋情。代表当你在事业上得到希望的能量时，前途会无比光明。在感情方面，你对自己很有信心，对两人的关系也抱有乐观的态度，相信自己能把握主动权，并努力追求对方，你们很可能就是命中注定的那一对。
逆位释义：
挫折、失望、好高骛远、异想天开、仓皇失措、事与愿违、工作不顺心、情况悲观、秘密恋情、缺少爱的生活。在事业上，你不要全部依靠别人的给予，因为你还有希望在心中燃烧，只有靠自己才有真正的发展动力。感情方面你俩无法彼此信任，感觉无法把自己托付给对方，也许你们退一步，都冷静一下就能找出解决问题的途径，因为答案就在你们的心中。</t>
    <phoneticPr fontId="0" type="Hiragana"/>
  </si>
  <si>
    <t>——不安（对应星象：双鱼座）
牌面解读：
这是张代表迷惑、困顿和不安的牌。月光下龙虾从水中爬出，向月亮女神走去，它要选择远方的两座高塔中正确的一座，因为那座高塔是觐见月亮女神唯一途径。岸上的狼和猎狗因为同样被月亮女神吸引着，暂时没有发觉近在咫尺的龙虾。狗代表着小龙虾对旧世界的依赖，而狼代表着小龙虾的恐惧。
月亮是与精神世界的桥梁，月赢月亏象征着转变，当满月出现时，人们知道它马上就要亏损了，心中的不安油然而生。月亮越大就意味着离变小越近，在幸福时担心不幸的到来，使人们有不能有任何的懈怠感。
月亮也是女性和情感的象征，在事业上则指具有艺术性或创造性的事业，它也暗示着欺骗。解这张牌的关键，就在于“迷惑”。
正位释义：
不安、迷惑、动摇、谎言、欺骗、鬼迷心窍、动荡的爱、三角关系。在事业上，你可能有些不满足，希望能够把自己内在的力量全使出来，于是你开始想要晚上的时间。感情方面，你很敏感害怕被伤害，尽管有伴侣的承诺，你仍然犹豫不决，甚至有逃避的想法。
逆位释义：
逃脱骗局、解除误会、状况好转、预知危险、等待、正视爱情的裂缝。在事业上，你因为外界的压力开始退缩了，并对自己的既定目标产生了怀疑。在感情上，你们之间的问题开始浮现，虽然有些痛，但是只要共同面对存在的困难，问题就解决一半了。</t>
    <phoneticPr fontId="0" type="Hiragana"/>
  </si>
  <si>
    <t>——生命（对应星象：太阳）
牌面解读：
这是大阿卡纳中寓意最好的一张牌，象征知识与活力。牌面中一个小孩骑着一匹马在歌颂着太阳带来的生命力，接受着太阳赋予他的能量。太阳的力量如此强大，它给世间万物以生命，它的光芒如此温暖，所有的生命都为之感动。它的力量完全是正面的，充满希望和理想，任何黑暗都抵挡不住它的光芒。
解牌的关键在于“生命力”，它是希望和理想的力量，不受任何外在的干扰与内在的对抗，即便有内心的黑暗面想要出来干扰你，但在太阳的光芒下，它们立刻就会消失，所以不必为一些烦恼所困扰。
正位释义：
活跃、丰富的生命力、充满生机、精力充沛、工作顺利、贵人相助、幸福的婚姻、健康的交际。事业上会有贵人相助，将会有更好的发展机遇。在感情方面，你们已经走出坎坷的感情之路，前面将是洒满歌声和欢乐的坦途，你们将开始规划未来的生活。
逆位释义：
消沉、体力不佳、缺乏连续性、意气消沉、生活不安、人际关系不好、感情波动、离婚。事业上竞争心太急切了，把对手都吓跑了，然而也让合作伙伴感到害怕，或许你该放松些。感情上两人间出现一些小变化，开始在乎对方的态度和自己的付出，这些怀疑也许都是没必要的。</t>
    <phoneticPr fontId="0" type="Hiragana"/>
  </si>
  <si>
    <t>——复活（对应星象：冥王星）
牌面解读：
牌面上描绘的是天使吹起号角，让听到这音乐的死者得到救赎。天使的号角可以唤醒所有人的情感，即使是忏悔过的罪人也有到达天堂的希望。天使的号音象征着旧观念已经死亡，人们正在音乐的召唤下拥抱新世界。解牌时要注意决断和复原。
你也在总结整理过去的经验，丢弃错误留下宝贵的知识。在新世界的开始，你将发现你自己并不是孤独的，有很多朋友和你一起学习，尽管你们素昧平生，但圣堂天使让你们彼此互助，这使你们的生活更加愉快。
正位释义：
复活的喜悦、康复、坦白、好消息、好运气、初露锋芒、复苏的爱、重逢、爱的奇迹。当牌面正立时，事业上你超越了自我，在过去努力的基础上取得了成功。感情上双方都在认真学习和成长，虽然表面上的变化并不大，但内在的改变已经很大了。
逆位释义：
一蹶不振、幻灭、隐瞒、坏消息、无法决定、缺少目标、没有进展、消除、恋恋不舍。在事业上缺乏清晰的判断，试图用物质填充精神的空虚。在感情上，不断地回忆着过去的美好时光，不愿意去正视眼前的问题，你们的关系已经是貌合神离了。</t>
    <phoneticPr fontId="0" type="Hiragana"/>
  </si>
  <si>
    <t>——达成（对应星象：土星）
牌面解读：
这是一张象征永久和持续成功的牌。你已经到达了成功之门的前方，成功女神让你耐心等待，她会让你进入成功之门的，只不过是时间问题罢了。成功之门周围是你经历过的幸福与哀伤，成功与失败，在到达乐土之前回忆一下过去的时光是很有必要的。这张牌暗示只要你拥有一颗感恩的心，就必能在你为自己打造的美丽世界中，寻找到幸福与快乐。
牌的本意是“达成”，它告诉我们所有的事情都可以达成，所有的梦想都可以成为现实，没有不可能得到的事物。只要有耕耘，就能有相应的收获。
正位释义：
完成、成功、完美无缺、连续不断、精神亢奋、拥有毕生奋斗的目标、完成使命、幸运降临、快乐的结束、模范情侣。在事业上因为努力工作，所以回报丰厚。感情上，你们在彼此的承诺中持续着美好的关系。
逆位释义：
未完成、失败、准备不足、盲目接受、一时不顺利、半途而废、精神颓废、饱和状态、合谋、态度不够融洽、感情受挫。在事业的路上有巨大的障碍，你精神不振，丧失了挑战的动力。感情上，你们不再重视承诺，只是盲目接受对方。彼此最好能沟通一下，不要让痛苦继续纠缠着你们。</t>
    <phoneticPr fontId="0" type="Hiragana"/>
  </si>
  <si>
    <t>圣杯预示着一场新恋情和新友情的开始。在感情刚开始时，爱与关怀常满溢，要懂得慷慨回报对方，珍惜这份福气。若求问者这份感情已维持很久了，出现圣杯首牌，要好好看看四周的牌，小心外遇迹象。如果两个人刚刚经历了吵架，圣杯首牌意味着化解纠纷重新开始。若是在无关感情的推测中，出现圣杯首牌，表示这个局势需要爱来耐心化解。</t>
  </si>
  <si>
    <t>圣杯二经常与爱情产生强烈关联，在这方面，此牌比较近似刚刚开始恋爱、甚至还没有明确恋爱关系的状态，如图中一样，男女相敬如宾，平等对待对方，不做强求。圣杯二不只局限男女情感，也可以涉及友谊，以及任何人际关系，而这种关系往往是和谐对等，愉快的。因此，问友谊，问婚恋，问合作，圣杯二都会给你一个肯定正面的答复。</t>
    <phoneticPr fontId="0" type="Hiragana"/>
  </si>
  <si>
    <t>圣杯三通常表示以感情作为关联的团体，另外，也代表一种欢庆的场合，包括宴会、婚礼等。其丰收的含义通常代表事情有了好的结果。当然，有时也相反，圣杯三逆位可以代表团体内各藏心机，婚姻中出现第三者等。</t>
    <phoneticPr fontId="0" type="Hiragana"/>
  </si>
  <si>
    <t>圣杯四表示一段消极、无聊、疲惫、退缩的时光。当事人缺乏动力，对一切事物漠不关心，不想参加社交。圣杯四有时也代表新机会的降临，这种情况往往因当事人缺少热情而错失机会。</t>
    <phoneticPr fontId="0" type="Hiragana"/>
  </si>
  <si>
    <t>圣杯五代表的事一种悲伤痛苦的处境，情绪的混乱和缺少动力。同时，也预示着另类生活的开始。</t>
    <phoneticPr fontId="0" type="Hiragana"/>
  </si>
  <si>
    <t>圣杯六除代表对往事的回忆和思乡、照顾之外，有时也提醒当事者，要像男孩一样慷慨大方，乐于付出，放下一切仇恨和不悦情绪。圣杯六也可以代表正在意味着一种严格有序的体系所打破，会释放出巨大的力量，会有众多的选择。</t>
    <phoneticPr fontId="0" type="Hiragana"/>
  </si>
  <si>
    <t>代表诸多新的选择，但这种选择更多的存在于当事人的内心斗争中。圣杯7也代表梦境，虚幻不切实际的东西。</t>
    <phoneticPr fontId="0" type="Hiragana"/>
  </si>
  <si>
    <t>离开旧有的繁华，寻找内在的智慧。圣杯八是水的能量达到顶峰溢出。如果两个人吵架问对方状态，那么圣杯八代表他有离开的念头。</t>
    <phoneticPr fontId="0" type="Hiragana"/>
  </si>
  <si>
    <t>梦里和愿望实现，圣杯九是一场狂欢，如同婚礼现场，曲终人散，都会归于平淡。圣杯九还可以代表对方对你有所隐瞒，整件事情的真相你是并不知情的。</t>
    <phoneticPr fontId="0" type="Hiragana"/>
  </si>
  <si>
    <t>家庭幸福，平凡的生活。或许能得到预料之外的成功与好消息。圣杯十逆位也可能代表一切美好都是自己的空想，会像彩虹一样消失。</t>
    <phoneticPr fontId="0" type="Hiragana"/>
  </si>
  <si>
    <t>圣杯侍从</t>
    <phoneticPr fontId="0" type="Hiragana"/>
  </si>
  <si>
    <t>一个永久的亲密朋友，或许是分别很久的童年朋友、初恋情人。</t>
    <phoneticPr fontId="0" type="Hiragana"/>
  </si>
  <si>
    <t>圣杯骑士</t>
    <phoneticPr fontId="0" type="Hiragana"/>
  </si>
  <si>
    <t>一个假朋友，一个来自远方的陌生人、勾引者，应把握当前的命运。</t>
    <phoneticPr fontId="0" type="Hiragana"/>
  </si>
  <si>
    <t>圣杯皇后</t>
    <phoneticPr fontId="0" type="Hiragana"/>
  </si>
  <si>
    <t>一个忠诚、钟情的女人，温柔大方，惹人怜爱。</t>
    <phoneticPr fontId="0" type="Hiragana"/>
  </si>
  <si>
    <t>圣杯国王</t>
    <phoneticPr fontId="0" type="Hiragana"/>
  </si>
  <si>
    <t>一个诚实、善意的男子，但容易草率的作出决定，因此不是一个可以依赖的人，也不要指望从他那里得到有益的忠告。</t>
    <phoneticPr fontId="0" type="Hiragana"/>
  </si>
  <si>
    <t>权杖1</t>
  </si>
  <si>
    <t>财富和事业的成功，终身的朋友和宁静的心境。</t>
  </si>
  <si>
    <t>权杖2</t>
  </si>
  <si>
    <t>失望，来自朋友和生意伙伴的反对。</t>
  </si>
  <si>
    <t>权杖3</t>
  </si>
  <si>
    <t>不止一次婚姻。可能和一个人订婚很长时间之后，却突然和另一个人结婚。</t>
  </si>
  <si>
    <t>权杖4</t>
  </si>
  <si>
    <t>谨防一个项目的失败。这个失败可能带来经济损失，或者由于缺少资金，让项目中途流产。虚假和不可靠的朋友起到了破坏作用。</t>
  </si>
  <si>
    <t>权杖5</t>
  </si>
  <si>
    <t>娶一个富婆。</t>
  </si>
  <si>
    <t>权杖6</t>
  </si>
  <si>
    <t>有利可图的合伙经营。</t>
  </si>
  <si>
    <t>权杖7</t>
  </si>
  <si>
    <t>好运和幸福，但应该谨防某个异性。</t>
  </si>
  <si>
    <t>权杖8</t>
  </si>
  <si>
    <t>贪婪，可能会花掉不属于自己的钱。</t>
  </si>
  <si>
    <t>权杖9</t>
  </si>
  <si>
    <t>头部受伤，头疼，困兽之斗，火的能量得不到释放，进入了衰微的阶段。</t>
  </si>
  <si>
    <t>权杖10</t>
  </si>
  <si>
    <t>意想不到的好运，一次长途旅行，但也可能会失去一个亲密朋友。</t>
  </si>
  <si>
    <t>权杖侍从</t>
  </si>
  <si>
    <t>一个诚挚但又缺乏耐心的朋友，善意的奉承。</t>
  </si>
  <si>
    <t>权杖骑士</t>
  </si>
  <si>
    <t>幸运地得到了亲人的帮助，或者是陌生人的帮助。</t>
  </si>
  <si>
    <t>权杖皇后</t>
  </si>
  <si>
    <t>一个亲切善良的女人，但爱发脾气。</t>
  </si>
  <si>
    <t>权杖国王</t>
  </si>
  <si>
    <t>一个诚挚的男人，慷慨忠实。</t>
  </si>
  <si>
    <t>宝剑1</t>
  </si>
  <si>
    <t>圣杯1</t>
    <phoneticPr fontId="0" type="Hiragana"/>
  </si>
  <si>
    <t>圣杯2</t>
    <phoneticPr fontId="0" type="Hiragana"/>
  </si>
  <si>
    <t>圣杯3</t>
    <phoneticPr fontId="0" type="Hiragana"/>
  </si>
  <si>
    <t>圣杯4</t>
    <phoneticPr fontId="0" type="Hiragana"/>
  </si>
  <si>
    <t>圣杯5</t>
    <phoneticPr fontId="0" type="Hiragana"/>
  </si>
  <si>
    <t>圣杯6</t>
    <phoneticPr fontId="0" type="Hiragana"/>
  </si>
  <si>
    <t>圣杯7</t>
    <phoneticPr fontId="0" type="Hiragana"/>
  </si>
  <si>
    <t>圣杯8</t>
    <phoneticPr fontId="0" type="Hiragana"/>
  </si>
  <si>
    <t>圣杯9</t>
    <phoneticPr fontId="0" type="Hiragana"/>
  </si>
  <si>
    <t>圣杯10</t>
    <phoneticPr fontId="0" type="Hiragana"/>
  </si>
  <si>
    <t>不幸，坏消息，死亡的消息，充满妒忌的情感。</t>
  </si>
  <si>
    <t>宝剑2</t>
  </si>
  <si>
    <t>变化，迁移，失去家庭，分离。</t>
  </si>
  <si>
    <t>宝剑3</t>
  </si>
  <si>
    <t>一次旅行，爱情或婚姻的不幸。</t>
  </si>
  <si>
    <t>宝剑4</t>
  </si>
  <si>
    <t>疾病，经济困难，嫉妒，各种小灾难会拖延手里的工作。</t>
  </si>
  <si>
    <t>宝剑5</t>
  </si>
  <si>
    <t>生意成功、融洽和谐的伙伴关系，但却需要克服困难。注意谨防坏脾气和气馁。</t>
  </si>
  <si>
    <t>宝剑6</t>
  </si>
  <si>
    <t>只要坚忍不拔的毅力，才能帮你完成计划。</t>
  </si>
  <si>
    <t>宝剑7</t>
  </si>
  <si>
    <t>与朋友争吵，招来很多麻烦。</t>
  </si>
  <si>
    <t>宝剑8</t>
  </si>
  <si>
    <t>在你所有的事业中都要谨慎，那些看似朋友的人，可能会成为你的敌人。</t>
  </si>
  <si>
    <t>宝剑9</t>
  </si>
  <si>
    <t>一般认为是所有牌中最不吉利的一张，它可能表示疾病、灾难和各种各样的不幸。</t>
  </si>
  <si>
    <t>宝剑10</t>
  </si>
  <si>
    <t>另一张不幸的牌，悲伤或监禁，否定了一切的好兆头。</t>
  </si>
  <si>
    <t>宝剑侍从</t>
    <phoneticPr fontId="0" type="Hiragana"/>
  </si>
  <si>
    <t>一个懒惰或嫉妒的人，事业中的障碍，或许是一个骗子，甚至可能是商业间谍。</t>
  </si>
  <si>
    <t>宝剑骑士</t>
  </si>
  <si>
    <t>传奇中的豪侠人物，喜好奢侈和放纵，但非常勇敢，富于创业精神。</t>
  </si>
  <si>
    <t>宝剑皇后</t>
  </si>
  <si>
    <t>奸诈，不忠，恶毒，一个寡妇或被抛弃的人。</t>
  </si>
  <si>
    <t>宝剑国王</t>
  </si>
  <si>
    <t>一个野心勃勃，妄想凌驾一切的人。</t>
  </si>
  <si>
    <t>星币1</t>
    <phoneticPr fontId="0" type="Hiragana"/>
  </si>
  <si>
    <t>星币2</t>
  </si>
  <si>
    <t>星币3</t>
  </si>
  <si>
    <t>星币4</t>
  </si>
  <si>
    <t>星币5</t>
  </si>
  <si>
    <t>星币6</t>
  </si>
  <si>
    <t>星币7</t>
  </si>
  <si>
    <t>星币8</t>
  </si>
  <si>
    <t>星币9</t>
  </si>
  <si>
    <t>星币10</t>
  </si>
  <si>
    <t>星币侍从</t>
    <phoneticPr fontId="0" type="Hiragana"/>
  </si>
  <si>
    <t>星币骑士</t>
    <phoneticPr fontId="0" type="Hiragana"/>
  </si>
  <si>
    <t>星币皇后</t>
    <phoneticPr fontId="0" type="Hiragana"/>
  </si>
  <si>
    <t>星币国王</t>
    <phoneticPr fontId="0" type="Hiragana"/>
  </si>
  <si>
    <t>一个重要的消息，或者一件珍贵的礼物。</t>
  </si>
  <si>
    <t>对两件事物的斟酌和平衡。</t>
  </si>
  <si>
    <t>团体合作，合作伙伴关系。</t>
  </si>
  <si>
    <t>守财奴，有很强的防御心，与外界隔离，逆位可能是破财、花钱。</t>
  </si>
  <si>
    <t>传染病，异地恋，肺病，腿部毛病，困难的生活和艰难的事业。体寒，腿部有毛病。星币五虽然艰难但有希望。</t>
  </si>
  <si>
    <t>早婚，但也会早早的结束，而且第二次婚姻也没有好兆头。</t>
  </si>
  <si>
    <t>谎言，谣言，恶意的批评，运气糟糕的赌徒。</t>
  </si>
  <si>
    <t>晚年婚姻，或许是一次旅行，可能会带来两者的结合。</t>
  </si>
  <si>
    <t>具有强烈的旅行愿望，嗜好冒险，渴望看到生命的改变。</t>
  </si>
  <si>
    <t>把钱作为行动的目标，但并不一定会如愿以偿。</t>
  </si>
  <si>
    <t>一个自私、嫉妒的亲戚，或一个带来坏消息的使者。</t>
  </si>
  <si>
    <t>一个有耐心又有恒心的男人，发明家或科学家。</t>
  </si>
  <si>
    <t>卖弄风情的女人，乐于干涉别人的事情，诽谤和谣言。</t>
  </si>
  <si>
    <t/>
    <phoneticPr fontId="0" type="Hiragana"/>
  </si>
  <si>
    <t>乾卦</t>
  </si>
  <si>
    <t>乾卦初九：潜龙勿用。</t>
  </si>
  <si>
    <t>乾卦九二：见龙在田，利见大人。</t>
  </si>
  <si>
    <t>乾卦九三：君子终日乾乾，夕惕若厉，无咎。</t>
  </si>
  <si>
    <t>乾卦九四：或跃在渊，无咎。</t>
  </si>
  <si>
    <t>乾卦九五：飞龙在天，利见大人。</t>
  </si>
  <si>
    <t>乾卦上九：亢龙有悔。</t>
  </si>
  <si>
    <t>坤卦</t>
  </si>
  <si>
    <t>坤卦初六：履霜，坚冰至。</t>
  </si>
  <si>
    <t>坤卦六二：直方大，不习无不利。</t>
  </si>
  <si>
    <t>坤卦六三：含章可贞。或从王事，无成有终。</t>
  </si>
  <si>
    <t>坤卦六四：括囊，无咎无誉。</t>
  </si>
  <si>
    <t>坤卦六五：黄裳元吉。</t>
  </si>
  <si>
    <t>坤卦上六：龙战于野，其血玄黄。</t>
  </si>
  <si>
    <t>屯卦</t>
  </si>
  <si>
    <t>卦辞：屯:元亨，利贞。勿用有攸往，利建侯。</t>
  </si>
  <si>
    <t>屯卦初九：磐桓，利居贞，利建侯。</t>
  </si>
  <si>
    <t>屯卦六二：屯如邅如，乘马班如。匪寇婚媾，女子贞不字，十年乃字。</t>
  </si>
  <si>
    <t>屯卦六三：即鹿无虞，惟入于林中。君子几，不如舍，往吝。</t>
  </si>
  <si>
    <t>屯卦六四：乘马班如，求婚媾，往吉，无不利。</t>
  </si>
  <si>
    <t>屯卦九五：屯其膏，小贞吉；大贞凶。</t>
  </si>
  <si>
    <t>屯卦上六：乘马班如，泣血涟如。</t>
  </si>
  <si>
    <t>蒙卦初六：发蒙，利用刑人，用说桎梏，以往吝。</t>
  </si>
  <si>
    <t>蒙卦九二：包蒙吉，纳妇吉，子克家。</t>
  </si>
  <si>
    <t>蒙卦六三：勿用取女，见金夫，不有躬，无攸利。</t>
  </si>
  <si>
    <t>蒙卦六四：困蒙，吝。</t>
  </si>
  <si>
    <t>蒙卦六五：童蒙，吉。</t>
  </si>
  <si>
    <t>蒙卦上九：击蒙。不利为寇；利御寇。</t>
  </si>
  <si>
    <t>卦辞：需，有孚，光亨贞吉。利涉大川。</t>
  </si>
  <si>
    <t>需卦初九：需于郊。利用恒，无咎。</t>
  </si>
  <si>
    <t>需卦九二：需于沙。小有言，终吉。</t>
  </si>
  <si>
    <t>需卦九三：需于泥，致寇至。</t>
  </si>
  <si>
    <t>需卦六四：需于血，出自穴。</t>
  </si>
  <si>
    <t>需卦九五：需于酒食，贞吉。</t>
  </si>
  <si>
    <t>需卦上六：入于穴，有不速之客三人来，敬之，终吉。</t>
  </si>
  <si>
    <t>卦辞：讼，有孚，窒惕。中吉，终凶。利见大人，不利涉大川。</t>
  </si>
  <si>
    <t>讼卦初六：不永所事，小有言，终吉。</t>
  </si>
  <si>
    <t>讼卦九二：不克讼，归而逋其邑，人三百户，无眚。</t>
  </si>
  <si>
    <t>讼卦六三：食旧德，贞厉，终吉。或从王事，无成。</t>
  </si>
  <si>
    <t>讼卦九四：不克讼，复即命渝安，贞吉。</t>
  </si>
  <si>
    <t>讼卦九五：讼元吉。</t>
  </si>
  <si>
    <t>讼卦上九：或锡之搫带，终朝三褫之。</t>
  </si>
  <si>
    <t>卦辞：师，贞，丈人吉，无咎。</t>
  </si>
  <si>
    <t>师卦初六：师出以律，否藏凶。</t>
  </si>
  <si>
    <t>师卦九二：在师中，吉，无咎。王三锡命。</t>
  </si>
  <si>
    <t>师卦六三：师或舆尸，凶。</t>
  </si>
  <si>
    <t>师卦六四：师左次，无咎。</t>
  </si>
  <si>
    <t>师卦六五：田有禽，利执言，无吝。长子帅师，弟子舆尸，贞凶。</t>
  </si>
  <si>
    <t>师卦上六：大君有命，开国承家，小人勿用。</t>
  </si>
  <si>
    <t>卦辞：比，吉。原筮，元永贞，无咎。不宁方来，后夫凶。</t>
  </si>
  <si>
    <t>比卦初六：有孚比之，无咎。有孚盈缶，终来有它吉。</t>
  </si>
  <si>
    <t>比卦六二：比之自内，贞吉。</t>
  </si>
  <si>
    <t>比卦六三：比之匪人。</t>
  </si>
  <si>
    <t>比卦六四：外比之，贞吉。</t>
  </si>
  <si>
    <t>比卦九五：显比，王用三驱，失前禽。邑人不诫，吉。</t>
  </si>
  <si>
    <t>比卦上六：比之无首，凶。</t>
  </si>
  <si>
    <t>小畜</t>
  </si>
  <si>
    <t>卦辞：小畜，亨。密云不雨，自我西郊。</t>
  </si>
  <si>
    <t>小畜初九：复自道，何其咎？吉。</t>
  </si>
  <si>
    <t>小畜九二：牵复吉。</t>
  </si>
  <si>
    <t>小畜九三：舆说辐，夫妻反目。</t>
  </si>
  <si>
    <t>小畜六四：有孚，血去惕出，无咎。</t>
  </si>
  <si>
    <t>小畜九五：有孚挛如，富以其邻。</t>
  </si>
  <si>
    <t>小畜上九：既雨既处，尚德载，妇贞厉。月几望，君子征凶。</t>
  </si>
  <si>
    <t>卦辞：履虎尾，不咥人，亨。</t>
  </si>
  <si>
    <t>履卦初九：素履往，无咎。</t>
  </si>
  <si>
    <t>履卦九二：履道坦坦，幽人贞吉。</t>
  </si>
  <si>
    <t>履卦六三：眇能视，跛能履，履虎尾，咥人凶，武人为于大君。</t>
  </si>
  <si>
    <t>履卦九四：履虎尾，愬愬，终吉。</t>
  </si>
  <si>
    <t>履卦九五：夬履，贞厉。</t>
  </si>
  <si>
    <t>履卦上九：视履考祥，其旋元吉。</t>
  </si>
  <si>
    <t>卦辞：泰，小往大来，吉，亨。</t>
  </si>
  <si>
    <t>泰卦初九：拔茅茹以其汇，征吉。</t>
  </si>
  <si>
    <t>泰卦九二：包荒，用冯河。不遐遗，朋亡，得尚于中行。</t>
  </si>
  <si>
    <t>泰卦九三：无平不陂，无往不复。艰贞无咎，勿恤其孚，于食有福。</t>
  </si>
  <si>
    <t>泰卦六四：翩翩，不富以其邻，不戒以孚。</t>
  </si>
  <si>
    <t>泰卦六五：帝乙归妹以祉，元吉。</t>
  </si>
  <si>
    <t>泰卦上六：城复于隍，勿用师，自邑告命。贞吝。</t>
  </si>
  <si>
    <t>卦辞：否之匪人，不利君子贞，大往小来。</t>
  </si>
  <si>
    <t>否卦初六：拔茅茹以其汇，贞吉，亨。</t>
  </si>
  <si>
    <t>否卦六二：包承，小人吉，大人否亨。</t>
  </si>
  <si>
    <t>否卦六三：包羞。</t>
  </si>
  <si>
    <t>否卦九四：有命，无咎。畴离祉。</t>
  </si>
  <si>
    <t>否卦九五：休否，大人吉。其亡其亡，系于苞桑。</t>
  </si>
  <si>
    <t>否卦上九：倾否，先否后喜。</t>
  </si>
  <si>
    <t>同人</t>
  </si>
  <si>
    <t>卦辞：同人于野，亨。利涉大川，利君子贞。</t>
  </si>
  <si>
    <t>同人初九：同人于门，无咎。</t>
  </si>
  <si>
    <t>同人六二：同人于宗，吝。</t>
  </si>
  <si>
    <t>同人九三：伏戎于莽。升其高陵，三岁不兴。</t>
  </si>
  <si>
    <t>同人九四：乘其墉，弗克攻，吉。</t>
  </si>
  <si>
    <t>同人九五：同人，先号咷而后笑，大师克相遇。</t>
  </si>
  <si>
    <t>同人上九：同人于郊，无悔。</t>
  </si>
  <si>
    <t>大有</t>
  </si>
  <si>
    <t>卦辞：大有，元亨。</t>
  </si>
  <si>
    <t>大有初九：无交害，匪咎艰则无咎。</t>
  </si>
  <si>
    <t>大有九二：大车以载，有攸往，无咎。</t>
  </si>
  <si>
    <t>大有九三：公用亨于天子，小人弗克。</t>
  </si>
  <si>
    <t>大有九四：匪其彭，无咎。</t>
  </si>
  <si>
    <t>大有六五：厥孚交如，威如，吉。</t>
  </si>
  <si>
    <t>大有上九：自天祐之，吉，无不利。</t>
  </si>
  <si>
    <t>卦辞：谦，亨，君子有终。</t>
  </si>
  <si>
    <t>谦卦初六：谦谦君子，用涉大川，吉。</t>
  </si>
  <si>
    <t>谦卦六二：鸣谦，贞吉。</t>
  </si>
  <si>
    <t>谦卦九三：劳谦，君子有终，吉。</t>
  </si>
  <si>
    <t>谦卦六四：无不利，撝谦。</t>
  </si>
  <si>
    <t>谦卦六五：不富以其邻，利用侵伐，无不利。</t>
  </si>
  <si>
    <t>谦卦上六：鸣谦，利用行师，征邑国。</t>
  </si>
  <si>
    <t>卦辞：豫，利建侯，行师。</t>
  </si>
  <si>
    <t>豫卦初六：鸣豫，凶。</t>
  </si>
  <si>
    <t>豫卦六二：介于石，不终日，贞吉。</t>
  </si>
  <si>
    <t>豫卦六三：盱豫，悔；迟,有悔。</t>
  </si>
  <si>
    <t>豫卦九四：由豫，大有得，勿疑，朋盍簪。</t>
  </si>
  <si>
    <t>豫卦六五：贞疾，恒不死。</t>
  </si>
  <si>
    <t>豫卦上六：冥豫，成有渝，无咎。</t>
  </si>
  <si>
    <t>卦辞：随，元亨，利贞，无咎。</t>
  </si>
  <si>
    <t>随卦初九：官有渝，贞吉，出门交有功。</t>
  </si>
  <si>
    <t>随卦六二：系小子，失丈夫。</t>
  </si>
  <si>
    <t>随卦六三：系丈夫，失小子。随有求得，利居贞。</t>
  </si>
  <si>
    <t>随卦九四：随有获，贞凶。有孚在道，以明，何咎？</t>
  </si>
  <si>
    <t>随卦九五：孚于嘉，吉。</t>
  </si>
  <si>
    <t>随卦上六；拘系之，乃从维之，王用亨于西山。</t>
  </si>
  <si>
    <t>卦辞：蛊，元亨，利涉大川，先甲三日，后甲三日。</t>
  </si>
  <si>
    <t>蛊卦初六：干父之蛊，有子，考无咎。厉，终吉。</t>
  </si>
  <si>
    <t>蛊卦九二：干母之蛊，不可贞。</t>
  </si>
  <si>
    <t>蛊卦九三：干父之蛊，小有悔，无大咎。</t>
  </si>
  <si>
    <t>蛊卦六四：裕父之蛊，往见吝。</t>
  </si>
  <si>
    <t>蛊卦六五：干父之蛊，用誉。</t>
  </si>
  <si>
    <t>蛊卦上九：不事王侯，高尚其事。</t>
  </si>
  <si>
    <t>卦辞：临，元亨，利贞。至于八月有凶。</t>
  </si>
  <si>
    <t>临卦初九：咸临，贞吉。</t>
  </si>
  <si>
    <t>临卦九二：咸临，吉，无不利。</t>
  </si>
  <si>
    <t>临卦六三：甘临，无攸利，既忧之，无咎。</t>
  </si>
  <si>
    <t>临卦六四：至临，无咎。</t>
  </si>
  <si>
    <t>临卦六五：知临，大君之宜，吉。</t>
  </si>
  <si>
    <t>临卦上六：敦临，吉，无咎。</t>
  </si>
  <si>
    <t>卦辞：观，盥而不荐，有孚颙若。</t>
  </si>
  <si>
    <t>观卦初六：童观，小人无咎，君子吝。</t>
  </si>
  <si>
    <t>观卦六二：闚观，利女贞。</t>
  </si>
  <si>
    <t>观卦六三：观我生，进退。</t>
  </si>
  <si>
    <t>观卦六四：观国之光，利用宾于王。</t>
  </si>
  <si>
    <t>观卦九五：观我生，君子无吝。</t>
  </si>
  <si>
    <t>观卦上九：观其生，君子无吝。</t>
  </si>
  <si>
    <t>噬嗑</t>
  </si>
  <si>
    <t>卦辞：噬嗑，亨，利用狱。</t>
  </si>
  <si>
    <t>噬嗑初九：屦校灭趾，无咎。</t>
  </si>
  <si>
    <t>噬嗑六二：噬肤灭鼻，无咎。</t>
  </si>
  <si>
    <t>噬嗑六三：噬腊肉，遇毒，小吝，无咎。</t>
  </si>
  <si>
    <t>噬嗑九四：噬干胏，得金矢，利艰贞，吉。</t>
  </si>
  <si>
    <t>噬嗑六五：噬干肉，得黄金，贞厉，无咎。</t>
  </si>
  <si>
    <t>噬嗑上九：何校灭耳，凶。</t>
  </si>
  <si>
    <t>卦辞：贲，亨，小利有攸往。</t>
  </si>
  <si>
    <t>贲卦初九：贲其趾，金车而徒。</t>
  </si>
  <si>
    <t>贲卦六二：贲其须。</t>
  </si>
  <si>
    <t>贲卦九三：贲如濡如，永贞吉。</t>
  </si>
  <si>
    <t>贲卦六四：贲如皤如，白马翰如，匪寇婚媾。</t>
  </si>
  <si>
    <t>贲卦六五：贲于丘园，束帛戈戈，吝，终吉。</t>
  </si>
  <si>
    <t>贲卦上九：白贲，无吝。</t>
  </si>
  <si>
    <t>卦辞：剥，不利有攸往。</t>
  </si>
  <si>
    <t>剥卦初六：剥床以足，蔑贞，凶。</t>
  </si>
  <si>
    <t>剥卦六二：剥床以辨，蔑贞，凶。</t>
  </si>
  <si>
    <t>剥卦六三：剥之，无吝。</t>
  </si>
  <si>
    <t>剥卦六四：剥床以肤，凶。</t>
  </si>
  <si>
    <t>剥卦六五：贯鱼以宫人宠，无不利。</t>
  </si>
  <si>
    <t>剥卦上九：硕果不食，君子得舆，小人剥庐。</t>
  </si>
  <si>
    <t>卦辞：复，亨，出入无疾，朋来，无吝。反复其道，七日来复，利有攸往。</t>
  </si>
  <si>
    <t>复卦初九：不远复，无祗悔，无吉。</t>
  </si>
  <si>
    <t>复卦六二：休复，吉。</t>
  </si>
  <si>
    <t>复卦六三：频复，厉，无咎。</t>
  </si>
  <si>
    <t>复卦六四：中行独复。</t>
  </si>
  <si>
    <t>复卦六五：敦复，无悔。</t>
  </si>
  <si>
    <t>复卦上六：迷复，凶，有灾眚。用行师，终有大败，以其国君凶，至于十年不克征。</t>
  </si>
  <si>
    <t>无妄</t>
  </si>
  <si>
    <t>卦辞：无妄，元亨利贞。其匪正有眚，不利有攸往。</t>
  </si>
  <si>
    <t>无妄初九：无妄，往吉。</t>
  </si>
  <si>
    <t>无妄六二：不耕获，不菑畬，则利有攸往。</t>
  </si>
  <si>
    <t>无妄六三：无妄之灾，或系之牛，行人之得，邑人之灾。</t>
  </si>
  <si>
    <t>无妄九四：可贞，无咎。</t>
  </si>
  <si>
    <t>无妄九五：无妄之药，勿药有喜。</t>
  </si>
  <si>
    <t>无妄上九：无妄行有眚，无攸利。</t>
  </si>
  <si>
    <t>大畜</t>
  </si>
  <si>
    <t>卦辞：大畜，利贞。不家食、吉。利涉大川。</t>
  </si>
  <si>
    <t>大畜初九：有厉，利已。</t>
  </si>
  <si>
    <t>大畜九二：舆说輹。</t>
  </si>
  <si>
    <t>大畜九三：良马逐，利艰贞。曰闲舆卫，利有攸往。</t>
  </si>
  <si>
    <t>大畜六四：童牛之捁，元吉。</t>
  </si>
  <si>
    <t>大畜六五： 豮豕之牙，吉。</t>
  </si>
  <si>
    <t>大畜上九：何天之衢，亨。</t>
  </si>
  <si>
    <t>卦辞：颐，贞吉。观颐，自求口实。</t>
  </si>
  <si>
    <t>颐卦初九：舍尔灵龟，观我朵颐，凶。</t>
  </si>
  <si>
    <t>颐卦六二：颠颐，拂经，于丘颐，征凶。</t>
  </si>
  <si>
    <t>颐卦六三：拂颐，贞凶，十年勿用，无莜利。</t>
  </si>
  <si>
    <t>颐卦六四：颠颐，吉。虎视眈眈，其欲逐逐，无咎。</t>
  </si>
  <si>
    <t>颐卦六五：拂经，居贞，吉，不可涉大川。</t>
  </si>
  <si>
    <t>颐卦上九：由颐，厉，吉，利涉大川。</t>
  </si>
  <si>
    <t>大过</t>
  </si>
  <si>
    <t>卦辞：大过，栋桡，利于攸往，亨。</t>
  </si>
  <si>
    <t>大过初六：籍用白茅，无咎。</t>
  </si>
  <si>
    <t>大过九二：枯杨生秭，老夫得其女妻，无不利。</t>
  </si>
  <si>
    <t>大过九三：栋桡，凶。</t>
  </si>
  <si>
    <t>大过九四：栋隆，吉，有它吝。</t>
  </si>
  <si>
    <t>大过九五：枯杨生华，老妇得其士夫，无咎，无誉。</t>
  </si>
  <si>
    <t>大过上六：过涉灭顶，凶，无吝。</t>
  </si>
  <si>
    <t>卦辞：坎，习坎有孚维心，亨，行有尚。</t>
  </si>
  <si>
    <t>坎卦初六：习坎，入于坎窞，凶。</t>
  </si>
  <si>
    <t>坎卦九二：坎有险，求小得。</t>
  </si>
  <si>
    <t>坎卦六三：来之坎，坎险阻枕。入于坎窞，勿用。</t>
  </si>
  <si>
    <t>坎卦六四：樽酒，簋贰，用缶。纳约自牖，终无咎。</t>
  </si>
  <si>
    <t>坎卦九五：坎不盛，祗既平，无咎。</t>
  </si>
  <si>
    <t>坎卦上六：系用微纆，置于丛棘，三岁不得，凶。</t>
  </si>
  <si>
    <t>卦辞：离，利贞，亨。畜 牛牝吉。</t>
  </si>
  <si>
    <t>离卦初九：履错然敬之，无咎。</t>
  </si>
  <si>
    <t>离卦六二：黄离，元吉。</t>
  </si>
  <si>
    <t>离卦九三：日昃之离，不鼓缶而歌，则大耋之嗟，凶。</t>
  </si>
  <si>
    <t>离卦九四：突如其来如，焚如，死如，弃如。</t>
  </si>
  <si>
    <t>离卦六五：出涕沱若，戚嗟若，吉。</t>
  </si>
  <si>
    <t>离卦上九：王用出征，有嘉折首，获匪其丑，无咎。</t>
  </si>
  <si>
    <t>卦辞：咸，亨，利贞。娶女，吉。</t>
  </si>
  <si>
    <t>咸卦初六：咸其拇。</t>
  </si>
  <si>
    <t>咸卦六二：咸其腓，凶，居吉。</t>
  </si>
  <si>
    <t>咸卦九三：咸其股，执其随，往蔺吝。</t>
  </si>
  <si>
    <t>咸卦九四：贞吉，悔亡。憧憧往来，朋从尔思。</t>
  </si>
  <si>
    <t>咸卦九五：咸其脢，无悔。</t>
  </si>
  <si>
    <t>咸卦上六：咸其辅颊舌。</t>
  </si>
  <si>
    <t>卦辞：恒，亨，无吝，利贞，利有攸往。</t>
  </si>
  <si>
    <t>恒卦初六：浚恒，贞凶，无攸利。</t>
  </si>
  <si>
    <t>恒卦九二：悔亡。</t>
  </si>
  <si>
    <t>恒卦九三：不恒其德，或承之羞，贞吝。</t>
  </si>
  <si>
    <t>恒卦九四：田无禽。</t>
  </si>
  <si>
    <t>恒卦六五：恒其德，贞妇人吉，夫子凶。</t>
  </si>
  <si>
    <t>恒卦上六：振恒，凶。</t>
  </si>
  <si>
    <t>卦辞：遁，亨，小利贞。</t>
  </si>
  <si>
    <t>遁卦初六：遁尾，厉，勿用有攸往。</t>
  </si>
  <si>
    <t>遁卦六二：执之用黄牛之革，莫之胜说。</t>
  </si>
  <si>
    <t>遁卦九三：系遁，有疾厉，蓄臣妾，吉。</t>
  </si>
  <si>
    <t>遁卦九四：好遁，君子吉，小人否。</t>
  </si>
  <si>
    <t>遁卦九五：嘉遁，贞吉。</t>
  </si>
  <si>
    <t>遁卦上九：肥遁，无不利。</t>
  </si>
  <si>
    <t>大壮</t>
  </si>
  <si>
    <t>卦辞：大壮，利贞。</t>
  </si>
  <si>
    <t>大壮初九：壮于趾，征凶，有孚。</t>
  </si>
  <si>
    <t>大壮九二：贞吉。</t>
  </si>
  <si>
    <t>大壮九三：小人用壮，君子用罔。祗羊触藩，赢其角。</t>
  </si>
  <si>
    <t>大壮九四：贞吉，悔亡。藩决不赢，壮子大舆之輹。</t>
  </si>
  <si>
    <t>大壮六五：丧羊于易，无悔。</t>
  </si>
  <si>
    <t>大壮上六：羝羊触藩，不能退，不能遂，无攸利，艰则吉。</t>
  </si>
  <si>
    <t>卦辞：晋，康侯用锡马蕃蔗，昼日三接。</t>
  </si>
  <si>
    <t>晋卦初六：晋如、摧如，贞吉。罔孚，裕无咎。</t>
  </si>
  <si>
    <t>晋卦六二：晋如愁如，贞吉。受兹介福于其王母。</t>
  </si>
  <si>
    <t>晋卦六三：众允、悔亡。</t>
  </si>
  <si>
    <t>晋卦九四：晋如鼫鼠，贞厉。</t>
  </si>
  <si>
    <t>晋卦六五：悔无，失得勿恤，往吉，无不利。</t>
  </si>
  <si>
    <t>晋卦上九：晋其角，惟用伐邑，厉吉,，无咎，贞吝。</t>
  </si>
  <si>
    <t>明夷</t>
  </si>
  <si>
    <t>卦辞：明夷，利艰贞。</t>
  </si>
  <si>
    <t>明夷初九：明夷于飞，垂其翼，君子于行，三日不食，有攸往，主人有言。</t>
  </si>
  <si>
    <t>明夷六二：明夷,夷于左股，用拯马壮，吉。</t>
  </si>
  <si>
    <t>明夷九三：明夷于南狩，得其大首，不可疾贞。</t>
  </si>
  <si>
    <t>明夷六四：入于左腹，获明夷之心，于出门庭。</t>
  </si>
  <si>
    <t>明夷六五：箕子之明夷，利贞。</t>
  </si>
  <si>
    <t>明夷上六：不明晦，初登于天，后入于地。</t>
  </si>
  <si>
    <t>家人</t>
  </si>
  <si>
    <t>卦辞：家人，利女贞。</t>
  </si>
  <si>
    <t>家人初九：闲有家，悔亡。</t>
  </si>
  <si>
    <t>家人六二：无攸遂，在中馈，贞吉。</t>
  </si>
  <si>
    <t>家人九三：家人嗃嗃，悔厉吉；妇人嘻嘻，终吝。</t>
  </si>
  <si>
    <t>家人六四：富家，大吉。</t>
  </si>
  <si>
    <t>家人九五：王假有家，勿恤，吉。</t>
  </si>
  <si>
    <t>家人上九：有孚威如，终吉。</t>
  </si>
  <si>
    <t>卦辞：睽，小事吉。</t>
  </si>
  <si>
    <t>睽卦初九：悔亡。丧马勿逐，自复。见恶人，无咎</t>
  </si>
  <si>
    <t>睽卦九二：遇主于巷，无咎。</t>
  </si>
  <si>
    <t>睽卦六三：见舆曳，其牛掣，其人天且劓，无初，有终。</t>
  </si>
  <si>
    <t>睽卦九四：睽孤遇元夫，交孚，历无咎。</t>
  </si>
  <si>
    <t>睽卦六五：悔亡，厥宗噬肤，往何咎。</t>
  </si>
  <si>
    <t>睽卦上九：睽孤见豕负涂，载鬼一车，先张之弧，后说之弧，匪寇婚媾，往遇雨则吉。</t>
  </si>
  <si>
    <t>卦辞：蹇，利西南，不利东北，利见大人，贞吉。</t>
  </si>
  <si>
    <t>蹇卦初六：往蹇，来誉。</t>
  </si>
  <si>
    <t>蹇卦六二：王臣蹇蹇，匪躬之故。</t>
  </si>
  <si>
    <t>蹇卦九三：往蹇，来反。</t>
  </si>
  <si>
    <t>蹇卦六四：往蹇，来连。</t>
  </si>
  <si>
    <t>蹇卦九五：大蹇，朋来。</t>
  </si>
  <si>
    <t>蹇卦上六：往蹇，来硕，吉。利见大人。</t>
  </si>
  <si>
    <t>卦辞：解，利西南，无所往，其来复，吉。有攸往，夙吉。</t>
  </si>
  <si>
    <t>解卦初六：无咎。</t>
  </si>
  <si>
    <t>解卦九二：田获三狐，得黄矢，贞吉。</t>
  </si>
  <si>
    <t>解卦六三：负且乘，致寇至，贞吝。</t>
  </si>
  <si>
    <t>解卦九四：解而拇，朋至斯孚。</t>
  </si>
  <si>
    <t>解卦六五：君子维有解，吉，有孚于小人。</t>
  </si>
  <si>
    <t>解卦上六：公用射隼于高墉之上，获之无不利。</t>
  </si>
  <si>
    <t>卦辞：损，有孚，元吉，无咎，可贞，利有攸往。曷之用？二簋可用享。</t>
  </si>
  <si>
    <t>损卦初九：巳事端往，无咎；酌损之。</t>
  </si>
  <si>
    <t>损卦九二：利贞，征凶，弗损，益之。</t>
  </si>
  <si>
    <t>损卦六三：三人行则损一人，一人行则得其友。</t>
  </si>
  <si>
    <t>损卦六四：换其疾，使遄有喜，无咎。</t>
  </si>
  <si>
    <t>损卦六五：或益之十朋之龟，弗克违，元吉。</t>
  </si>
  <si>
    <t>损卦上九：弗损益之，无咎，贞吉，利有攸往，得臣无家。</t>
  </si>
  <si>
    <t>卦辞：益，利有攸往，利涉大川。</t>
  </si>
  <si>
    <t>益卦初九：利用为大作，元吉，无咎。</t>
  </si>
  <si>
    <t>益卦六二：或益之十朋之龟，弗克违，永贞吉。王用享于帝，吉。</t>
  </si>
  <si>
    <t>益卦六三：益之用凶事，无咎。有孚中行告公用圭。</t>
  </si>
  <si>
    <t>益卦六四：中行告公从，利用为依迁国。</t>
  </si>
  <si>
    <t>益卦九五：有孚惠心，勿问元吉。有孚惠我德。</t>
  </si>
  <si>
    <t>益卦上九：莫益之，或击之。立心勿恒，凶。</t>
  </si>
  <si>
    <t>卦辞：夬，杨于王庭，孚号有厉，告自邑，不利即戎，利有攸往。</t>
  </si>
  <si>
    <t>夬卦初九：壮于前趾，往不胜，为咎。</t>
  </si>
  <si>
    <t>夬卦九二：惕号，莫夜有戎，勿恤。</t>
  </si>
  <si>
    <t>夬卦九三：壮于頄，有凶，君子夬夬，独行遇雨若濡，有愠，无咎。</t>
  </si>
  <si>
    <t>夬卦九四：臀无肤，其行次且，索羊悔亡，闻言不信。</t>
  </si>
  <si>
    <t>夬卦九五：苋陆夬夬，中行无咎。</t>
  </si>
  <si>
    <t>夬卦上六：无号，终有凶。</t>
  </si>
  <si>
    <t>卦辞：姤，女壮，勿用取女。</t>
  </si>
  <si>
    <t>姤卦初六：系于金柅，贞吉。有攸往，见凶，赢豕孚蹢躅。</t>
  </si>
  <si>
    <t>姤卦九二：包有鱼，无咎，不利宾。</t>
  </si>
  <si>
    <t>姤卦九三：臀无肤，其行次且，厉，无大咎。</t>
  </si>
  <si>
    <t>姤卦九四：包无鱼，起凶。</t>
  </si>
  <si>
    <t>姤卦九五：以杞包瓜，含章，有损自天。</t>
  </si>
  <si>
    <t>姤卦上九：姤其角，吝；无咎。</t>
  </si>
  <si>
    <t>卦辞：萃，亨。王假有庙。利见大人，亨，利贞，用大牲吉，利有攸往。</t>
  </si>
  <si>
    <t>萃卦初六：有孚不终，乃乱乃萃。若号，一握为笑。勿恤，往无咎。</t>
  </si>
  <si>
    <t>萃卦六二：引吉，无咎，孚乃利用禴。</t>
  </si>
  <si>
    <t>萃卦六三：萃如嗟如，无攸利，往无咎，小吝。</t>
  </si>
  <si>
    <t>萃卦九四：大吉无咎。</t>
  </si>
  <si>
    <t>萃卦九五：萃有位，无咎。匪孚，元永贞，悔亡。</t>
  </si>
  <si>
    <t>萃卦上六：赍咨涕洟，无咎。</t>
  </si>
  <si>
    <t>卦辞：升，元亨，用见大人，勿恤，南征吉。</t>
  </si>
  <si>
    <t>升卦初六：允升，大吉。</t>
  </si>
  <si>
    <t>升卦九二：孚乃利用禴，无咎。</t>
  </si>
  <si>
    <t>升卦九三：升虚邑。</t>
  </si>
  <si>
    <t>升卦六四：王用享于岐山，吉，无咎。</t>
  </si>
  <si>
    <t>升卦六五：贞吉，升阶。</t>
  </si>
  <si>
    <t>升卦上六：冥升，利于不息之贞。</t>
  </si>
  <si>
    <t>卦辞：困，亨，贞，大人吉，无咎。有言不信。</t>
  </si>
  <si>
    <t>困卦初六：臀困于株木，入于幽谷，三岁不觌。</t>
  </si>
  <si>
    <t>困卦九二：困于酒食，朱绂方来，利用享祀，征凶，无咎。</t>
  </si>
  <si>
    <t>困卦六三：困于石，据于蒺藜，入于其宫，不见其妻，凶。</t>
  </si>
  <si>
    <t>困卦九四：来徐徐，困于金车，吝，有终。</t>
  </si>
  <si>
    <t>困卦九五：劓刖，困于赤绂，乃徐有说，利用祭祀。</t>
  </si>
  <si>
    <t>困卦上六：困于葛藟，于臲卼，曰动悔，有悔，征吉。</t>
  </si>
  <si>
    <t>卦辞：井，改邑不改井。无丧无得，往来井井。汔至，亦未繘井，赢其瓶，凶。</t>
  </si>
  <si>
    <t>井卦初六：井泥不食，旧井无禽。</t>
  </si>
  <si>
    <t>井卦九二：井谷射鲋，瓮敝漏。</t>
  </si>
  <si>
    <t>井卦九三：井渫不食，为我心恻，可用汲。王明，并受其福。</t>
  </si>
  <si>
    <t>井卦六四：井渫无咎。</t>
  </si>
  <si>
    <t>井卦九五：井冽，寒泉食。</t>
  </si>
  <si>
    <t>井卦上六：井收勿幕，有孚元吉。</t>
  </si>
  <si>
    <t>卦辞：革，巳日乃孚，元亨利贞，悔亡。</t>
  </si>
  <si>
    <t>革卦初九：巩用黄牛之革。</t>
  </si>
  <si>
    <t>革卦六二：巳日乃革之，征吉，无咎。</t>
  </si>
  <si>
    <t>革卦九三：征凶，贞厉。革言三就，有孚。</t>
  </si>
  <si>
    <t>革卦九四：悔亡，有孚，改命吉。</t>
  </si>
  <si>
    <t>革卦九五：大人虎变，未占有孚。</t>
  </si>
  <si>
    <t>革卦上六：君子豹变，小人革面，征凶，居贞吉。</t>
  </si>
  <si>
    <t>卦辞：鼎，元吉，亨。</t>
  </si>
  <si>
    <t>鼎卦初六：鼎颠趾，利出否，得妾以其子，无咎。</t>
  </si>
  <si>
    <t>鼎卦九二：鼎有实，我仇有疾，不我能即，吉。</t>
  </si>
  <si>
    <t>鼎卦九三：鼎耳革，其行塞，雉膏不食。方雨亏悔，终吉。</t>
  </si>
  <si>
    <t>鼎卦九四：鼎折足，覆公餗，其形渥，凶。</t>
  </si>
  <si>
    <t>鼎卦六五：鼎黄耳，金铉，利贞。</t>
  </si>
  <si>
    <t>鼎卦上九：鼎玉铉，大吉无不利。</t>
  </si>
  <si>
    <t>卦辞：震，亨，震来虩虩，笑言哑哑，震惊百里，不丧匕鬯。</t>
  </si>
  <si>
    <t>震卦初九：震来虩虩，后笑言哑哑，吉。</t>
  </si>
  <si>
    <t>震卦六二：震来厉，亿丧贝。跻于九陵，勿逐，七日得。</t>
  </si>
  <si>
    <t>震卦六三：震苏苏，震行无眚。</t>
  </si>
  <si>
    <t>震卦九四：震遂泥。</t>
  </si>
  <si>
    <t>震卦六五：震往来厉，亿无丧有事。</t>
  </si>
  <si>
    <t>震卦上六：震索索，视矍矍，征凶，震不于其躬，于其邻，无咎。婚媾有言。</t>
  </si>
  <si>
    <t>卦辞：艮其背，不获其身，行其庭，不见其人，无咎。</t>
  </si>
  <si>
    <t>艮卦初六：艮其趾，无咎，利永贞。</t>
  </si>
  <si>
    <t>艮卦六二：艮其腓，不拯其随，其心不快。</t>
  </si>
  <si>
    <t>艮卦九三：艮其限，列其夤，厉熏心。</t>
  </si>
  <si>
    <t>艮卦六四：艮其身，无咎。</t>
  </si>
  <si>
    <t>艮卦六五：艮其辅，言有序，悔亡。</t>
  </si>
  <si>
    <t>艮卦上六：敦艮，吉。</t>
  </si>
  <si>
    <t>卦辞：渐，女归，吉，利贞。</t>
  </si>
  <si>
    <t>渐卦初六：鸿渐于干，小子厉，有言，无咎。</t>
  </si>
  <si>
    <t>渐卦六二：鸿渐于磐，饮食衍衍，吉。</t>
  </si>
  <si>
    <t>渐卦九三：鸿渐于陆，夫征不复，妇孕不育，凶。利用御寇。</t>
  </si>
  <si>
    <t>渐卦六四：鸿渐于木，或得其桷，无咎。</t>
  </si>
  <si>
    <t>渐卦九五：鸿渐于陵，妇三岁不孕，终莫之胜，吉。</t>
  </si>
  <si>
    <t>渐卦上九：鸿渐于陆，其羽可用为仪，吉。</t>
  </si>
  <si>
    <t>归妹</t>
  </si>
  <si>
    <t>卦辞：归妹，征凶，无攸利。</t>
  </si>
  <si>
    <t>归妹初九：归妹以娣，跛能履，征吉。</t>
  </si>
  <si>
    <t>归妹九二：眇能视，利幽人之贞。</t>
  </si>
  <si>
    <t>归妹六三：归妹以须，反归以娣。</t>
  </si>
  <si>
    <t>归妹九四：归妹愆期，迟归有时。</t>
  </si>
  <si>
    <t>归妹六五：帝乙归妹，其君之袂不如其娣之袂良，月几望，吉。</t>
  </si>
  <si>
    <t>归妹上六：女承筐无实，士刲羊无血，无攸利。</t>
  </si>
  <si>
    <t>卦辞：丰，亨，王假之，勿忧，宜日中。</t>
  </si>
  <si>
    <t>丰卦初九：遇其配主，虽旬无咎，往有尚。</t>
  </si>
  <si>
    <t>丰卦六二：丰其沛，日中见沫。折旧右肱，无咎。</t>
  </si>
  <si>
    <t>丰卦九四：丰其部，日中见斗，遇其夷主，吉。</t>
  </si>
  <si>
    <t>丰卦九五：来章，有庆誉,吉。</t>
  </si>
  <si>
    <t>丰卦上六：丰其屋，部其家，闚其户，阒其无人，三岁不觌，凶。</t>
  </si>
  <si>
    <t>卦辞：旅，小亨，旅，贞吉。</t>
  </si>
  <si>
    <t>旅卦初六：旅琐琐，斯其所取灾。</t>
  </si>
  <si>
    <t>旅卦六二：旅即次，怀其资，得童仆贞。</t>
  </si>
  <si>
    <t>旅卦九三：旅焚其次，丧其童仆贞，厉。</t>
  </si>
  <si>
    <t>旅卦九四：旅于处，得其资斧，我心不快。</t>
  </si>
  <si>
    <t>旅卦六五：射雉，一矢亡，终以誉命。</t>
  </si>
  <si>
    <t>旅卦上九：鸟焚其巢，旅人先笑后号啕，丧牛于易，凶。</t>
  </si>
  <si>
    <t>卦辞：巽，小亨，利有攸往，利见大人。</t>
  </si>
  <si>
    <t>巽卦初六：进退，利武人之贞。</t>
  </si>
  <si>
    <t>巽卦九二：巽在床下，用史巫纷若，吉，无咎。</t>
  </si>
  <si>
    <t>巽卦九三：频巽，吝。</t>
  </si>
  <si>
    <t>巽卦六四：悔亡，田获三品。</t>
  </si>
  <si>
    <t>巽卦九五：贞吉，悔亡，无不利，无初有终，先庚三日，后庚三日，吉。</t>
  </si>
  <si>
    <t>巽卦上九：巽在床下，丧其资斧，贞凶。</t>
  </si>
  <si>
    <t>卦辞：兑，亨，利贞。</t>
  </si>
  <si>
    <t>兑卦初九：和兑，吉。</t>
  </si>
  <si>
    <t>兑卦九二：孚兑，吉。悔亡。</t>
  </si>
  <si>
    <t>兑卦六三：来兑，凶。</t>
  </si>
  <si>
    <t>兑卦九四：商兑未宁，介疾有喜。</t>
  </si>
  <si>
    <t>兑卦上六：引兑。</t>
  </si>
  <si>
    <t>卦辞：涣，亨。王假有庙，利涉大川，利贞。</t>
  </si>
  <si>
    <t>涣卦初六：用拯马壮，吉。</t>
  </si>
  <si>
    <t>涣卦九二：涣奔其机，悔亡。</t>
  </si>
  <si>
    <t>涣卦六三：涣其躬，无悔。</t>
  </si>
  <si>
    <t>涣卦六四：涣其群，元吉。涣有丘，匪夷所思。</t>
  </si>
  <si>
    <t>涣卦九五：涣汗其大号，涣王居。无咎。</t>
  </si>
  <si>
    <t>卦辞：节，亨，苦节不可贞。</t>
  </si>
  <si>
    <t>节卦初九：不出户庭，无咎。</t>
  </si>
  <si>
    <t>节卦九二：不出门庭，凶。</t>
  </si>
  <si>
    <t>节卦六三：不节若、则嗟若，无咎。</t>
  </si>
  <si>
    <t>节卦六四：安节，亨。</t>
  </si>
  <si>
    <t>节卦九五：甘节，吉，往有尚。</t>
  </si>
  <si>
    <t>节卦上六：苦节，贞凶，悔亡。</t>
  </si>
  <si>
    <t>中孚</t>
  </si>
  <si>
    <t>卦辞：中孚，豚鱼吉。利涉大川。利贞。</t>
  </si>
  <si>
    <t>中孚初九：虞吉，有它不燕。</t>
  </si>
  <si>
    <t>中孚九二：鸣鹤在阴，其子和之，我有好爵，吾与尔靡之。</t>
  </si>
  <si>
    <t>中孚六三：得敌，或鼓或罢，或泣或歌。</t>
  </si>
  <si>
    <t>中孚六四：月几望，马匹亡，无咎。</t>
  </si>
  <si>
    <t>中孚九五：有孚挛如，无咎。</t>
  </si>
  <si>
    <t>中孚上九：翰音登于天，贞凶。</t>
  </si>
  <si>
    <t>小过</t>
  </si>
  <si>
    <t>卦辞：小过，亨，利贞，可小事，不可大事；飞鸟遗之音，不宜上，宜下，大吉。</t>
  </si>
  <si>
    <t>小过初六：飞鸟以凶。</t>
  </si>
  <si>
    <t>小过六二：过其祖，遇其妣，不及其君，遇其臣，无咎。</t>
  </si>
  <si>
    <t>小过九三：弗过防之，从或戕之，凶。</t>
  </si>
  <si>
    <t>小过九四：无咎，弗过，遇之。往厉必戒，勿用永贞。</t>
  </si>
  <si>
    <t>小过六五：密云不雨，自我西郊，公弋取彼在穴。</t>
  </si>
  <si>
    <t>小过上六：弗遇，过之，飞鸟离之，凶，是谓灾眚。</t>
  </si>
  <si>
    <t>既济</t>
  </si>
  <si>
    <t>卦辞：既济，亨小，利贞。初吉，终乱。</t>
  </si>
  <si>
    <t>既济初九：曳其轮，濡其尾，无咎。</t>
  </si>
  <si>
    <t>既济六二：妇丧其茀、勿逐，七日得。</t>
  </si>
  <si>
    <t>既济九三：高宗伐鬼方，三年克之，小人勿用。</t>
  </si>
  <si>
    <t>既济六四：濡有衣袽，终日戒。</t>
  </si>
  <si>
    <t>既济九五：东邻杀牛，不如西郊之瀹祭，实受其福。</t>
  </si>
  <si>
    <t>既济上六：濡其首，厉。</t>
  </si>
  <si>
    <t>未济</t>
  </si>
  <si>
    <t>卦辞：未济，亨。小狐汔济，濡其尾，无攸利。</t>
  </si>
  <si>
    <t>未济初六：濡其尾，吝。</t>
  </si>
  <si>
    <t>未济九二：曳其轮，贞吉。</t>
  </si>
  <si>
    <t>未济六三：未济，征凶，利涉大川。</t>
  </si>
  <si>
    <t>未济九四：贞吉，悔亡。震用伐鬼方，三年有赏于大国。</t>
  </si>
  <si>
    <t>未济六五：贞吉，无悔，君子之光有孚，吉。</t>
  </si>
  <si>
    <t>未济上九：有孚于饮酒，无咎。濡其首，有孚失是。</t>
  </si>
  <si>
    <t>蒙卦</t>
    <phoneticPr fontId="0" type="Hiragana"/>
  </si>
  <si>
    <t>卦辞：蒙:亨。匪我求童蒙，童蒙求我。初筮告，再三渎，渎则不告。利贞。</t>
  </si>
  <si>
    <t>需卦</t>
    <phoneticPr fontId="0" type="Hiragana"/>
  </si>
  <si>
    <t>讼卦</t>
    <phoneticPr fontId="0" type="Hiragana"/>
  </si>
  <si>
    <t>师卦</t>
    <phoneticPr fontId="0" type="Hiragana"/>
  </si>
  <si>
    <t>比卦</t>
    <phoneticPr fontId="0" type="Hiragana"/>
  </si>
  <si>
    <t>履卦</t>
    <phoneticPr fontId="0" type="Hiragana"/>
  </si>
  <si>
    <t>泰卦</t>
    <phoneticPr fontId="0" type="Hiragana"/>
  </si>
  <si>
    <t>否卦</t>
    <phoneticPr fontId="0" type="Hiragana"/>
  </si>
  <si>
    <t>谦卦</t>
    <phoneticPr fontId="0" type="Hiragana"/>
  </si>
  <si>
    <t>豫卦</t>
    <phoneticPr fontId="0" type="Hiragana"/>
  </si>
  <si>
    <t>随卦</t>
    <phoneticPr fontId="0" type="Hiragana"/>
  </si>
  <si>
    <t>蛊卦</t>
    <phoneticPr fontId="0" type="Hiragana"/>
  </si>
  <si>
    <t>临卦</t>
    <phoneticPr fontId="0" type="Hiragana"/>
  </si>
  <si>
    <t>观卦</t>
    <phoneticPr fontId="0" type="Hiragana"/>
  </si>
  <si>
    <t>贲卦</t>
    <phoneticPr fontId="0" type="Hiragana"/>
  </si>
  <si>
    <t>剥卦</t>
    <phoneticPr fontId="0" type="Hiragana"/>
  </si>
  <si>
    <t>复卦</t>
    <phoneticPr fontId="0" type="Hiragana"/>
  </si>
  <si>
    <t>颐卦</t>
    <phoneticPr fontId="0" type="Hiragana"/>
  </si>
  <si>
    <t>坎卦</t>
    <phoneticPr fontId="0" type="Hiragana"/>
  </si>
  <si>
    <t>离卦</t>
    <phoneticPr fontId="0" type="Hiragana"/>
  </si>
  <si>
    <t>咸卦</t>
    <phoneticPr fontId="0" type="Hiragana"/>
  </si>
  <si>
    <t>恒卦</t>
    <phoneticPr fontId="0" type="Hiragana"/>
  </si>
  <si>
    <t>遁卦</t>
    <phoneticPr fontId="0" type="Hiragana"/>
  </si>
  <si>
    <t>晋卦</t>
    <phoneticPr fontId="0" type="Hiragana"/>
  </si>
  <si>
    <t>睽卦</t>
    <phoneticPr fontId="0" type="Hiragana"/>
  </si>
  <si>
    <t>蹇卦</t>
    <phoneticPr fontId="0" type="Hiragana"/>
  </si>
  <si>
    <t>解卦</t>
    <phoneticPr fontId="0" type="Hiragana"/>
  </si>
  <si>
    <t>损卦</t>
    <phoneticPr fontId="0" type="Hiragana"/>
  </si>
  <si>
    <t>益卦</t>
    <phoneticPr fontId="0" type="Hiragana"/>
  </si>
  <si>
    <t>夬卦</t>
    <phoneticPr fontId="0" type="Hiragana"/>
  </si>
  <si>
    <t>姤卦</t>
    <phoneticPr fontId="0" type="Hiragana"/>
  </si>
  <si>
    <t>萃卦</t>
    <phoneticPr fontId="0" type="Hiragana"/>
  </si>
  <si>
    <t>升卦</t>
    <phoneticPr fontId="0" type="Hiragana"/>
  </si>
  <si>
    <t>困卦</t>
    <phoneticPr fontId="0" type="Hiragana"/>
  </si>
  <si>
    <t>井卦</t>
    <phoneticPr fontId="0" type="Hiragana"/>
  </si>
  <si>
    <t>革卦</t>
    <phoneticPr fontId="0" type="Hiragana"/>
  </si>
  <si>
    <t>鼎卦</t>
    <phoneticPr fontId="0" type="Hiragana"/>
  </si>
  <si>
    <t>震卦</t>
    <phoneticPr fontId="0" type="Hiragana"/>
  </si>
  <si>
    <t>艮卦</t>
    <phoneticPr fontId="0" type="Hiragana"/>
  </si>
  <si>
    <t>渐卦</t>
    <phoneticPr fontId="0" type="Hiragana"/>
  </si>
  <si>
    <t>丰卦</t>
    <phoneticPr fontId="0" type="Hiragana"/>
  </si>
  <si>
    <t>旅卦</t>
    <phoneticPr fontId="0" type="Hiragana"/>
  </si>
  <si>
    <t>巽卦</t>
    <phoneticPr fontId="0" type="Hiragana"/>
  </si>
  <si>
    <t>兑卦</t>
    <phoneticPr fontId="0" type="Hiragana"/>
  </si>
  <si>
    <t>涣卦</t>
    <phoneticPr fontId="0" type="Hiragana"/>
  </si>
  <si>
    <t>节卦</t>
    <phoneticPr fontId="0" type="Hiragana"/>
  </si>
  <si>
    <t>兑卦九五：孚于剥，有厉。</t>
    <phoneticPr fontId="0" type="Hiragana"/>
  </si>
  <si>
    <t>丰卦九三:丰其沛，日中见沫，折其右肱。无咎。</t>
  </si>
  <si>
    <t>涣卦上九：涣其血去，狄出，无咎。</t>
  </si>
  <si>
    <t>卦辞：乾:元，亨，利，贞。用九：见群龙无首，吉。</t>
    <phoneticPr fontId="0" type="Hiragana"/>
  </si>
  <si>
    <t>卦辞：坤:元，亨，利牝马之贞。君子有攸往，先迷后得主利，西南得朋，东北丧朋。安贞吉。用六：利永贞。</t>
    <phoneticPr fontId="0" type="Hiragana"/>
  </si>
  <si>
    <t>CD</t>
    <phoneticPr fontId="0" type="Hiragana"/>
  </si>
  <si>
    <t>网文小说人物模板</t>
    <phoneticPr fontId="0" type="Hiragana"/>
  </si>
  <si>
    <t>GKN</t>
    <phoneticPr fontId="0" type="Hiragana"/>
  </si>
  <si>
    <t>R</t>
    <phoneticPr fontId="0" type="Hiragana"/>
  </si>
  <si>
    <r>
      <t>注意事项</t>
    </r>
    <r>
      <rPr>
        <b/>
        <sz val="12"/>
        <rFont val="锐字逼格青春粗黑体简2.0"/>
        <charset val="134"/>
      </rPr>
      <t xml:space="preserve">
</t>
    </r>
    <r>
      <rPr>
        <b/>
        <sz val="18"/>
        <rFont val="锐字逼格青春粗黑体简2.0"/>
        <charset val="134"/>
      </rPr>
      <t>（鼠标移到该单元格查看）</t>
    </r>
  </si>
  <si>
    <t>性别</t>
    <phoneticPr fontId="9" type="noConversion"/>
  </si>
  <si>
    <t>性格1</t>
    <phoneticPr fontId="9" type="noConversion"/>
  </si>
  <si>
    <t>性格2</t>
    <phoneticPr fontId="9" type="noConversion"/>
  </si>
  <si>
    <t>阵营</t>
    <phoneticPr fontId="9" type="noConversion"/>
  </si>
  <si>
    <t>爱好</t>
    <phoneticPr fontId="9" type="noConversion"/>
  </si>
  <si>
    <t>属性</t>
    <phoneticPr fontId="9" type="noConversion"/>
  </si>
  <si>
    <r>
      <rPr>
        <sz val="13"/>
        <color rgb="FF000000"/>
        <rFont val="宋体"/>
        <family val="3"/>
        <charset val="134"/>
      </rPr>
      <t>力量</t>
    </r>
    <r>
      <rPr>
        <sz val="13"/>
        <color rgb="FF000000"/>
        <rFont val="Helvetica Neue"/>
        <family val="2"/>
      </rPr>
      <t>/</t>
    </r>
    <r>
      <rPr>
        <sz val="13"/>
        <color rgb="FF000000"/>
        <rFont val="宋体"/>
        <family val="3"/>
        <charset val="134"/>
      </rPr>
      <t>勇敢</t>
    </r>
    <phoneticPr fontId="9" type="noConversion"/>
  </si>
  <si>
    <r>
      <t>1.</t>
    </r>
    <r>
      <rPr>
        <b/>
        <sz val="13"/>
        <color rgb="FF000000"/>
        <rFont val="Helvetica Neue"/>
        <family val="2"/>
      </rPr>
      <t>“王冠”（Kether，Crown）</t>
    </r>
  </si>
  <si>
    <r>
      <t>2.</t>
    </r>
    <r>
      <rPr>
        <b/>
        <sz val="13"/>
        <color rgb="FF000000"/>
        <rFont val="Helvetica Neue"/>
        <family val="2"/>
      </rPr>
      <t>“智慧”（Chhokmah，Wisdom）</t>
    </r>
    <r>
      <rPr>
        <sz val="13"/>
        <color rgb="FF000000"/>
        <rFont val="Helvetica Neue"/>
        <family val="2"/>
      </rPr>
      <t> </t>
    </r>
  </si>
  <si>
    <r>
      <t>3.</t>
    </r>
    <r>
      <rPr>
        <b/>
        <sz val="13"/>
        <color rgb="FF000000"/>
        <rFont val="Helvetica Neue"/>
        <family val="2"/>
      </rPr>
      <t>“理解”（Binah，Understanding）</t>
    </r>
    <r>
      <rPr>
        <sz val="13"/>
        <color rgb="FF000000"/>
        <rFont val="Helvetica Neue"/>
        <family val="2"/>
      </rPr>
      <t> </t>
    </r>
  </si>
  <si>
    <r>
      <t>4.</t>
    </r>
    <r>
      <rPr>
        <b/>
        <sz val="13"/>
        <color rgb="FF000000"/>
        <rFont val="SimSun"/>
        <family val="3"/>
        <charset val="134"/>
      </rPr>
      <t>“仁慈”（或称“仁爱”，“慈悲”，Chesed/Gedulah，Love）</t>
    </r>
    <r>
      <rPr>
        <sz val="13"/>
        <color rgb="FF000000"/>
        <rFont val="Cambria"/>
        <family val="1"/>
      </rPr>
      <t> </t>
    </r>
    <phoneticPr fontId="9" type="noConversion"/>
  </si>
  <si>
    <r>
      <t>5.</t>
    </r>
    <r>
      <rPr>
        <b/>
        <sz val="13"/>
        <color rgb="FF000000"/>
        <rFont val="SimSun"/>
        <family val="3"/>
        <charset val="134"/>
      </rPr>
      <t>“严厉”（或称“激烈”，“严格”，Geburah，Severity</t>
    </r>
    <r>
      <rPr>
        <sz val="13"/>
        <color rgb="FF000000"/>
        <rFont val="SimSun"/>
        <family val="3"/>
        <charset val="134"/>
      </rPr>
      <t>）</t>
    </r>
    <phoneticPr fontId="9" type="noConversion"/>
  </si>
  <si>
    <r>
      <t>6.</t>
    </r>
    <r>
      <rPr>
        <b/>
        <sz val="13"/>
        <color rgb="FF000000"/>
        <rFont val="Helvetica Neue"/>
        <family val="2"/>
      </rPr>
      <t>“美丽”（Tiphareth，Beauty）</t>
    </r>
    <r>
      <rPr>
        <sz val="13"/>
        <color rgb="FF000000"/>
        <rFont val="Helvetica Neue"/>
        <family val="2"/>
      </rPr>
      <t> </t>
    </r>
  </si>
  <si>
    <r>
      <t>7.</t>
    </r>
    <r>
      <rPr>
        <b/>
        <sz val="13"/>
        <color rgb="FF000000"/>
        <rFont val="Helvetica Neue"/>
        <family val="2"/>
      </rPr>
      <t>“胜利”（Netsah，Victory）</t>
    </r>
    <r>
      <rPr>
        <sz val="13"/>
        <color rgb="FF000000"/>
        <rFont val="Helvetica Neue"/>
        <family val="2"/>
      </rPr>
      <t> </t>
    </r>
  </si>
  <si>
    <r>
      <t>8.</t>
    </r>
    <r>
      <rPr>
        <b/>
        <sz val="13"/>
        <color rgb="FF000000"/>
        <rFont val="SimSun"/>
        <family val="3"/>
        <charset val="134"/>
      </rPr>
      <t>荣耀（或称“名誉”，“光辉”，Hod，Splendor）</t>
    </r>
    <phoneticPr fontId="9" type="noConversion"/>
  </si>
  <si>
    <r>
      <t>9.</t>
    </r>
    <r>
      <rPr>
        <b/>
        <sz val="13"/>
        <color rgb="FF000000"/>
        <rFont val="SimSun"/>
        <family val="3"/>
        <charset val="134"/>
      </rPr>
      <t>“基础”（或称“根基”，“基盘”，Yesod，Foundation）</t>
    </r>
    <r>
      <rPr>
        <sz val="13"/>
        <color rgb="FF000000"/>
        <rFont val="Cambria"/>
        <family val="1"/>
      </rPr>
      <t> </t>
    </r>
    <phoneticPr fontId="9" type="noConversion"/>
  </si>
  <si>
    <r>
      <t>10.</t>
    </r>
    <r>
      <rPr>
        <b/>
        <sz val="13"/>
        <color rgb="FF000000"/>
        <rFont val="Helvetica Neue"/>
        <family val="2"/>
      </rPr>
      <t>“王国”（Malkuth，Kingdom）</t>
    </r>
    <r>
      <rPr>
        <sz val="13"/>
        <color rgb="FF000000"/>
        <rFont val="Helvetica Neue"/>
        <family val="2"/>
      </rPr>
      <t> </t>
    </r>
  </si>
  <si>
    <r>
      <t>“原形的世界”（The Archetypal World）</t>
    </r>
    <r>
      <rPr>
        <sz val="13"/>
        <color rgb="FF000000"/>
        <rFont val="Helvetica Neue"/>
        <family val="2"/>
      </rPr>
      <t> </t>
    </r>
  </si>
  <si>
    <t>“创造的世界”（The Creative World）</t>
    <phoneticPr fontId="9" type="noConversion"/>
  </si>
  <si>
    <r>
      <t>“形成的世界”（The Formation World）</t>
    </r>
    <r>
      <rPr>
        <sz val="13"/>
        <color rgb="FF000000"/>
        <rFont val="Helvetica Neue"/>
        <family val="2"/>
      </rPr>
      <t> </t>
    </r>
  </si>
  <si>
    <t xml:space="preserve">“物质的世界”（The Material World） </t>
    <phoneticPr fontId="9" type="noConversion"/>
  </si>
  <si>
    <t>1.6版本</t>
    <phoneticPr fontId="9" type="noConversion"/>
  </si>
  <si>
    <t>环境分析</t>
    <phoneticPr fontId="9" type="noConversion"/>
  </si>
  <si>
    <t>能力分析</t>
    <phoneticPr fontId="9" type="noConversion"/>
  </si>
  <si>
    <t>波特五力</t>
    <phoneticPr fontId="9" type="noConversion"/>
  </si>
  <si>
    <t>PESTEL</t>
    <phoneticPr fontId="9" type="noConversion"/>
  </si>
  <si>
    <t>网文小说势力模板</t>
    <phoneticPr fontId="9" type="noConversion"/>
  </si>
  <si>
    <t>SWOT分析</t>
    <phoneticPr fontId="9" type="noConversion"/>
  </si>
  <si>
    <t>优势（Strengths）</t>
  </si>
  <si>
    <t>劣势（Weaknesses）</t>
  </si>
  <si>
    <t>威胁（Threats）</t>
  </si>
  <si>
    <t>机会（Opportunities）</t>
    <phoneticPr fontId="9" type="noConversion"/>
  </si>
  <si>
    <t>杠杆效应（优势+机会）</t>
    <phoneticPr fontId="9" type="noConversion"/>
  </si>
  <si>
    <t>抑制性（劣势+机会）</t>
    <phoneticPr fontId="9" type="noConversion"/>
  </si>
  <si>
    <t>脆弱性（优势+威胁）</t>
    <phoneticPr fontId="9" type="noConversion"/>
  </si>
  <si>
    <t>问题性（劣势+威胁）</t>
    <phoneticPr fontId="9" type="noConversion"/>
  </si>
  <si>
    <t>分析方法</t>
    <phoneticPr fontId="9" type="noConversion"/>
  </si>
  <si>
    <t>波士顿矩阵</t>
    <phoneticPr fontId="9" type="noConversion"/>
  </si>
  <si>
    <t>（2）问题型业务（Question Marks，指高增长、低市场份额）</t>
    <phoneticPr fontId="9" type="noConversion"/>
  </si>
  <si>
    <t>（1）明星型业务（Stars，指高增长、高市场份额）</t>
    <phoneticPr fontId="9" type="noConversion"/>
  </si>
  <si>
    <t>（3）现金牛业务（Cash cows，指低增长、高市场份额）</t>
    <phoneticPr fontId="9" type="noConversion"/>
  </si>
  <si>
    <t>（4）瘦狗型业务（Dogs，指低增长、低市场份额）</t>
    <phoneticPr fontId="9" type="noConversion"/>
  </si>
  <si>
    <t>政治因素(Political)</t>
  </si>
  <si>
    <t>经济因素(Economic)</t>
  </si>
  <si>
    <t>社会因素(Social)</t>
  </si>
  <si>
    <t>技术因素(Technological)</t>
  </si>
  <si>
    <t>环境因素(Environmental)</t>
  </si>
  <si>
    <t>法律因素(Legal)</t>
  </si>
  <si>
    <t>供应商的议价能力</t>
  </si>
  <si>
    <t>购买者的议价能力</t>
  </si>
  <si>
    <t>潜在进入者的威胁</t>
  </si>
  <si>
    <t>替代品的威胁</t>
  </si>
  <si>
    <t>同行业公司间的竞争</t>
  </si>
  <si>
    <t>行业与市场分析六步法</t>
    <phoneticPr fontId="9" type="noConversion"/>
  </si>
  <si>
    <t>4、供应链条与行业生态</t>
  </si>
  <si>
    <t>5、进入者分析</t>
  </si>
  <si>
    <t>6、替代品威胁</t>
  </si>
  <si>
    <r>
      <t>1</t>
    </r>
    <r>
      <rPr>
        <sz val="18"/>
        <color rgb="FF333333"/>
        <rFont val="宋体"/>
        <family val="3"/>
        <charset val="134"/>
      </rPr>
      <t>、确定行业规模</t>
    </r>
  </si>
  <si>
    <r>
      <t>2</t>
    </r>
    <r>
      <rPr>
        <sz val="18"/>
        <color rgb="FF333333"/>
        <rFont val="宋体"/>
        <family val="3"/>
        <charset val="134"/>
      </rPr>
      <t>、竞争者结构分析</t>
    </r>
  </si>
  <si>
    <r>
      <t>3</t>
    </r>
    <r>
      <rPr>
        <sz val="18"/>
        <color rgb="FF333333"/>
        <rFont val="宋体"/>
        <family val="3"/>
        <charset val="134"/>
      </rPr>
      <t>、创新升级可能性</t>
    </r>
  </si>
  <si>
    <t>情节</t>
    <phoneticPr fontId="9" type="noConversion"/>
  </si>
  <si>
    <t>卦辞</t>
    <phoneticPr fontId="9" type="noConversion"/>
  </si>
  <si>
    <t>爻辞</t>
    <phoneticPr fontId="9" type="noConversion"/>
  </si>
  <si>
    <t>人物</t>
    <phoneticPr fontId="9" type="noConversion"/>
  </si>
  <si>
    <t>环境</t>
    <phoneticPr fontId="9" type="noConversion"/>
  </si>
  <si>
    <t>2022年11月5日更新</t>
    <phoneticPr fontId="9" type="noConversion"/>
  </si>
  <si>
    <t>完善哲学，塔罗，增加卦象情节，增加人物模版，根据企业战略分析增加环境模版，调整主页界面</t>
    <phoneticPr fontId="9" type="noConversion"/>
  </si>
  <si>
    <r>
      <rPr>
        <sz val="13"/>
        <color rgb="FF000000"/>
        <rFont val="SimSun"/>
        <family val="3"/>
        <charset val="134"/>
      </rPr>
      <t>主要职业：音乐、舞蹈、戏剧等方面的演员、艺术家编导、教师；文学、艺术方面的评论员；广播节目的主持人、编辑、作者；绘图、书法、摄影家；艺术、家具、珠宝、房屋装饰等行业的设计师等 </t>
    </r>
    <r>
      <rPr>
        <sz val="13"/>
        <color rgb="FF000000"/>
        <rFont val="Helvetica Neue"/>
        <family val="2"/>
      </rPr>
      <t>其典型的职业包括艺术方面的(如演员、导演、艺术设计师、雕刻家等)、音乐方面的(如歌唱家、作曲家、乐队指挥等)与文学方面的(如诗人、小说家、剧作家等). </t>
    </r>
    <phoneticPr fontId="9" type="noConversion"/>
  </si>
  <si>
    <t>职业类型：主要指那些组织与影响他人共同完成组织目标的工作。</t>
    <phoneticPr fontId="9" type="noConversion"/>
  </si>
  <si>
    <t>主要职业：经理、企业家、政府官员、商人、行政部门和单位的领导者、管理者 </t>
    <phoneticPr fontId="9" type="noConversion"/>
  </si>
  <si>
    <t xml:space="preserve">传统型：(C) </t>
    <phoneticPr fontId="9" type="noConversion"/>
  </si>
  <si>
    <t>外貌生成</t>
    <phoneticPr fontId="0" type="Hiragana"/>
  </si>
  <si>
    <t>作者信息</t>
    <phoneticPr fontId="0" type="Hiragana"/>
  </si>
  <si>
    <t>36种原型生成</t>
    <phoneticPr fontId="0" type="Hiragana"/>
  </si>
  <si>
    <t>54种爽点生成</t>
    <phoneticPr fontId="0" type="Hiragana"/>
  </si>
  <si>
    <t>周易64卦辞386爻辞生成</t>
    <phoneticPr fontId="0" type="Hiragana"/>
  </si>
  <si>
    <t>人物心理与职业生成
（霍兰德）</t>
    <phoneticPr fontId="0" type="Hiragana"/>
  </si>
  <si>
    <t>人物心理与职业生成
（MBTI）</t>
    <phoneticPr fontId="0" type="Hiragana"/>
  </si>
  <si>
    <t>,体型</t>
  </si>
  <si>
    <t>,有着</t>
  </si>
  <si>
    <t>的眉毛,眼眸</t>
    <phoneticPr fontId="9" type="noConversion"/>
  </si>
  <si>
    <t>BCDEFGHIJKM</t>
    <phoneticPr fontId="9" type="noConversion"/>
  </si>
  <si>
    <t>,留着</t>
  </si>
  <si>
    <t>,皮肤</t>
  </si>
  <si>
    <t>,穿着</t>
  </si>
  <si>
    <t>的</t>
  </si>
  <si>
    <t>与</t>
  </si>
  <si>
    <t>,脚上穿着一双</t>
  </si>
  <si>
    <t>BCDENGHIJLM</t>
    <phoneticPr fontId="9" type="noConversion"/>
  </si>
  <si>
    <t>长着一张</t>
    <phoneticPr fontId="9" type="noConversion"/>
  </si>
  <si>
    <t>1、诱人缪斯（正面） </t>
  </si>
  <si>
    <t>诱人缪斯是个强大的女人，她知道自己想要的是什么。 </t>
  </si>
  <si>
    <t>2、蛇蝎美人（反面） </t>
  </si>
  <si>
    <t>她刻意用自己的魅力控制男人，让他们做一些违背本质和原则的事。 </t>
  </si>
  <si>
    <t>3、亚马逊女子（正面） </t>
  </si>
  <si>
    <t>亚马逊女子是女权主义者。 </t>
  </si>
  <si>
    <t>4、蛇发女妖（反面） </t>
  </si>
  <si>
    <t>她会不计代价来帮助另一个女人，哪怕要牺牲一个无辜男人的生命。 </t>
  </si>
  <si>
    <t>5、父亲的女儿（正面） </t>
  </si>
  <si>
    <t>6、背后中伤者（反面） </t>
  </si>
  <si>
    <t>7、养育者（正面） </t>
  </si>
  <si>
    <t>最重要的特质是有一种帮助他人的责任感。 </t>
  </si>
  <si>
    <t>8、过度控制的母亲（反面） </t>
  </si>
  <si>
    <t>她会以帮助为名，控制别人的人生。 </t>
  </si>
  <si>
    <t>9、女族长（正面） </t>
  </si>
  <si>
    <t>掌管大权的女子，她会顾全家庭成员的需求，也要得到他们的尊敬。 </t>
  </si>
  <si>
    <t>10、被嘲笑的女人（反面） </t>
  </si>
  <si>
    <t>当女组长感到被丈夫或者其他家人抛弃的时候，她的怒火和力量会席卷四周。 </t>
  </si>
  <si>
    <t>11、神秘主义者（正面） </t>
  </si>
  <si>
    <t>她喜欢独处，沉浸在自己的思绪里。 </t>
  </si>
  <si>
    <t>12、背叛者（反面） </t>
  </si>
  <si>
    <t>看上去那么安静善良，背地里却偷偷毒死丈夫。 </t>
  </si>
  <si>
    <t>13、女救世主（正面） </t>
  </si>
  <si>
    <t>代表着通往爱和启蒙的道路。 </t>
  </si>
  <si>
    <t>14、毁灭者（反面） </t>
  </si>
  <si>
    <t>并不是一个只关心自己得失和欲望的反派，她是一个为了保护所有人的最高利益而做出可怕举动的反派。 </t>
  </si>
  <si>
    <t>15、少女（正面） </t>
  </si>
  <si>
    <t>16、问题少女（反面） </t>
  </si>
  <si>
    <t>失去控制的问题少女，沉迷于玩乐、派对、du品和性——过度沉迷。 </t>
  </si>
  <si>
    <t>二、男主角与反面角色 </t>
  </si>
  <si>
    <t>一个忙忙碌碌、时刻想着工作的人，逻辑思维能力强大。 </t>
  </si>
  <si>
    <t>18、背叛者（反面） </t>
  </si>
  <si>
    <t>这个人事业第一，如果看到自己的公司面临危机，他会竭尽全力掩盖过失。 </t>
  </si>
  <si>
    <t>19、保护者（正面） </t>
  </si>
  <si>
    <t>20、角斗士（反面） </t>
  </si>
  <si>
    <t>21、隐士（正面） </t>
  </si>
  <si>
    <t>22、巫师（反面） </t>
  </si>
  <si>
    <t>23、愚者（正面） </t>
  </si>
  <si>
    <t>24、无业游民（反面） </t>
  </si>
  <si>
    <t>25、妇女之友（正面） </t>
  </si>
  <si>
    <t>26、引诱者（反面） </t>
  </si>
  <si>
    <t>27、男救世主（正面） </t>
  </si>
  <si>
    <t>宣扬和指出通往爱和启蒙的道路。 </t>
  </si>
  <si>
    <t>28、惩罚者（反面） </t>
  </si>
  <si>
    <t>29、艺术家（正面） </t>
  </si>
  <si>
    <t>30、虐待者（反面） </t>
  </si>
  <si>
    <t>31、国王（正面） </t>
  </si>
  <si>
    <t>32、独裁者（反面） </t>
  </si>
  <si>
    <t>33、智者 </t>
  </si>
  <si>
    <t>34、指导者 </t>
  </si>
  <si>
    <t>35、挚友 </t>
  </si>
  <si>
    <t>36、爱侣 </t>
  </si>
  <si>
    <t>37、逗乐者 </t>
  </si>
  <si>
    <t>38、小丑 </t>
  </si>
  <si>
    <t>39、劲敌 </t>
  </si>
  <si>
    <t>40、调查者 </t>
  </si>
  <si>
    <t>总是在别人不需要他的时候，硬要插手一件事情，提出各种各样的问题，把主角逼疯。 </t>
  </si>
  <si>
    <t>41、悲观者 </t>
  </si>
  <si>
    <t>44、迷失的灵魂 </t>
  </si>
  <si>
    <t>45、翻版 </t>
  </si>
  <si>
    <t>46、游戏改变者（正面） </t>
  </si>
  <si>
    <t>47、操控者（反面） </t>
  </si>
  <si>
    <r>
      <rPr>
        <sz val="13"/>
        <color rgb="FF000000"/>
        <rFont val="SimSun"/>
        <family val="3"/>
        <charset val="134"/>
      </rPr>
      <t>这位只承认父亲的女儿不像亚马逊女子一样，为女子的处境而斗争。 </t>
    </r>
    <r>
      <rPr>
        <sz val="13"/>
        <color rgb="FF000000"/>
        <rFont val="Helvetica Neue"/>
        <family val="2"/>
      </rPr>
      <t xml:space="preserve">
她可能还会反对那些女权事业，她站在男子这一步，来获取他们的仰慕。 </t>
    </r>
    <phoneticPr fontId="9" type="noConversion"/>
  </si>
  <si>
    <r>
      <rPr>
        <sz val="13"/>
        <color rgb="FF000000"/>
        <rFont val="SimSun"/>
        <family val="3"/>
        <charset val="134"/>
      </rPr>
      <t>作为反面角色，父亲的女儿会践踏其他人来达到自己的目的。 </t>
    </r>
    <r>
      <rPr>
        <sz val="13"/>
        <color rgb="FF000000"/>
        <rFont val="Helvetica Neue"/>
        <family val="2"/>
      </rPr>
      <t xml:space="preserve">
她会利用自己的心计和谋略来挫败对手，她跟强大男子的结盟也有助于她做到这一点。 </t>
    </r>
    <phoneticPr fontId="9" type="noConversion"/>
  </si>
  <si>
    <t>少女过着无忧无虑、平安喜乐的生活。 
"“没什么大不了”是她的口头禅。 
她从不担心什么，因此不会压力过大。 
她冒险，是因为觉得自己绝不会受伤，所以鼓动其他人跟她一起探险。 "</t>
    <phoneticPr fontId="9" type="noConversion"/>
  </si>
  <si>
    <t>一、女主角与反面角色：</t>
  </si>
  <si>
    <t>用身体而非头脑去感受生活的人，会因为一点小事而大动干戈。 
但会以自己的力量去保护和拯救爱的人，同时为正义而战。 </t>
    <phoneticPr fontId="9" type="noConversion"/>
  </si>
  <si>
    <t>他不再去保护或者拯救他爱的人，或为正义事业而斗争。 
他战斗纯粹是处于对战斗本身和鲜血的嗜好。 
他作战、毁灭对手，只是为了其中的乐趣和力量。 </t>
    <phoneticPr fontId="9" type="noConversion"/>
  </si>
  <si>
    <t>丰富的内心世界和创造精神，有时会过于沉浸在自己的幻想里。 
他是一个敏感的人，能够看到其他世界，有点通灵，有完全脱离现实的危险。 </t>
    <phoneticPr fontId="9" type="noConversion"/>
  </si>
  <si>
    <t>他使用自己的神秘学知识来伤害周围的人或环境。 
只在意个人利益，丝毫不关心自己的行为对外界的影响。 
花很多时间研究神秘知识，迫切想要加以实验。 </t>
    <phoneticPr fontId="9" type="noConversion"/>
  </si>
  <si>
    <t>他的内心是一个小男孩。 
不愿长大，面对他人也从不觉得自卑。 
觉得其他人看不到他们自己人生的无趣和浅薄。 </t>
    <phoneticPr fontId="9" type="noConversion"/>
  </si>
  <si>
    <t>他常在街头跟那些骗子一起骗钱。 
他的魅力会使人们掉入陷阱。 
他跟人们攀谈，笑容让他看上去值得信赖。 </t>
    <phoneticPr fontId="9" type="noConversion"/>
  </si>
  <si>
    <t>是一个真心喜爱女子的男人，她们让他着迷。 
不是一个娘娘腔，可能非常阳刚。 
他就是喜欢关于女人的一切，把她们视为平等的甚至比自己更好的人。 
崇拜女人，跟她们的友情比跟其他男人的友情更加深厚。 </t>
    <phoneticPr fontId="9" type="noConversion"/>
  </si>
  <si>
    <t>被女人所伤害或者背叛后，可能会变成引诱者。 
把女人们从一段好的或者坏的感情里勾引出来，打乱她们的生活，然后抛弃她们，让她们自己收拾残局。 </t>
    <phoneticPr fontId="9" type="noConversion"/>
  </si>
  <si>
    <t>不是只关心自己得失与欲望的反派。 
说他是反派，是指他只考虑整体的最高利益。 
作为惩罚者，他会诅咒那个堕落的人，给他一个教训。 
他想要摧毁这个人的自我。 
会毁灭一个人的灵魂来将他改造成自己希望的模样。 </t>
    <phoneticPr fontId="9" type="noConversion"/>
  </si>
  <si>
    <t>敏感的人，但不一定能很好地控制自己的情绪。 
他可以把自己的感情转化成富有创造力的活动，或是把它们积压在心头，直到最终爆发，波及周围的所有人。 </t>
    <phoneticPr fontId="9" type="noConversion"/>
  </si>
  <si>
    <t>艺术不能控制自己的情绪时，他会变得反复无常、心怀怨恨，直到他感到报仇成功的满足感。 
看上去就像是他需要依赖这种以眼还眼的生活。 </t>
    <phoneticPr fontId="9" type="noConversion"/>
  </si>
  <si>
    <t>不像男救世主可以看到问题的全景，而且不能清楚地知道自己的行动对所有人的影响。 
国王只能看到大的一面（忽视细节），不清楚他的某个决定对少数人的影响。 </t>
    <phoneticPr fontId="9" type="noConversion"/>
  </si>
  <si>
    <t>国度沉迷于统治和控制他人，想要让臣民彻底服从。 
他甚至会惩罚无辜的人，只为了让别人明白他的权利。 
他想要做一个神灵，可以任意处置他人的命运和人生。 </t>
    <phoneticPr fontId="9" type="noConversion"/>
  </si>
  <si>
    <t>三、配角：对手类： </t>
    <phoneticPr fontId="9" type="noConversion"/>
  </si>
  <si>
    <t>三、配角： 象征类： </t>
    <phoneticPr fontId="9" type="noConversion"/>
  </si>
  <si>
    <t>新增角色原型： </t>
    <phoneticPr fontId="9" type="noConversion"/>
  </si>
  <si>
    <r>
      <rPr>
        <sz val="13"/>
        <color rgb="FF000000"/>
        <rFont val="Cambria"/>
        <family val="1"/>
      </rPr>
      <t>43</t>
    </r>
    <r>
      <rPr>
        <sz val="13"/>
        <color rgb="FF000000"/>
        <rFont val="SimSun"/>
        <family val="3"/>
        <charset val="134"/>
      </rPr>
      <t>、影子 </t>
    </r>
    <phoneticPr fontId="9" type="noConversion"/>
  </si>
  <si>
    <t>42、负面超能力者 </t>
    <phoneticPr fontId="9" type="noConversion"/>
  </si>
  <si>
    <t>42.5、正面超能力者 </t>
    <phoneticPr fontId="9" type="noConversion"/>
  </si>
  <si>
    <t>智慧之音，他是那个无所不知的人，主角正在经历的事他早就已经经历过，可能还经历过好几次。 
他有能力帮助主角避开问题和陷阱，不过他觉得让主角自己琢磨出办法更好一些。 
“经历是最好的老师”是他的信条。 
智者是大师，主角是学生。 </t>
    <phoneticPr fontId="9" type="noConversion"/>
  </si>
  <si>
    <t>比起智者，指导者更接近主角的水平，跟他更相似。 
指导者爱提建议，喜欢参与主角的事物。 
指导者就像一个高级帮手，不过也许很快自己就需要帮助了。 
但有时也会变成竞争者。 </t>
    <phoneticPr fontId="9" type="noConversion"/>
  </si>
  <si>
    <t>主角的知己，她一直在那里，随时准备提供帮助，但不一定帮得上忙。 
她的出发点很好，不过有时会帮倒忙。 </t>
    <phoneticPr fontId="9" type="noConversion"/>
  </si>
  <si>
    <t>爱侣是家的所在和安全感来源。 
他通常是主角情绪感情的对象，她会对他诉说困惑和害怕。 
爱侣是乌云中的那道白光，可能是唯一相信主角的那个人。 </t>
    <phoneticPr fontId="9" type="noConversion"/>
  </si>
  <si>
    <t>总是不赞同主角的行动，抱着“灭什么能行得通”的态度，所以连问题都懒得问。 
他觉得一切都不会顺利，所以他连尝试都省了。 
他是按兵不动的行家，喜欢看到自己的疑虑影响到主角的思考。 
“他做不到，我们做不到，这是不可能做到的。”是他的口头禅。 </t>
    <phoneticPr fontId="9" type="noConversion"/>
  </si>
  <si>
    <t>他认为自己无所不知，无所不能，抱着高高在上的态度看待周围一切事物。 
他试图在每个场合都显得冷静和全知，实际上经常显得可笑。 
他试图预测接下来要发生的事，无论好坏，并告诉主角他的敌人正在谋划什么。 </t>
    <phoneticPr fontId="9" type="noConversion"/>
  </si>
  <si>
    <t>最好的时候，超能力者像一个神谕者，能在主角前进的道路上给她建议和信息。 
他做事总是在为主角着想，而不是为了自己的私欲。 
他可能不想为自己的所作所为邀功，选择一直待在幕后，默默无闻。 </t>
    <phoneticPr fontId="9" type="noConversion"/>
  </si>
  <si>
    <t>并不是恶人，而是一个还算友好的麻烦制造者。 
他不太在意主角的目标实现与否，只等待一个机会把主角的事情搞砸。 </t>
    <phoneticPr fontId="9" type="noConversion"/>
  </si>
  <si>
    <t>跟逗乐者很像，不过他大多数时候都是出于好意。 
他会因为一些身体上的笨拙而破坏了主角的计划。 
他是一个很不灵活的冒险者，小丑总是试图帮助主角，可是总把去事情搞砸。 </t>
    <phoneticPr fontId="9" type="noConversion"/>
  </si>
  <si>
    <t>一个机智的、喜欢找麻烦的家伙。 
他喜欢开主角的玩笑，弄些恶作剧。 </t>
    <phoneticPr fontId="9" type="noConversion"/>
  </si>
  <si>
    <t>影子会映射主角的性格缺陷或是阴暗面，这样他就可以正视并且克服自己的缺点。 
主角会试图避开影子，因为看到他就意味着看到自己的缺点和恐惧。 
影子身上最明显的要素就是他和主角的缺点。 </t>
    <phoneticPr fontId="9" type="noConversion"/>
  </si>
  <si>
    <t>象征着主角的过去，提醒她从何而来，以及为何要改变。 
主角如果不能达成目标，就会回到迷失的灵魂这样的状态。 
迷失的灵魂是代表过去的形象——那个从未达成目标的人，因为她根本没有目标。 
她总是在生活里随波逐流，被动适应，而非创造生活。 
她不知道如何改变人生，不敢走出第一步。 
直到她看到主角，才意识到自己有多少该走而没走的路。 </t>
    <phoneticPr fontId="9" type="noConversion"/>
  </si>
  <si>
    <t>翻版是主角想要成为的那个人，一个榜样。 
主角要么崇拜翻版，要么嫉妒他，对他颇有微词。 
翻版是主角达成目标时想要成为的那个人 
他多才多艺、沉重而自信。 </t>
    <phoneticPr fontId="9" type="noConversion"/>
  </si>
  <si>
    <t>他想要为社会做些贡献，想要影响社会、创造传奇。 
但他不是救世主那样自我牺牲的类型，他的动力来源于想要给人留下深刻印象的欲望，不过他也确实一直以某种方式在帮助别人。 </t>
    <phoneticPr fontId="9" type="noConversion"/>
  </si>
  <si>
    <t>喜欢操纵人们，不顾他们的利益，为了得到自己想要的东西，他会见人说人话、见鬼说鬼话。 
他有些反社会特质，因为他对待周围的存在都只是为了他个人乐趣、满足他的需求。 
他没有同理心或同情心。 
面临艰难决定的时候，他很少犹豫或后悔，如果他稍感良心不安，也会找出一个方式来为自己开脱，辩称自己这样做是为了大家好。 
没有什么能够阻止他，他不管做什么都要声势浩大、轰轰烈烈，讨论他所作所为的人越多越好。 
他很愿意替别人做那些生死攸关的决定，在他眼里，他就像是决定他人生死的神祇。 
谁也别想让他为任何事承担自认。 
他会因为遭受‘不公正’待遇而勃然大怒、永不原谅。 
他不为任何事情承担责任，如果他的公司破产了，那肯定是其他人造成的。 </t>
    <phoneticPr fontId="9" type="noConversion"/>
  </si>
  <si>
    <t>详细</t>
    <phoneticPr fontId="9" type="noConversion"/>
  </si>
  <si>
    <t>1、恶人： </t>
  </si>
  <si>
    <t>2、帮凶： </t>
  </si>
  <si>
    <t>真正大反派的手下、打手，这种基本上属于工具人，大多是主角的拦路虎，刚开始可能打不过，但后面都会成为垫脚石，变成打怪的经验，甚至还会掉宝。 </t>
  </si>
  <si>
    <t>3、暴君： </t>
  </si>
  <si>
    <t>这类反派统治着某个国家或者世界，压迫着所有人或者生物，主角为了反抗他的残暴统治，从而踏上旅程，最终推翻他的统治。 </t>
  </si>
  <si>
    <t>4、混乱者： </t>
  </si>
  <si>
    <t>5、堕落者： </t>
  </si>
  <si>
    <t>这类反派曾经是正义的，但因为某种原因，从而选择与曾经的势力对抗，其中原因可能是信仰的崩塌，也可能是发现了什么秘密，从而选择堕落。 </t>
  </si>
  <si>
    <t>6、伪君子： </t>
  </si>
  <si>
    <t>7、异性反派 </t>
  </si>
  <si>
    <t>8、迫不得已： </t>
  </si>
  <si>
    <t>这类反派会因为一些隐情，不得不做坏事，或者是跟主角作对，但一般都有自己的底线和软肋，甚至有时候是主角的同伴，或者是什么朋友。 </t>
  </si>
  <si>
    <t>9、悲情之人： </t>
  </si>
  <si>
    <t>因为小时候的一些不好遭遇，从而黑化成为了反派，要报复社会，或者是为了完成什么目的不择手段，但这类角色到最后被覆灭的时候都很悲壮，让人觉得他虽然可恶，但也太可怜了。 </t>
  </si>
  <si>
    <t>10、伟大理想： </t>
  </si>
  <si>
    <t>11、利益至上： </t>
  </si>
  <si>
    <t>12、心理变态： </t>
  </si>
  <si>
    <t>13、对立之人： </t>
  </si>
  <si>
    <t>14、天才疯子 </t>
  </si>
  <si>
    <t>15、亦正亦邪 </t>
  </si>
  <si>
    <t>16、不可匹敌： </t>
  </si>
  <si>
    <t>17、幕后黑手： </t>
  </si>
  <si>
    <t>18、小人物的反击 </t>
  </si>
  <si>
    <t>欺男霸女，杀人放火，可以说是无恶不作，没有什么底线，或者底线很少，是让人恨到牙痒痒的那种，恨不得让他立刻被杀，亦或者是让人无比恐惧，看他被击败、击杀会长舒一口气。 
这种人没有什么怜悯之心，一般都极度的自私自我，例如烈日灼心里的黑老大，讲述杀人过程没有什么情感波动，不以为然，还有些得意。 </t>
    <phoneticPr fontId="9" type="noConversion"/>
  </si>
  <si>
    <t>这类反派甚至没有什么价值观人生观，它们是混乱的化身，只为杀戮破坏而生，是纯粹的邪恶生物，根本无法沟通。 
它们往往生活在弱肉强食的世界，遵循着丛林法则，遇到时不是你死就是我活。 
它们追逐着杀戮、破坏、死亡，甚至是自我毁灭。 </t>
    <phoneticPr fontId="9" type="noConversion"/>
  </si>
  <si>
    <t>表面风度翩翩，其实一肚子坏水，薄情寡义，利用亲朋好友来完成自己不可告人目的。 
典型人物笑傲江湖里的岳不群。 </t>
    <phoneticPr fontId="9" type="noConversion"/>
  </si>
  <si>
    <t>这类反派往往相貌出众，但却瞧不起主角，也可能会和主角有各种说不清、扯不断的纠葛，甚至可能会发展出一段恋情，也可能因爱生恨。 
但既然是反派，大多还是会成为主角击败和羞辱，当然也有些会成为真正恋人，成功洗白。 
比如……莫欺少年穷； 
比如……什么时候轮到你个赘婿插嘴了！？ </t>
    <phoneticPr fontId="9" type="noConversion"/>
  </si>
  <si>
    <t>这类反派并不是为了做坏事而做，而是为了一个心中崇高的理想而奋斗，阻碍他的人都必将被踢开，这件事甚至可能关乎到整个世界。 
他们大多认为自己是正义的、正确的，甚至可能真是正义正确的，会让人在知道真相之后，有种肃然起敬的感觉。 
比如漫威里的灭霸，再比如轩辕剑天之痕里面的宇文拓。 </t>
    <phoneticPr fontId="9" type="noConversion"/>
  </si>
  <si>
    <t>这类反派为了利益可以不择手段，只要利益足够多，他们什么事情都做的出来的，当然这也是软肋。 
他们不会轻易放弃利益，甚至可能会因此将自己陷入险境也不惜，也可能会在利益分配的时候突然翻脸。 
这种也比较容易对付，只要给足他们利益，那么甚至可能成为临时的帮手，当然也要防止其在最后突然反水，试图独吞一切。 </t>
    <phoneticPr fontId="9" type="noConversion"/>
  </si>
  <si>
    <t>这种人很像恶人，但他们比恶人还要可怕，因为心理变态的人会以作恶为乐，用折磨人来取悦自己，是为了干坏事而干。 
上面第一种恶人大多是被动去干的坏事，因为某些人或者事情妨碍他或者看不顺眼。 
这种人是主动去作恶，思考怎么折磨别人，怎么让人痛苦之类的，这会给他们带来快乐。 
比如美国某些变态杀人魔，弄了个密室逃脱什么的城堡，特意吸引人来玩，然后将他们杀死，以此为乐，被抓获的时候已经杀了数百人。 
还有沉默的羔羊里面，食人魔汉尼拔也是典型，单纯享受食人的快感。 </t>
    <phoneticPr fontId="9" type="noConversion"/>
  </si>
  <si>
    <t>这种反派不一定是坏人，反而可能是好人，他们可能知道什么，所以试图阻止主角的行为。 
主角可能不知道自己做的是错的，也可能是必须那么去做，所以会和这类角色对立。 
他们一般情况下并不让人生厌，但人们依然不希望他们赢，作用主要还是给主角制造阻碍，塑造冲突。 
他们的结局往往是任务失败告终，当然也有最后感动于主角的精神或执着，从而牺牲自己成全别人。 
也可能是为了阻止主角而英勇牺牲，从而让主角幡然醒悟，拯救世界之类的。 </t>
    <phoneticPr fontId="9" type="noConversion"/>
  </si>
  <si>
    <t>这类角色并不一定真的想要危害世界，他们更在意自己研究、创造的东西，可这些东西很可能会危害世界。 
但对于未知的探索，对于成功的渴望让他们陷入疯狂，不管会造成多么恶劣的影响，都要完成那些事物。 
他们不同于崇高理想，大多仅仅只是想完成自己想要的，不会在意其他的，哪怕知道这会造成恶劣影响。 
因为这类角色大多是偏执狂，例如某些疯狂科学家，某些癫狂魔法师，他们基本不会在意世俗的道德和伦理，从而创造出可怕的东西。 </t>
    <phoneticPr fontId="9" type="noConversion"/>
  </si>
  <si>
    <t>这类反派往往性情不定，做事随心所欲，可能刚刚才救了主角，下一秒就因为某件小事要杀掉他。 
他们大多是无拘无束的角色，行踪不定，但却经常会在关键时刻出现，推动重大事件的发展。 
不过既然是反派，那么还是会给主角造成阻碍，所以依然是对立的角色，甚至因为性情原因不好与其合作，毕竟他们就像个不稳定的炸药，随时可能爆炸。 
例如猎人里的小丑，射雕英雄传里的黄药师。 </t>
    <phoneticPr fontId="9" type="noConversion"/>
  </si>
  <si>
    <t>这类反派一出场便无比震撼，仿佛一座高不可攀的大山，让人望而生畏，有种无法翻越的错觉。 
但主角依然选择与他为敌，刚开始反派并不会太在意主角，可随着造成的破坏越来越大，才会开始主动出击，但这时候往往已经晚了。 
虽然主角可能会狼狈逃窜，但经历了各种危险成长后，最终还是会打败他们。 </t>
    <phoneticPr fontId="9" type="noConversion"/>
  </si>
  <si>
    <t>这类反派心机深沉，精于算计，善于玩弄人性，属于高智慧型角色，他们往往不会轻易露面和出手，都是指派别人或者是操纵、利用他人完成目的。 
当主角好不容易打赢最后一个敌人，他才会突然出现，收取胜利的果实。 </t>
    <phoneticPr fontId="9" type="noConversion"/>
  </si>
  <si>
    <t>这类反派一开始并不会让人太在意，但随着时间的流逝发展，他却会给主角带来大麻烦，甚至可能会让主角损失惨重。 
他们开始时会被人鄙视甚至欺负，但却善于隐忍，也有一颗不甘于平凡的心，只要有机会，那么就会疯狂的往上爬。 
这种角色往往会让主角很是吃惊他的变化，让人也出乎意料，比如神话里的赵高，比如风云里的断浪。 </t>
    <phoneticPr fontId="9" type="noConversion"/>
  </si>
  <si>
    <t>18种反派类型</t>
  </si>
  <si>
    <t>三、配角：朋友类： </t>
    <phoneticPr fontId="9" type="noConversion"/>
  </si>
  <si>
    <t>1、惩戒坏人 </t>
  </si>
  <si>
    <t>2、扮猪吃虎 </t>
  </si>
  <si>
    <t>3、装逼打脸 </t>
  </si>
  <si>
    <t>4、智商碾压 </t>
  </si>
  <si>
    <t>5、绝境逃脱 </t>
  </si>
  <si>
    <t>面对无法匹敌，如影随形的敌人，让读者感觉主角必死无疑，但却拼尽全力最终逃脱了，让读者松了口气。 </t>
  </si>
  <si>
    <t>6、极限反杀 </t>
  </si>
  <si>
    <t>7、永不屈服 </t>
  </si>
  <si>
    <t>8、力挽狂澜 </t>
  </si>
  <si>
    <t>9、报仇 </t>
  </si>
  <si>
    <t>10、掠夺 </t>
  </si>
  <si>
    <t>11、暴富 </t>
  </si>
  <si>
    <t>12、寻宝 </t>
  </si>
  <si>
    <t>13、慧眼识珠 </t>
  </si>
  <si>
    <t>14、被偏爱 </t>
  </si>
  <si>
    <t>15、意外之喜 </t>
  </si>
  <si>
    <t>因为以前做的一些小事，或者顺手救的人，从而给主角带来了巨大的好处，或者在关键时刻帮了主角。 </t>
  </si>
  <si>
    <t>16、持之以恒 </t>
  </si>
  <si>
    <t>17、幕后黑手 </t>
  </si>
  <si>
    <t>18、英雄救美 </t>
  </si>
  <si>
    <t>在美女最绝望的时刻出现，比一开始就出现要更好些，虽然烂俗，但不得不说这很好用。 </t>
  </si>
  <si>
    <t>让人无比痛恨，没有任何底线的恶人，读者只想让他死的那种。 
而且还不能轻易让他死，要经过羞辱，折磨，最后永远奴役。 
同时还能合理抢夺这些恶人的东西。 </t>
    <phoneticPr fontId="9" type="noConversion"/>
  </si>
  <si>
    <t>假装成普通人或者很弱的样子，被敌人小瞧，所有人都不看好，结果扭头就以雷霆手段打败敌人。 
然后以之前敌人的话语嘲讽回去。 </t>
    <phoneticPr fontId="9" type="noConversion"/>
  </si>
  <si>
    <t>主角不透露身份，让人以为很普通的人，结果谁都瞧不起的时候，一鸣惊人，让人惊叹不已。 
例1：被人欺辱的时候，突然被什么人认了出来，结果场面瞬间扭转。 
例2：所有人都将主角的小弟当成强者了，怠慢主角，结果扭头主角在关键时刻揭开了身份。 </t>
    <phoneticPr fontId="9" type="noConversion"/>
  </si>
  <si>
    <t>往往出现在智斗环节，这样的情节一般是见招拆招，主角总有后手。 
甚至最后看似主角败了，但却又出现了翻转，主角原来还有后手。 </t>
    <phoneticPr fontId="9" type="noConversion"/>
  </si>
  <si>
    <t>结合上一条，不仅是逃脱了，甚至残血就要死了，结果对手嘲讽的时候，一个大意被主角给反杀了。 
或者是被主角的后手给打败、反杀了，哪怕很多次都是被反杀，给人感觉只要努力就能追上，但却总是差那么一点点。 </t>
    <phoneticPr fontId="9" type="noConversion"/>
  </si>
  <si>
    <t>在绝对的劣势中，主角依然不肯认输，依然苦苦支撑，最终创造了奇迹。 
或者身边的人招惹了强大的存在，明显放弃小弟、亲人、朋友更符合利益，但主角却依然不肯，哪怕面对强敌也在所不惜，因为那是他的人！ 
主角坚守着自己的底线，从而被人尊敬。 
甚至有些小弟无论如何都不肯背叛主角，哪怕是最危险的时候，依然坚守等待主角的回来。 </t>
    <phoneticPr fontId="9" type="noConversion"/>
  </si>
  <si>
    <t>关键时刻出现，主角成为了人们眼中希望，独自力挽狂澜，挽救了众人。 
或者是带领身边的人，从弱小一步步走向强大，成为人们眼中的英雄。 </t>
    <phoneticPr fontId="9" type="noConversion"/>
  </si>
  <si>
    <t>复仇的快感，结合自己痛恨的同学、领导、仇人，就能够想象到有多爽了。 
前提要让读者也燃起对反派的仇恨。 </t>
    <phoneticPr fontId="9" type="noConversion"/>
  </si>
  <si>
    <t>当别人有而你没有的时候，那么将这些东西掠夺过来会非常爽。 
可以给主角找个理由，进行名正言顺的掠夺，也可以写成抢你就抢了，你能怎么样，反正我实力强大。 
如果是主角三观比较正派，尽量给他找个理由再掠夺，例如欺压良善、为富不仁、祸害一方等。 </t>
    <phoneticPr fontId="9" type="noConversion"/>
  </si>
  <si>
    <t>不仅仅只是在特别穷的时候突然得到了很多钱，也可以是在实力很弱的时候突然实力暴涨，或者是装备很差的时候突然得到一件强力装备。 
例如主角拥有一件自己没用的东西，但却跟什么人换到了非常有用的东西。 </t>
    <phoneticPr fontId="9" type="noConversion"/>
  </si>
  <si>
    <t>经历了千辛万苦，或者是艰难争夺，最终从众多对手中得到了一件宝物，这种感觉也是很爽的。 
不仅仅是得到宝物的爽，而且是对比的爽，是那种我得到了你们没有得到的爽。 </t>
    <phoneticPr fontId="9" type="noConversion"/>
  </si>
  <si>
    <t>一件宝物或者璞玉，其他人认为是垃圾，但主角却能看出来好的地方，结果捡到了宝，或者收服了潜力巨大的手下、宠物。 
或者是什么能力很烂，但经过主角的发觉却变得非常厉害有用。 </t>
    <phoneticPr fontId="9" type="noConversion"/>
  </si>
  <si>
    <t>不仅仅是女性角色感觉主角特别，那些高冷女神因为一些事情而偏爱他。 
而且一些性格古怪或者实力强劲的人物，也觉得主角特别。 
相反也可以让所有人觉得主角很普通，但主角却能够拿出让他们动心的东西或者利益，甚至是精神打动了他们，从而被偏爱。 </t>
    <phoneticPr fontId="9" type="noConversion"/>
  </si>
  <si>
    <t>主角的毅力和耐心远超其他人，会长年累月的做一件事，从而创造奇迹，但又让人觉得这是他努力后应该得到的。 
努力修炼或者是得到能力、宝物之类的后，立刻就有机会使用这东西，这会让人有期待感，而且感觉爽。 </t>
    <phoneticPr fontId="9" type="noConversion"/>
  </si>
  <si>
    <t>主角是一个强大组织的背后黑手，操控着这个强大的组织。 
或者是当一切揭晓的时候，才发现原来主角才是最大的赢家。 </t>
    <phoneticPr fontId="9" type="noConversion"/>
  </si>
  <si>
    <t>18种小说爽点套路</t>
    <phoneticPr fontId="9" type="noConversion"/>
  </si>
  <si>
    <t>1、扮猪吃虎 </t>
  </si>
  <si>
    <t>2、装逼打脸 </t>
  </si>
  <si>
    <t>3、配角 </t>
  </si>
  <si>
    <t>4、惩戒坏人 </t>
  </si>
  <si>
    <t>5、智商碾压 </t>
  </si>
  <si>
    <t>6、力挽狂澜 </t>
  </si>
  <si>
    <t>7、慧眼识珠 </t>
  </si>
  <si>
    <t>8、幕后黑手 </t>
  </si>
  <si>
    <t>9、掠夺 </t>
  </si>
  <si>
    <t>10、寻宝 </t>
  </si>
  <si>
    <t>11、报仇 </t>
  </si>
  <si>
    <t>12、泡妞 </t>
  </si>
  <si>
    <t>13、被偏爱 </t>
  </si>
  <si>
    <t>13种无敌文爽点套路</t>
    <phoneticPr fontId="9" type="noConversion"/>
  </si>
  <si>
    <t>当主角无敌的时候，那么就需要配角来推动情节了，可以是实施阴谋的反派，主角收的小弟或者徒弟，以此来进行各种冒险。 
当自己培养的人打败了敌人，或者拯救了世界，这也是另一种爽，当然主角也可以再最关键的时候出手，或者配角想起主角，从而突破极限。 </t>
    <phoneticPr fontId="9" type="noConversion"/>
  </si>
  <si>
    <t>往往出现在智斗环节，这样的情节一般是见招拆招，主角总有后手。 
甚至最后看似主角败了，但却又出现了翻转，主角原来还有后手，原来是主角将敌人玩弄于鼓掌之中。 </t>
    <phoneticPr fontId="9" type="noConversion"/>
  </si>
  <si>
    <t>神器，金手指之类的，经历了千辛万苦，克服重重困难，得到的就很珍贵了，或者是从众多人手里抢夺到的。 
不仅仅是得到宝物的爽，而且是对比的爽，是那种我得到了你们没有得到的爽。 </t>
    <phoneticPr fontId="9" type="noConversion"/>
  </si>
  <si>
    <t>复仇的快感，结合自己痛恨的同学、领导、仇人，就能够想象到有多爽了。 
前提要让读者也燃起对反派的仇恨，可以借鉴一些社会上非常恶劣的犯罪事件，那些毫无人性的恶性事件。 </t>
    <phoneticPr fontId="9" type="noConversion"/>
  </si>
  <si>
    <t>不能太轻易得到，要有一个过程，刚开始不在意，甚至是厌恶，慢慢因为一些事情爱上主角，或者是人格魅力吸引了，尤其是偏爱，比如非常优秀的情敌，反而选择了主角。 
还有一种英雄救美的情况，在美女最绝望的时刻出现，比一开始就出现要更好些，虽然烂俗，但不得不说这很好用。  </t>
    <phoneticPr fontId="9" type="noConversion"/>
  </si>
  <si>
    <t>不仅仅是女性角色感觉主角特别，那些高冷女神因为一些事情而偏爱他。 
而且一些性格古怪或者实力强劲的人物，也觉得主角特别。 
相反也可以让所有人觉得主角很普通，但主角却能够拿出让他们动心的东西或者利益，甚至是精神打动了他们，从而被偏爱。</t>
    <phoneticPr fontId="9" type="noConversion"/>
  </si>
  <si>
    <t>36种故事原型例子</t>
  </si>
  <si>
    <t>37种故事原型例子</t>
  </si>
  <si>
    <r>
      <rPr>
        <sz val="13"/>
        <color rgb="FF000000"/>
        <rFont val="Helvetica Neue"/>
        <family val="1"/>
      </rPr>
      <t>17</t>
    </r>
    <r>
      <rPr>
        <sz val="13"/>
        <color rgb="FF000000"/>
        <rFont val="Helvetica Neue"/>
        <family val="3"/>
      </rPr>
      <t>、商人（正面） </t>
    </r>
    <phoneticPr fontId="9" type="noConversion"/>
  </si>
  <si>
    <t>二、男主角与反面角色 </t>
    <phoneticPr fontId="9" type="noConversion"/>
  </si>
  <si>
    <t>橙色</t>
    <phoneticPr fontId="9" type="noConversion"/>
  </si>
  <si>
    <t>紫色</t>
    <phoneticPr fontId="9" type="noConversion"/>
  </si>
  <si>
    <t>蓝白</t>
    <phoneticPr fontId="9" type="noConversion"/>
  </si>
  <si>
    <t>西裤</t>
    <phoneticPr fontId="9" type="noConversion"/>
  </si>
  <si>
    <t>西服衬衫</t>
    <phoneticPr fontId="9" type="noConversion"/>
  </si>
  <si>
    <t>1.7版本</t>
  </si>
  <si>
    <t>2022年11月8日更新</t>
    <phoneticPr fontId="9" type="noConversion"/>
  </si>
  <si>
    <t>18种小说爽点套路</t>
    <phoneticPr fontId="0" type="Hiragana"/>
  </si>
  <si>
    <t>13种无敌文爽点套路</t>
    <phoneticPr fontId="0" type="Hiragana"/>
  </si>
  <si>
    <t>完善部分公式，完善故事原型，增加人物原型，规范调整主页界面</t>
    <phoneticPr fontId="9" type="noConversion"/>
  </si>
  <si>
    <t>合众国</t>
    <phoneticPr fontId="9" type="noConversion"/>
  </si>
  <si>
    <t>1.叫人，参见西游记</t>
  </si>
  <si>
    <t>2.机械降神，参见天空八部扫地僧，食神观世音</t>
  </si>
  <si>
    <t>4.主人公掉下山崖，遇见一只老鹰和蛇打架，然后帮老鹰把蛇干死，吃蛇胆，得秘籍，金庸之后很多</t>
  </si>
  <si>
    <t>5.主人公遇见农家父女，受到悉心照料，父女是世外高人，反被传授宝物，步惊云</t>
  </si>
  <si>
    <t>6.主人公隐藏实力，扮猪吃老虎，琦玉</t>
  </si>
  <si>
    <t>7.主人公关键时刻领悟必杀技，秒杀对手，剑雨</t>
  </si>
  <si>
    <t>8.主人公利用某些容易被忽略的因素，反杀对手，该因素之前出现过，有铺垫。但容易被忽略</t>
  </si>
  <si>
    <t>9.主人公其实有实力反杀，但受限于客观条件，必须等待时机，隐忍之后反杀，参见教父三部曲</t>
  </si>
  <si>
    <t>11.作者临时创造规则，印卡，游戏王</t>
  </si>
  <si>
    <t>12.主人公小宇宙爆发，圣斗士，鸣人</t>
  </si>
  <si>
    <t>13.主角被重创后实力自然提升，龙珠，天蚕变</t>
  </si>
  <si>
    <t>14.反派入侵，酱油送死，拖延时间，被暴打，主角修炼提升实力，待酱油遭不住了登场，龙珠</t>
  </si>
  <si>
    <t>15.某位己方重要角色战死导致主角实力爆发，龙珠</t>
  </si>
  <si>
    <t>17.利用局势，引导对手中计，赤壁之战</t>
  </si>
  <si>
    <t>18.一贯善良的主角关键时刻放弃底线，黑化死狂，甄嬛</t>
  </si>
  <si>
    <t>19.置之死地而后生，韩信背水一战</t>
  </si>
  <si>
    <t>20.与对方谈条件，收买对方，用钱换命，苟住就能赢，刘邦</t>
  </si>
  <si>
    <t>21.动之以情晓之以理，陈述利弊是对方放弃干掉自己的念头，历史上某些纵横家</t>
  </si>
  <si>
    <t>22.卧薪尝胆，忍辱负重，骗去对手信任后积蓄力量，反杀对手，勾践</t>
  </si>
  <si>
    <t>23.被判死刑，临死前搞出科技发明，免死，真是发生过的案例</t>
  </si>
  <si>
    <t>24.穿越到某个世界，做任务，积蓄力量，回来解决。某种特定类型的小说</t>
  </si>
  <si>
    <t>25.重生</t>
  </si>
  <si>
    <t>26.向高人求教，拜师，西游记，三国演义这个很多了</t>
  </si>
  <si>
    <t>27.打开锦囊，诸葛亮专属</t>
  </si>
  <si>
    <t>28.多重人格，不同人格不同能力，有更强人格出来解决，参见分裂</t>
  </si>
  <si>
    <t>29.对手被更强更邪恶的反派干掉，主角卷入更大危险，不太记得了</t>
  </si>
  <si>
    <t>31.反派被亲情之类感动，自杀</t>
  </si>
  <si>
    <t>32.两边斗争是因为误会，误会解除，不打不相识，参见老派武侠</t>
  </si>
  <si>
    <t>33.主人公背地里做了一些准备，反派和观众都不知道，关键时刻掏出来反杀对手，参见赌神</t>
  </si>
  <si>
    <t>35.主人公编造了一段谎话，感动对手，唐伯虎点秋香，大话西游</t>
  </si>
  <si>
    <t>36.主人公放弃挚爱，获得力量，大话西游</t>
  </si>
  <si>
    <t>37.主人公与恶魔做交易，短暂获得力量，而后会受到恶魔的反噬。佐助，恶灵骑士</t>
  </si>
  <si>
    <t>38.主人公拥有操控时间的能力，可以跳过当下的困境，人生遥控器</t>
  </si>
  <si>
    <t>39.主人公接纳自身怪异之处并积极利用其解决问题，怪医杜利德，阿甘</t>
  </si>
  <si>
    <t>41.呆傻愚笨之人脱口而出的一句话恍然点醒众人。快餐车中汽车螺丝钉少了，疯人院病人提醒主人公把其余轮胎各卸下来一个，撞到第四个轮胎上</t>
  </si>
  <si>
    <t>43.最后一刻发觉反派手段邪恶但是目的正义，主人公放弃努力，任由反派成功，将主题升华到对于善恶的探讨。守望者</t>
  </si>
  <si>
    <t>44.主人公自我牺牲。长夜余火</t>
  </si>
  <si>
    <t>45.利用对手口误或者无意间的话语证明对手得罪行，审死官，算死草</t>
  </si>
  <si>
    <t>50.人物，招式合体。葫芦娃，武状元苏乞儿</t>
  </si>
  <si>
    <t>52.主人公坚信存在某种邪恶势力，被人误解，鄙夷，多年来被边缘化最终经过不懈努力战胜对手。真探</t>
  </si>
  <si>
    <t>53.解开与曾经的搭档之间的心结，言归于好，重新合作。真探</t>
  </si>
  <si>
    <t>54.反派作茧自缚，报应不爽。一本漫画闯天涯中大反派为了儿子继位，不择手段铲除异己，成功后反被儿子杀死，被篡位</t>
  </si>
  <si>
    <t>56.主人公预见悲剧结局并且避免。预见未来</t>
  </si>
  <si>
    <t>57.死去长辈的鼓励或者某一句口头禅激励自身。蜘蛛侠。</t>
  </si>
  <si>
    <t>58.主人公进入平行宇宙，经过无数次尝试后找到解决对手的办法，奇异博士</t>
  </si>
  <si>
    <t>59.佛怒火莲</t>
  </si>
  <si>
    <t>60.报j，不代表能解决</t>
  </si>
  <si>
    <t>61.救星的突然出现，亲友或者朋友也可能是jc</t>
  </si>
  <si>
    <t>62.断绝来往多年的师傅回心转意回来自我牺牲救徒弟</t>
  </si>
  <si>
    <t>63.连环杀手将主人公逼入绝境时遇见被另一个连环杀手破坏，两名连环杀手争抢猎物</t>
  </si>
  <si>
    <t>64.祖传或随身携带之物救主。挡住子弹的玉佩</t>
  </si>
  <si>
    <t>写网文时主人公解决难题、困境的方法有哪些？</t>
    <phoneticPr fontId="9" type="noConversion"/>
  </si>
  <si>
    <r>
      <t>10.主人公被陷害，身陷囹圄，监狱中遇见世外高人，被传授绝学，参见基督山伯爵，</t>
    </r>
    <r>
      <rPr>
        <sz val="12"/>
        <rFont val="宋体"/>
        <family val="4"/>
        <charset val="134"/>
      </rPr>
      <t>韩柏，虚竹</t>
    </r>
  </si>
  <si>
    <r>
      <t>3.主人公受屈，然后</t>
    </r>
    <r>
      <rPr>
        <sz val="12"/>
        <rFont val="宋体"/>
        <family val="4"/>
        <charset val="134"/>
      </rPr>
      <t>拜师学艺，提升功力，报仇雪恨。参见成龙早期电影，火影忍者，龙珠等热血动漫</t>
    </r>
  </si>
  <si>
    <r>
      <t>16.敌方某位关键角色倒戈，三国演义，</t>
    </r>
    <r>
      <rPr>
        <sz val="12"/>
        <rFont val="宋体"/>
        <family val="4"/>
        <charset val="134"/>
      </rPr>
      <t>官渡之战</t>
    </r>
  </si>
  <si>
    <r>
      <t>30.反派死于意外，参见</t>
    </r>
    <r>
      <rPr>
        <sz val="12"/>
        <rFont val="宋体"/>
        <family val="4"/>
        <charset val="134"/>
      </rPr>
      <t>非常突然</t>
    </r>
  </si>
  <si>
    <r>
      <t>34.主人公关键时刻获得女主角的爱或者见到心爱之人脱离险境，重获力量。参见</t>
    </r>
    <r>
      <rPr>
        <sz val="12"/>
        <rFont val="宋体"/>
        <family val="4"/>
        <charset val="134"/>
      </rPr>
      <t>赌侠，赌圣</t>
    </r>
  </si>
  <si>
    <r>
      <t>40.主人公巧妙利用规则，因果律武器。参见</t>
    </r>
    <r>
      <rPr>
        <sz val="12"/>
        <rFont val="宋体"/>
        <family val="4"/>
        <charset val="134"/>
      </rPr>
      <t>地狱神探</t>
    </r>
  </si>
  <si>
    <r>
      <t>42.没有解决，悲剧。</t>
    </r>
    <r>
      <rPr>
        <sz val="12"/>
        <rFont val="宋体"/>
        <family val="4"/>
        <charset val="134"/>
      </rPr>
      <t>伊甸湖</t>
    </r>
  </si>
  <si>
    <r>
      <t>46.获得大人物的支持，</t>
    </r>
    <r>
      <rPr>
        <sz val="12"/>
        <rFont val="宋体"/>
        <family val="4"/>
        <charset val="134"/>
      </rPr>
      <t>九品芝麻官</t>
    </r>
  </si>
  <si>
    <r>
      <t>47.一言九鼎的大人物最后一刻发声力挽狂澜，</t>
    </r>
    <r>
      <rPr>
        <sz val="12"/>
        <rFont val="宋体"/>
        <family val="4"/>
        <charset val="134"/>
      </rPr>
      <t>八贤王</t>
    </r>
  </si>
  <si>
    <r>
      <t>48.意想不到关键人物的出现，</t>
    </r>
    <r>
      <rPr>
        <sz val="12"/>
        <rFont val="宋体"/>
        <family val="4"/>
        <charset val="134"/>
      </rPr>
      <t>教父2</t>
    </r>
  </si>
  <si>
    <r>
      <t>49.主角发现最大的反派是自己的心魔，</t>
    </r>
    <r>
      <rPr>
        <sz val="12"/>
        <rFont val="宋体"/>
        <family val="4"/>
        <charset val="134"/>
      </rPr>
      <t>致命id</t>
    </r>
  </si>
  <si>
    <r>
      <t>51.意料之外情理之中的一种更加直截了当，更加高效的解决方式。</t>
    </r>
    <r>
      <rPr>
        <sz val="12"/>
        <rFont val="宋体"/>
        <family val="4"/>
        <charset val="134"/>
      </rPr>
      <t>夺宝奇兵中主角本来要与对手肉搏，但因为演员拉肚子所以选择用枪解决，反而带来喜剧效果</t>
    </r>
  </si>
  <si>
    <r>
      <t>55.主角挑拨离间对手。三国演义，曹操讨马超和</t>
    </r>
    <r>
      <rPr>
        <sz val="12"/>
        <rFont val="宋体"/>
        <family val="4"/>
        <charset val="134"/>
      </rPr>
      <t>韩遂</t>
    </r>
  </si>
  <si>
    <r>
      <t>65.绝境之中急中生智，赌博默示录</t>
    </r>
    <r>
      <rPr>
        <sz val="12"/>
        <rFont val="宋体"/>
        <family val="4"/>
        <charset val="134"/>
      </rPr>
      <t>伊藤开司</t>
    </r>
  </si>
  <si>
    <r>
      <t>1</t>
    </r>
    <r>
      <rPr>
        <sz val="15"/>
        <color rgb="FF121212"/>
        <rFont val="宋体"/>
        <family val="3"/>
        <charset val="134"/>
      </rPr>
      <t>，主角对悲惨现状的无知：主角并未意识到自己正处于可怕的境地，但读者却掌握了比角色更多的信息。比主角更理解主角的悲惨境地。</t>
    </r>
  </si>
  <si>
    <t>2，主角对悲惨现状的平静接受/甚至反过来帮助/配合施害者：主角完全清楚并理解自己的悲惨命运，但并未表现出任何理所应当的激烈反应。反而如同什么都未发生一样做着很平常的事情，说着很普通的话语。</t>
  </si>
  <si>
    <t>3，用活剐代替砍头：将一件可怕的事情的发生过程拉长，让灾难缓慢的、一步一步的、且不可抗拒的逐步展现，活剐之所以比砍头更残忍正是因为后者的死亡是缓慢来临的，如果受害者被腰斩，他甚至可以在临死前说几句话，当灾难的降临不可抗拒时，出于趋利避害的元意识驱动，我们的潜意识都会希望这个灾难尽可能的来的快一些，灾难在瞬间就降临完毕反倒会给读者一种如释重负的感觉。因此反其道而行之就会对读者造成震撼效果。真正能把读者的心揪起来的是这个灾难的整个展现过程，读者需要被迫关注这件可怕的事在发生过程中的每一个细节。
平淡而细致的描写整个灾难发生过程中的大量细节，包括描写从意识到绝望到绝望的结局真正来临的这一段时间内主角的言行，灾难发生的越慢，这个过程描写的越细致越能产生震撼人心的效果。在这段时间内主角和读者都意识到了绝望的结局已不可改变，读者已经失去了希望，很清楚作者在后面也不可能改写这个绝望的结局。</t>
    <phoneticPr fontId="9" type="noConversion"/>
  </si>
  <si>
    <r>
      <t>4</t>
    </r>
    <r>
      <rPr>
        <sz val="15"/>
        <color rgb="FF121212"/>
        <rFont val="宋体"/>
        <family val="3"/>
        <charset val="134"/>
      </rPr>
      <t>，主角充满希望的倒行逆施</t>
    </r>
    <r>
      <rPr>
        <sz val="15"/>
        <color rgb="FF121212"/>
        <rFont val="Helvetica Neue"/>
        <family val="2"/>
      </rPr>
      <t>/</t>
    </r>
    <r>
      <rPr>
        <sz val="15"/>
        <color rgb="FF121212"/>
        <rFont val="宋体"/>
        <family val="3"/>
        <charset val="134"/>
      </rPr>
      <t>做无用功：主角本已处于悲惨的境地，为了改变自己悲惨的境地而充满希望的做出某些试图改变现状的努力。但读者清楚的知道这样做毫无意义，甚至会让主角惨上加惨。
这里的要点是1，细致描写主角充满希望的倒行逆施/做无用功的全过程。2，一定要让这个悲惨的结局来临。避免读者产生希望。3，主角必须是从惨到更惨，而不是从不惨到惨，后者不能产生震撼效果。4，必须要让读者意识到主角在倒行逆施/做无用功。5，要着重描写主角在做这些无用的努力时心中所满怀的正面情感，突出这种充满干劲、饱含希望，以此与读者对主角即将到来的悲惨预期形成反差，因此对主角的满怀希望描写的越充分，越能使读者联想起主角的悲惨预期。</t>
    </r>
    <phoneticPr fontId="9" type="noConversion"/>
  </si>
  <si>
    <r>
      <t>5</t>
    </r>
    <r>
      <rPr>
        <sz val="15"/>
        <color rgb="FF121212"/>
        <rFont val="宋体"/>
        <family val="3"/>
        <charset val="134"/>
      </rPr>
      <t>，拥有</t>
    </r>
    <r>
      <rPr>
        <sz val="15"/>
        <color rgb="FF121212"/>
        <rFont val="Helvetica Neue"/>
        <family val="2"/>
      </rPr>
      <t>-</t>
    </r>
    <r>
      <rPr>
        <sz val="15"/>
        <color rgb="FF121212"/>
        <rFont val="宋体"/>
        <family val="3"/>
        <charset val="134"/>
      </rPr>
      <t>剥夺</t>
    </r>
    <r>
      <rPr>
        <sz val="15"/>
        <color rgb="FF121212"/>
        <rFont val="Helvetica Neue"/>
        <family val="2"/>
      </rPr>
      <t>-</t>
    </r>
    <r>
      <rPr>
        <sz val="15"/>
        <color rgb="FF121212"/>
        <rFont val="宋体"/>
        <family val="3"/>
        <charset val="134"/>
      </rPr>
      <t>无效</t>
    </r>
    <r>
      <rPr>
        <sz val="15"/>
        <color rgb="FF121212"/>
        <rFont val="Helvetica Neue"/>
        <family val="2"/>
      </rPr>
      <t>/</t>
    </r>
    <r>
      <rPr>
        <sz val="15"/>
        <color rgb="FF121212"/>
        <rFont val="宋体"/>
        <family val="3"/>
        <charset val="134"/>
      </rPr>
      <t>负面赋予：主角在与悲惨的命运搏斗时拼尽全力要保住的某件事物，终于在不可抗力之下被剥夺，但在最终结局里，这个事物又以某种方式重新被赋予主角。但此时主角已经失去了拥有这件事物的资格</t>
    </r>
    <r>
      <rPr>
        <sz val="15"/>
        <color rgb="FF121212"/>
        <rFont val="Helvetica Neue"/>
        <family val="2"/>
      </rPr>
      <t>/</t>
    </r>
    <r>
      <rPr>
        <sz val="15"/>
        <color rgb="FF121212"/>
        <rFont val="宋体"/>
        <family val="3"/>
        <charset val="134"/>
      </rPr>
      <t>能力</t>
    </r>
    <r>
      <rPr>
        <sz val="15"/>
        <color rgb="FF121212"/>
        <rFont val="Helvetica Neue"/>
        <family val="2"/>
      </rPr>
      <t>/</t>
    </r>
    <r>
      <rPr>
        <sz val="15"/>
        <color rgb="FF121212"/>
        <rFont val="宋体"/>
        <family val="3"/>
        <charset val="134"/>
      </rPr>
      <t>可能，或者反而有某种负面的意味。</t>
    </r>
  </si>
  <si>
    <r>
      <t>6</t>
    </r>
    <r>
      <rPr>
        <sz val="15"/>
        <color rgb="FF121212"/>
        <rFont val="宋体"/>
        <family val="3"/>
        <charset val="134"/>
      </rPr>
      <t>，描写在巨大灾难来临之际的一点小确幸：在充满绝望的场景里，主角的注意力却被另一件与主线剧情毫无关系的、极为微小的美好事物所吸引，全然忘记了自己当下的痛苦和悲惨的命运，只是全身心地沉浸在这一极其微小的幸福与快乐之中。</t>
    </r>
  </si>
  <si>
    <t>7，由怪异举动倒叙悲惨的经历：首先描写主角怪异的行为，在引导读者对此形成一定印象之后再揭示隐藏在这种怪异举动背后的主角的悲惨经历，以此造成反差。</t>
  </si>
  <si>
    <r>
      <t>8</t>
    </r>
    <r>
      <rPr>
        <sz val="15"/>
        <color rgb="FF121212"/>
        <rFont val="宋体"/>
        <family val="3"/>
        <charset val="134"/>
      </rPr>
      <t>，在扭曲力场中的挣扎：首先设置一个巨大的、不可抗的扭曲力场，然后让角色在这一扭曲力场下试图实现一些平时很普通的目标。而在这种巨大的扭曲力场下，这种本来很简单的目标却要主角花费巨大的代价才能实现。</t>
    </r>
  </si>
  <si>
    <r>
      <t>9</t>
    </r>
    <r>
      <rPr>
        <sz val="15"/>
        <color rgb="FF121212"/>
        <rFont val="宋体"/>
        <family val="3"/>
        <charset val="134"/>
      </rPr>
      <t>，突然被历史留下的遗迹勾起的回忆杀：尘封的记忆突然在某个出乎意料的时机里重现，犹如突然揭开结痂的伤口，往往会带来更深刻的痛苦。</t>
    </r>
  </si>
  <si>
    <r>
      <rPr>
        <sz val="72"/>
        <rFont val="SimSun"/>
        <family val="3"/>
        <charset val="134"/>
      </rPr>
      <t>网文写作辅助工具</t>
    </r>
    <r>
      <rPr>
        <sz val="72"/>
        <color indexed="10"/>
        <rFont val="造字工房羽逸(非商用）常规体"/>
        <charset val="134"/>
      </rPr>
      <t>V1.8</t>
    </r>
    <r>
      <rPr>
        <sz val="72"/>
        <rFont val="SimSun"/>
        <family val="3"/>
        <charset val="134"/>
      </rPr>
      <t>版</t>
    </r>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</si>
</sst>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3">
    <font>
      <sz val="12"/>
      <name val="宋体"/>
      <charset val="134"/>
    </font>
    <font>
      <b/>
      <sz val="12"/>
      <name val="宋体"/>
      <family val="3"/>
      <charset val="134"/>
    </font>
    <font>
      <b/>
      <sz val="12"/>
      <name val="造字工房羽逸(非商用）常规体"/>
      <charset val="134"/>
    </font>
    <font>
      <sz val="12"/>
      <name val="造字工房羽逸(非商用）常规体"/>
      <charset val="134"/>
    </font>
    <font>
      <sz val="12"/>
      <name val="锐字逼格青春粗黑体简2.0"/>
      <charset val="134"/>
    </font>
    <font>
      <b/>
      <sz val="12"/>
      <name val="锐字逼格青春粗黑体简2.0"/>
      <charset val="134"/>
    </font>
    <font>
      <b/>
      <sz val="18"/>
      <name val="锐字逼格青春粗黑体简2.0"/>
      <charset val="134"/>
    </font>
    <font>
      <b/>
      <sz val="22"/>
      <name val="造字工房羽逸(非商用）常规体"/>
      <charset val="134"/>
    </font>
    <font>
      <b/>
      <sz val="9"/>
      <name val="宋体"/>
      <family val="3"/>
      <charset val="134"/>
    </font>
    <font>
      <sz val="9"/>
      <name val="宋体"/>
      <family val="3"/>
      <charset val="134"/>
    </font>
    <font>
      <u/>
      <sz val="11"/>
      <color rgb="FF0000FF"/>
      <name val="等线"/>
      <family val="3"/>
      <charset val="134"/>
      <scheme val="minor"/>
    </font>
    <font>
      <b/>
      <sz val="12"/>
      <color rgb="FFFF0000"/>
      <name val="锐字逼格青春粗黑体简2.0"/>
      <charset val="134"/>
    </font>
    <font>
      <b/>
      <sz val="28"/>
      <color rgb="FFFF0000"/>
      <name val="锐字逼格青春粗黑体简2.0"/>
      <charset val="134"/>
    </font>
    <font>
      <b/>
      <sz val="16"/>
      <color theme="1"/>
      <name val="锐字逼格青春粗黑体简2.0"/>
      <charset val="134"/>
    </font>
    <font>
      <b/>
      <sz val="12"/>
      <name val="宋体"/>
      <family val="3"/>
      <charset val="134"/>
    </font>
    <font>
      <b/>
      <sz val="9"/>
      <color rgb="FF000000"/>
      <name val="宋体"/>
      <family val="3"/>
      <charset val="134"/>
    </font>
    <font>
      <sz val="9"/>
      <color rgb="FF000000"/>
      <name val="宋体"/>
      <family val="3"/>
      <charset val="134"/>
    </font>
    <font>
      <sz val="12"/>
      <name val="SimSun"/>
      <family val="3"/>
      <charset val="134"/>
    </font>
    <font>
      <sz val="12"/>
      <name val="宋体"/>
      <family val="3"/>
      <charset val="134"/>
    </font>
    <font>
      <sz val="16"/>
      <color rgb="FF333333"/>
      <name val="PingFang SC"/>
      <family val="2"/>
      <charset val="134"/>
    </font>
    <font>
      <b/>
      <sz val="24"/>
      <name val="造字工房羽逸(非商用）常规体"/>
      <charset val="134"/>
    </font>
    <font>
      <sz val="18"/>
      <name val="造字工房羽逸(非商用）常规体"/>
      <family val="3"/>
      <charset val="134"/>
    </font>
    <font>
      <sz val="12"/>
      <name val="Segoe UI Symbol"/>
      <family val="2"/>
    </font>
    <font>
      <sz val="22"/>
      <name val="SimSun"/>
      <family val="3"/>
      <charset val="134"/>
    </font>
    <font>
      <b/>
      <sz val="14"/>
      <color rgb="FF333333"/>
      <name val="Helvetica Neue"/>
      <family val="2"/>
    </font>
    <font>
      <b/>
      <sz val="13"/>
      <color rgb="FF000000"/>
      <name val="Helvetica Neue"/>
      <family val="2"/>
    </font>
    <font>
      <sz val="13"/>
      <color rgb="FF000000"/>
      <name val="Helvetica Neue"/>
      <family val="2"/>
    </font>
    <font>
      <sz val="13"/>
      <color rgb="FF000000"/>
      <name val="SimSun"/>
      <family val="3"/>
      <charset val="134"/>
    </font>
    <font>
      <sz val="13"/>
      <color rgb="FF000000"/>
      <name val="宋体"/>
      <family val="3"/>
      <charset val="134"/>
    </font>
    <font>
      <b/>
      <sz val="13"/>
      <color rgb="FF000000"/>
      <name val="SimSun"/>
      <family val="3"/>
      <charset val="134"/>
    </font>
    <font>
      <sz val="13"/>
      <color rgb="FF000000"/>
      <name val="Cambria"/>
      <family val="1"/>
    </font>
    <font>
      <sz val="12"/>
      <color rgb="FF000000"/>
      <name val="SimSun"/>
      <family val="3"/>
      <charset val="134"/>
    </font>
    <font>
      <sz val="12"/>
      <color rgb="FF000000"/>
      <name val="Helvetica Neue"/>
      <family val="3"/>
    </font>
    <font>
      <b/>
      <sz val="13"/>
      <color rgb="FF000000"/>
      <name val="Cambria"/>
      <family val="1"/>
    </font>
    <font>
      <sz val="13"/>
      <color rgb="FF000000"/>
      <name val="Helvetica Neue"/>
      <family val="3"/>
      <charset val="134"/>
    </font>
    <font>
      <sz val="36"/>
      <name val="宋体"/>
      <family val="3"/>
      <charset val="134"/>
    </font>
    <font>
      <sz val="11"/>
      <name val="宋体"/>
      <family val="3"/>
      <charset val="134"/>
    </font>
    <font>
      <b/>
      <sz val="11"/>
      <name val="宋体"/>
      <family val="3"/>
      <charset val="134"/>
    </font>
    <font>
      <sz val="11"/>
      <color rgb="FF333333"/>
      <name val="PingFang SC"/>
      <family val="2"/>
      <charset val="134"/>
    </font>
    <font>
      <b/>
      <sz val="11"/>
      <color rgb="FF000000"/>
      <name val="Helvetica Neue"/>
      <family val="2"/>
    </font>
    <font>
      <sz val="11"/>
      <color rgb="FF000000"/>
      <name val="Helvetica Neue"/>
      <family val="2"/>
    </font>
    <font>
      <sz val="11"/>
      <color rgb="FF000000"/>
      <name val="宋体"/>
      <family val="3"/>
      <charset val="134"/>
    </font>
    <font>
      <sz val="11"/>
      <color rgb="FF333333"/>
      <name val="SimSun"/>
      <family val="3"/>
      <charset val="134"/>
    </font>
    <font>
      <sz val="11"/>
      <color rgb="FF333333"/>
      <name val="Helvetica Neue"/>
      <family val="2"/>
    </font>
    <font>
      <b/>
      <sz val="11"/>
      <name val="造字工房羽逸(非商用）常规体"/>
      <charset val="134"/>
    </font>
    <font>
      <b/>
      <sz val="11"/>
      <color rgb="FF333333"/>
      <name val="Helvetica Neue"/>
      <family val="2"/>
    </font>
    <font>
      <sz val="11"/>
      <color rgb="FF333333"/>
      <name val="Microsoft YaHei"/>
      <family val="2"/>
      <charset val="134"/>
    </font>
    <font>
      <sz val="11"/>
      <color rgb="FF333333"/>
      <name val="Helvetica Neue"/>
      <family val="3"/>
      <charset val="134"/>
    </font>
    <font>
      <sz val="10"/>
      <color rgb="FF000000"/>
      <name val="Microsoft YaHei UI"/>
      <charset val="1"/>
    </font>
    <font>
      <b/>
      <sz val="10"/>
      <color rgb="FF000000"/>
      <name val="Microsoft YaHei UI"/>
      <charset val="1"/>
    </font>
    <font>
      <sz val="10"/>
      <color rgb="FF000000"/>
      <name val="宋体"/>
      <family val="3"/>
      <charset val="134"/>
    </font>
    <font>
      <b/>
      <sz val="10"/>
      <color rgb="FF000000"/>
      <name val="宋体"/>
      <family val="3"/>
      <charset val="134"/>
    </font>
    <font>
      <sz val="18"/>
      <name val="宋体"/>
      <family val="3"/>
      <charset val="134"/>
    </font>
    <font>
      <b/>
      <sz val="18"/>
      <name val="宋体"/>
      <family val="3"/>
      <charset val="134"/>
    </font>
    <font>
      <sz val="18"/>
      <color rgb="FF333333"/>
      <name val="Arial"/>
      <family val="2"/>
    </font>
    <font>
      <sz val="18"/>
      <color rgb="FF333333"/>
      <name val="宋体"/>
      <family val="3"/>
      <charset val="134"/>
    </font>
    <font>
      <b/>
      <sz val="18"/>
      <name val="造字工房羽逸(非商用）常规体"/>
      <charset val="134"/>
    </font>
    <font>
      <sz val="72"/>
      <name val="宋体"/>
      <family val="3"/>
      <charset val="134"/>
    </font>
    <font>
      <sz val="72"/>
      <name val="造字工房羽逸(非商用）常规体"/>
      <charset val="134"/>
    </font>
    <font>
      <sz val="72"/>
      <color indexed="10"/>
      <name val="造字工房羽逸(非商用）常规体"/>
      <charset val="134"/>
    </font>
    <font>
      <sz val="22"/>
      <name val="造字工房羽逸(非商用）常规体"/>
      <charset val="134"/>
    </font>
    <font>
      <sz val="18"/>
      <name val="造字工房羽逸(非商用）常规体"/>
      <charset val="134"/>
    </font>
    <font>
      <sz val="18"/>
      <name val="锐字逼格青春粗黑体简2.0"/>
      <charset val="134"/>
    </font>
    <font>
      <sz val="20"/>
      <name val="造字工房羽逸(非商用）常规体"/>
      <charset val="134"/>
    </font>
    <font>
      <sz val="20"/>
      <name val="锐字逼格青春粗黑体简2.0"/>
      <charset val="134"/>
    </font>
    <font>
      <sz val="18"/>
      <name val="SimSun"/>
      <family val="3"/>
      <charset val="134"/>
    </font>
    <font>
      <sz val="26"/>
      <name val="造字工房羽逸(非商用）常规体"/>
      <charset val="134"/>
    </font>
    <font>
      <sz val="6"/>
      <name val="造字工房羽逸(非商用）常规体"/>
      <charset val="134"/>
    </font>
    <font>
      <sz val="14"/>
      <name val="造字工房羽逸(非商用）常规体"/>
      <charset val="134"/>
    </font>
    <font>
      <sz val="16"/>
      <name val="造字工房羽逸(非商用）常规体"/>
      <charset val="134"/>
    </font>
    <font>
      <sz val="26"/>
      <name val="SimSun"/>
      <family val="3"/>
      <charset val="134"/>
    </font>
    <font>
      <sz val="22"/>
      <name val="锐字逼格青春粗黑体简2.0"/>
      <charset val="134"/>
    </font>
    <font>
      <sz val="14"/>
      <name val="锐字逼格青春粗黑体简2.0"/>
      <charset val="134"/>
    </font>
    <font>
      <sz val="16"/>
      <name val="锐字逼格青春粗黑体简2.0"/>
      <charset val="134"/>
    </font>
    <font>
      <b/>
      <sz val="20"/>
      <name val="锐字逼格青春粗黑体简2.0"/>
      <charset val="134"/>
    </font>
    <font>
      <sz val="13"/>
      <color rgb="FF000000"/>
      <name val="Helvetica Neue"/>
      <family val="1"/>
    </font>
    <font>
      <sz val="13"/>
      <color rgb="FF000000"/>
      <name val="Helvetica Neue"/>
      <family val="3"/>
    </font>
    <font>
      <sz val="48"/>
      <name val="宋体"/>
      <family val="3"/>
      <charset val="134"/>
    </font>
    <font>
      <sz val="72"/>
      <name val="SimSun"/>
      <family val="3"/>
      <charset val="134"/>
    </font>
    <font>
      <sz val="72"/>
      <name val="造字工房羽逸(非商用）常规体"/>
      <family val="3"/>
      <charset val="134"/>
    </font>
    <font>
      <sz val="15"/>
      <color rgb="FF121212"/>
      <name val="Helvetica Neue"/>
      <family val="2"/>
    </font>
    <font>
      <sz val="12"/>
      <name val="宋体"/>
      <family val="4"/>
      <charset val="134"/>
    </font>
    <font>
      <sz val="15"/>
      <color rgb="FF121212"/>
      <name val="宋体"/>
      <family val="3"/>
      <charset val="134"/>
    </font>
  </fonts>
  <fills count="30">
    <fill>
      <patternFill patternType="none"/>
    </fill>
    <fill>
      <patternFill patternType="gray125"/>
    </fill>
    <fill>
      <patternFill patternType="solid">
        <fgColor theme="5" tint="0.39997558519241921"/>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7" tint="0.59999389629810485"/>
        <bgColor indexed="64"/>
      </patternFill>
    </fill>
    <fill>
      <patternFill patternType="solid">
        <fgColor theme="7" tint="-0.249977111117893"/>
        <bgColor indexed="64"/>
      </patternFill>
    </fill>
    <fill>
      <patternFill patternType="solid">
        <fgColor theme="5" tint="-0.249977111117893"/>
        <bgColor indexed="64"/>
      </patternFill>
    </fill>
    <fill>
      <patternFill patternType="solid">
        <fgColor rgb="FFD9E1F2"/>
        <bgColor rgb="FF000000"/>
      </patternFill>
    </fill>
    <fill>
      <patternFill patternType="solid">
        <fgColor theme="9" tint="0.79998168889431442"/>
        <bgColor rgb="FF000000"/>
      </patternFill>
    </fill>
    <fill>
      <patternFill patternType="solid">
        <fgColor rgb="FFD6DCE4"/>
        <bgColor rgb="FF000000"/>
      </patternFill>
    </fill>
    <fill>
      <patternFill patternType="solid">
        <fgColor rgb="FFFFF2CC"/>
        <bgColor rgb="FF000000"/>
      </patternFill>
    </fill>
    <fill>
      <patternFill patternType="solid">
        <fgColor rgb="FFF2F2F2"/>
        <bgColor rgb="FF000000"/>
      </patternFill>
    </fill>
  </fills>
  <borders count="3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theme="1" tint="0.499984740745262"/>
      </left>
      <right/>
      <top style="medium">
        <color theme="1" tint="0.499984740745262"/>
      </top>
      <bottom/>
      <diagonal/>
    </border>
    <border>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diagonal/>
    </border>
    <border>
      <left/>
      <right style="medium">
        <color theme="1" tint="0.499984740745262"/>
      </right>
      <top/>
      <bottom/>
      <diagonal/>
    </border>
    <border>
      <left style="medium">
        <color theme="1" tint="0.499984740745262"/>
      </left>
      <right/>
      <top/>
      <bottom style="medium">
        <color theme="1" tint="0.499984740745262"/>
      </bottom>
      <diagonal/>
    </border>
    <border>
      <left/>
      <right/>
      <top/>
      <bottom style="medium">
        <color theme="1" tint="0.499984740745262"/>
      </bottom>
      <diagonal/>
    </border>
    <border>
      <left/>
      <right style="medium">
        <color theme="1" tint="0.499984740745262"/>
      </right>
      <top/>
      <bottom style="medium">
        <color theme="1" tint="0.499984740745262"/>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448">
    <xf numFmtId="0" fontId="0" fillId="0" borderId="0" xfId="0">
      <alignment vertical="center"/>
    </xf>
    <xf numFmtId="0" fontId="0" fillId="0" borderId="0" xfId="0" applyAlignment="1">
      <alignment horizontal="center" vertical="center"/>
    </xf>
    <xf numFmtId="0" fontId="1" fillId="4" borderId="0" xfId="0" applyFont="1" applyFill="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1" xfId="0" applyFont="1" applyBorder="1" applyAlignment="1">
      <alignment horizontal="center" vertical="center"/>
    </xf>
    <xf numFmtId="0" fontId="2" fillId="0" borderId="0" xfId="0" applyFont="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0" fillId="9" borderId="0" xfId="0" applyFill="1" applyAlignment="1">
      <alignment horizontal="center" vertical="center"/>
    </xf>
    <xf numFmtId="0" fontId="5" fillId="0" borderId="0" xfId="0" applyFont="1" applyAlignment="1">
      <alignment horizontal="center" vertical="center"/>
    </xf>
    <xf numFmtId="0" fontId="11" fillId="11" borderId="1" xfId="0" applyFont="1" applyFill="1" applyBorder="1" applyAlignment="1">
      <alignment horizontal="center" vertical="center"/>
    </xf>
    <xf numFmtId="0" fontId="1" fillId="0" borderId="0" xfId="0" applyFont="1" applyAlignment="1">
      <alignment vertical="center" wrapText="1"/>
    </xf>
    <xf numFmtId="0" fontId="0" fillId="0" borderId="0" xfId="0" applyAlignment="1">
      <alignment vertical="center" wrapText="1"/>
    </xf>
    <xf numFmtId="0" fontId="2" fillId="10" borderId="0" xfId="0" applyFont="1" applyFill="1" applyAlignment="1">
      <alignment horizontal="center" vertical="center"/>
    </xf>
    <xf numFmtId="0" fontId="18" fillId="0" borderId="0" xfId="0" applyFont="1">
      <alignment vertical="center"/>
    </xf>
    <xf numFmtId="0" fontId="18" fillId="0" borderId="0" xfId="0" applyFont="1" applyAlignment="1">
      <alignment horizontal="center" vertical="center"/>
    </xf>
    <xf numFmtId="0" fontId="19" fillId="0" borderId="0" xfId="0" applyFont="1">
      <alignment vertical="center"/>
    </xf>
    <xf numFmtId="0" fontId="18" fillId="0" borderId="0" xfId="0" applyFont="1" applyAlignment="1">
      <alignment vertical="center" wrapText="1"/>
    </xf>
    <xf numFmtId="0" fontId="14" fillId="4" borderId="0" xfId="0" applyFont="1" applyFill="1" applyAlignment="1">
      <alignment horizontal="center" vertical="center"/>
    </xf>
    <xf numFmtId="0" fontId="19" fillId="0" borderId="1" xfId="0" applyFont="1" applyBorder="1">
      <alignment vertical="center"/>
    </xf>
    <xf numFmtId="0" fontId="22" fillId="0" borderId="0" xfId="0" applyFont="1" applyAlignment="1">
      <alignment horizontal="center" vertical="center"/>
    </xf>
    <xf numFmtId="0" fontId="17" fillId="0" borderId="0" xfId="0" applyFont="1" applyAlignment="1">
      <alignment horizontal="center" vertical="center"/>
    </xf>
    <xf numFmtId="0" fontId="18" fillId="0" borderId="1" xfId="0" applyFont="1" applyBorder="1" applyAlignment="1">
      <alignment horizontal="center" vertical="center"/>
    </xf>
    <xf numFmtId="0" fontId="14" fillId="4" borderId="0" xfId="0" applyFont="1" applyFill="1" applyAlignment="1">
      <alignment horizontal="center" vertical="center" wrapText="1"/>
    </xf>
    <xf numFmtId="0" fontId="14" fillId="0" borderId="1" xfId="0" applyFont="1" applyBorder="1" applyAlignment="1">
      <alignment horizontal="center" vertical="center"/>
    </xf>
    <xf numFmtId="0" fontId="14" fillId="0" borderId="0" xfId="0" applyFont="1" applyAlignment="1">
      <alignment horizontal="center" vertical="center"/>
    </xf>
    <xf numFmtId="0" fontId="0" fillId="16" borderId="0" xfId="0" applyFill="1" applyAlignment="1">
      <alignment horizontal="center" vertical="center"/>
    </xf>
    <xf numFmtId="0" fontId="0" fillId="8" borderId="0" xfId="0" applyFill="1" applyAlignment="1">
      <alignment horizontal="center" vertical="center"/>
    </xf>
    <xf numFmtId="0" fontId="24" fillId="0" borderId="0" xfId="0" applyFont="1">
      <alignment vertical="center"/>
    </xf>
    <xf numFmtId="0" fontId="0" fillId="0" borderId="0" xfId="0" applyAlignment="1">
      <alignment horizontal="right" vertical="center"/>
    </xf>
    <xf numFmtId="0" fontId="1" fillId="0" borderId="0" xfId="0" applyFont="1" applyAlignment="1">
      <alignment horizontal="right" vertical="center"/>
    </xf>
    <xf numFmtId="0" fontId="18" fillId="0" borderId="0" xfId="0" applyFont="1" applyAlignment="1">
      <alignment horizontal="right" vertical="center"/>
    </xf>
    <xf numFmtId="0" fontId="19" fillId="0" borderId="0" xfId="0" applyFont="1" applyAlignment="1">
      <alignment horizontal="center" vertical="center"/>
    </xf>
    <xf numFmtId="0" fontId="0" fillId="0" borderId="0" xfId="0" applyAlignment="1">
      <alignment horizontal="left" vertical="center"/>
    </xf>
    <xf numFmtId="0" fontId="18" fillId="0" borderId="0" xfId="0" applyFont="1" applyAlignment="1">
      <alignment horizontal="left" vertical="center"/>
    </xf>
    <xf numFmtId="0" fontId="26" fillId="0" borderId="0" xfId="0" applyFont="1">
      <alignment vertical="center"/>
    </xf>
    <xf numFmtId="0" fontId="26" fillId="0" borderId="0" xfId="0" applyFont="1" applyAlignment="1">
      <alignment vertical="center" shrinkToFit="1"/>
    </xf>
    <xf numFmtId="0" fontId="25" fillId="0" borderId="0" xfId="0" applyFont="1" applyAlignment="1">
      <alignment vertical="center" shrinkToFit="1"/>
    </xf>
    <xf numFmtId="0" fontId="0" fillId="0" borderId="0" xfId="0" applyAlignment="1">
      <alignment horizontal="left" vertical="center" shrinkToFit="1"/>
    </xf>
    <xf numFmtId="0" fontId="1" fillId="0" borderId="0" xfId="0" applyFont="1" applyAlignment="1">
      <alignment horizontal="center" vertical="center" shrinkToFit="1"/>
    </xf>
    <xf numFmtId="0" fontId="14" fillId="0" borderId="0" xfId="0" applyFont="1" applyAlignment="1">
      <alignment horizontal="center" vertical="center" shrinkToFit="1"/>
    </xf>
    <xf numFmtId="0" fontId="24" fillId="0" borderId="0" xfId="0" applyFont="1" applyAlignment="1">
      <alignment vertical="center" shrinkToFit="1"/>
    </xf>
    <xf numFmtId="0" fontId="28" fillId="0" borderId="0" xfId="0" applyFont="1" applyAlignment="1">
      <alignment vertical="center" shrinkToFit="1"/>
    </xf>
    <xf numFmtId="0" fontId="18" fillId="0" borderId="0" xfId="0" applyFont="1" applyAlignment="1">
      <alignment horizontal="center" vertical="center" shrinkToFit="1"/>
    </xf>
    <xf numFmtId="0" fontId="32" fillId="0" borderId="0" xfId="0" applyFont="1">
      <alignment vertical="center"/>
    </xf>
    <xf numFmtId="0" fontId="31" fillId="0" borderId="0" xfId="0" applyFont="1">
      <alignment vertical="center"/>
    </xf>
    <xf numFmtId="20" fontId="26" fillId="0" borderId="0" xfId="0" applyNumberFormat="1" applyFont="1" applyAlignment="1">
      <alignment vertical="center" shrinkToFit="1"/>
    </xf>
    <xf numFmtId="20" fontId="28" fillId="0" borderId="0" xfId="0" applyNumberFormat="1" applyFont="1" applyAlignment="1">
      <alignment vertical="center" shrinkToFit="1"/>
    </xf>
    <xf numFmtId="0" fontId="14" fillId="0" borderId="1" xfId="0" applyFont="1" applyBorder="1" applyAlignment="1">
      <alignment horizontal="center" vertical="center" shrinkToFit="1"/>
    </xf>
    <xf numFmtId="0" fontId="19" fillId="0" borderId="0" xfId="0" applyFont="1" applyAlignment="1">
      <alignment horizontal="center" vertical="center" shrinkToFit="1"/>
    </xf>
    <xf numFmtId="0" fontId="18" fillId="0" borderId="0" xfId="0" applyFont="1" applyAlignment="1">
      <alignment horizontal="left" vertical="center" shrinkToFit="1"/>
    </xf>
    <xf numFmtId="0" fontId="18" fillId="0" borderId="0" xfId="0" applyFont="1" applyAlignment="1">
      <alignment horizontal="right" vertical="center" wrapText="1" shrinkToFit="1"/>
    </xf>
    <xf numFmtId="0" fontId="30" fillId="0" borderId="0" xfId="0" applyFont="1" applyAlignment="1">
      <alignment vertical="center" wrapText="1" shrinkToFit="1"/>
    </xf>
    <xf numFmtId="0" fontId="27" fillId="0" borderId="0" xfId="0" applyFont="1" applyAlignment="1">
      <alignment vertical="center" wrapText="1" shrinkToFit="1"/>
    </xf>
    <xf numFmtId="0" fontId="18" fillId="0" borderId="0" xfId="0" applyFont="1" applyAlignment="1">
      <alignment vertical="center" wrapText="1" shrinkToFit="1"/>
    </xf>
    <xf numFmtId="0" fontId="33" fillId="0" borderId="0" xfId="0" applyFont="1" applyAlignment="1">
      <alignment vertical="center" wrapText="1" shrinkToFit="1"/>
    </xf>
    <xf numFmtId="0" fontId="29" fillId="0" borderId="0" xfId="0" applyFont="1" applyAlignment="1">
      <alignment vertical="center" wrapText="1" shrinkToFit="1"/>
    </xf>
    <xf numFmtId="0" fontId="14" fillId="0" borderId="0" xfId="0" applyFont="1" applyAlignment="1">
      <alignment horizontal="center" vertical="center" wrapText="1" shrinkToFit="1"/>
    </xf>
    <xf numFmtId="0" fontId="0" fillId="0" borderId="0" xfId="0" applyAlignment="1">
      <alignment horizontal="center" vertical="center" shrinkToFit="1"/>
    </xf>
    <xf numFmtId="0" fontId="0" fillId="8" borderId="0" xfId="0" applyFill="1" applyAlignment="1">
      <alignment horizontal="center" vertical="center" shrinkToFit="1"/>
    </xf>
    <xf numFmtId="0" fontId="0" fillId="16" borderId="0" xfId="0" applyFill="1" applyAlignment="1">
      <alignment horizontal="center" vertical="center" shrinkToFit="1"/>
    </xf>
    <xf numFmtId="0" fontId="0" fillId="0" borderId="0" xfId="0" applyAlignment="1">
      <alignment vertical="center" shrinkToFit="1"/>
    </xf>
    <xf numFmtId="0" fontId="33" fillId="0" borderId="0" xfId="0" applyFont="1" applyAlignment="1">
      <alignment horizontal="center" vertical="center" wrapText="1" shrinkToFit="1"/>
    </xf>
    <xf numFmtId="0" fontId="29" fillId="0" borderId="0" xfId="0" applyFont="1" applyAlignment="1">
      <alignment horizontal="center" vertical="center" wrapText="1" shrinkToFit="1"/>
    </xf>
    <xf numFmtId="0" fontId="34" fillId="0" borderId="0" xfId="0" applyFont="1" applyAlignment="1">
      <alignment vertical="center" shrinkToFit="1"/>
    </xf>
    <xf numFmtId="0" fontId="2" fillId="0" borderId="0" xfId="0" applyFont="1" applyAlignment="1">
      <alignment horizontal="center" vertical="center" shrinkToFit="1"/>
    </xf>
    <xf numFmtId="0" fontId="27" fillId="0" borderId="0" xfId="0" applyFont="1" applyAlignment="1">
      <alignment vertical="center" shrinkToFit="1"/>
    </xf>
    <xf numFmtId="0" fontId="18" fillId="0" borderId="0" xfId="0" applyFont="1" applyAlignment="1">
      <alignment horizontal="right" vertical="center" shrinkToFit="1"/>
    </xf>
    <xf numFmtId="0" fontId="0" fillId="0" borderId="0" xfId="0" applyAlignment="1">
      <alignment horizontal="right" vertical="center" shrinkToFit="1"/>
    </xf>
    <xf numFmtId="0" fontId="18" fillId="0" borderId="0" xfId="0" applyFont="1" applyAlignment="1">
      <alignment vertical="center" shrinkToFit="1"/>
    </xf>
    <xf numFmtId="0" fontId="1" fillId="0" borderId="0" xfId="0" applyFont="1" applyAlignment="1">
      <alignment horizontal="right" vertical="center" shrinkToFit="1"/>
    </xf>
    <xf numFmtId="0" fontId="24" fillId="5" borderId="0" xfId="0" applyFont="1" applyFill="1">
      <alignment vertical="center"/>
    </xf>
    <xf numFmtId="0" fontId="0" fillId="0" borderId="0" xfId="0" applyAlignment="1">
      <alignment horizontal="center" vertical="center" wrapText="1" shrinkToFit="1"/>
    </xf>
    <xf numFmtId="0" fontId="18" fillId="10" borderId="0" xfId="0" applyFont="1" applyFill="1" applyAlignment="1">
      <alignment horizontal="center" vertical="center"/>
    </xf>
    <xf numFmtId="0" fontId="0" fillId="10" borderId="0" xfId="0" applyFill="1" applyAlignment="1">
      <alignment horizontal="center" vertical="center"/>
    </xf>
    <xf numFmtId="0" fontId="2" fillId="10" borderId="14" xfId="0" applyFont="1" applyFill="1" applyBorder="1" applyAlignment="1">
      <alignment horizontal="center" vertical="center"/>
    </xf>
    <xf numFmtId="0" fontId="0" fillId="5" borderId="17" xfId="0" applyFill="1" applyBorder="1" applyAlignment="1">
      <alignment horizontal="center" vertical="center"/>
    </xf>
    <xf numFmtId="0" fontId="2" fillId="10" borderId="19" xfId="0" applyFont="1" applyFill="1" applyBorder="1" applyAlignment="1">
      <alignment horizontal="center" vertical="center"/>
    </xf>
    <xf numFmtId="0" fontId="0" fillId="0" borderId="20" xfId="0" applyBorder="1">
      <alignment vertical="center"/>
    </xf>
    <xf numFmtId="0" fontId="2" fillId="10" borderId="13" xfId="0" applyFont="1" applyFill="1" applyBorder="1" applyAlignment="1">
      <alignment horizontal="center" vertical="center" shrinkToFit="1"/>
    </xf>
    <xf numFmtId="0" fontId="18" fillId="10" borderId="14" xfId="0" applyFont="1" applyFill="1" applyBorder="1" applyAlignment="1">
      <alignment horizontal="center" vertical="center" shrinkToFit="1"/>
    </xf>
    <xf numFmtId="0" fontId="0" fillId="5" borderId="19" xfId="0" applyFill="1" applyBorder="1" applyAlignment="1">
      <alignment horizontal="center" vertical="center" wrapText="1" shrinkToFit="1"/>
    </xf>
    <xf numFmtId="0" fontId="0" fillId="5" borderId="20" xfId="0" applyFill="1" applyBorder="1" applyAlignment="1">
      <alignment horizontal="center" vertical="center" wrapText="1" shrinkToFit="1"/>
    </xf>
    <xf numFmtId="0" fontId="2" fillId="10" borderId="13" xfId="0" applyFont="1" applyFill="1" applyBorder="1" applyAlignment="1">
      <alignment horizontal="center" vertical="center"/>
    </xf>
    <xf numFmtId="0" fontId="0" fillId="5" borderId="20" xfId="0" applyFill="1" applyBorder="1" applyAlignment="1">
      <alignment horizontal="center" vertical="center"/>
    </xf>
    <xf numFmtId="0" fontId="2" fillId="5" borderId="15" xfId="0" applyFont="1" applyFill="1" applyBorder="1" applyAlignment="1">
      <alignment horizontal="center" vertical="center"/>
    </xf>
    <xf numFmtId="0" fontId="18" fillId="10" borderId="16" xfId="0" applyFont="1" applyFill="1" applyBorder="1" applyAlignment="1">
      <alignment horizontal="center" vertical="center"/>
    </xf>
    <xf numFmtId="0" fontId="18" fillId="10" borderId="18" xfId="0" applyFont="1" applyFill="1" applyBorder="1" applyAlignment="1">
      <alignment horizontal="center" vertical="center"/>
    </xf>
    <xf numFmtId="0" fontId="0" fillId="5" borderId="0" xfId="0" applyFill="1" applyAlignment="1">
      <alignment horizontal="center" vertical="center" wrapText="1" shrinkToFit="1"/>
    </xf>
    <xf numFmtId="0" fontId="2" fillId="10" borderId="14" xfId="0" applyFont="1" applyFill="1" applyBorder="1" applyAlignment="1">
      <alignment horizontal="center" vertical="center" shrinkToFit="1"/>
    </xf>
    <xf numFmtId="0" fontId="0" fillId="10" borderId="15" xfId="0" applyFill="1" applyBorder="1" applyAlignment="1">
      <alignment horizontal="center" vertical="center" shrinkToFit="1"/>
    </xf>
    <xf numFmtId="0" fontId="0" fillId="0" borderId="16" xfId="0" applyBorder="1" applyAlignment="1">
      <alignment vertical="center" shrinkToFit="1"/>
    </xf>
    <xf numFmtId="0" fontId="0" fillId="5" borderId="17" xfId="0" applyFill="1" applyBorder="1" applyAlignment="1">
      <alignment horizontal="center" vertical="center" wrapText="1" shrinkToFit="1"/>
    </xf>
    <xf numFmtId="0" fontId="0" fillId="0" borderId="18" xfId="0" applyBorder="1" applyAlignment="1">
      <alignment vertical="center" shrinkToFit="1"/>
    </xf>
    <xf numFmtId="0" fontId="0" fillId="5" borderId="18" xfId="0" applyFill="1" applyBorder="1" applyAlignment="1">
      <alignment horizontal="center" vertical="center" shrinkToFit="1"/>
    </xf>
    <xf numFmtId="0" fontId="1" fillId="4" borderId="0" xfId="0" applyFont="1" applyFill="1" applyAlignment="1">
      <alignment horizontal="center" vertical="center" wrapText="1"/>
    </xf>
    <xf numFmtId="0" fontId="2" fillId="10" borderId="24" xfId="0" applyFont="1" applyFill="1" applyBorder="1" applyAlignment="1">
      <alignment horizontal="center" vertical="center"/>
    </xf>
    <xf numFmtId="0" fontId="18" fillId="4" borderId="1" xfId="0" applyFont="1" applyFill="1" applyBorder="1" applyAlignment="1">
      <alignment horizontal="center" vertical="center" wrapText="1"/>
    </xf>
    <xf numFmtId="0" fontId="18" fillId="4" borderId="29" xfId="0" applyFont="1" applyFill="1" applyBorder="1" applyAlignment="1">
      <alignment horizontal="center" vertical="center" wrapText="1"/>
    </xf>
    <xf numFmtId="0" fontId="0" fillId="4" borderId="1" xfId="0" applyFill="1" applyBorder="1" applyAlignment="1">
      <alignment horizontal="center" vertical="center" wrapText="1"/>
    </xf>
    <xf numFmtId="49" fontId="0" fillId="4" borderId="0" xfId="0" applyNumberFormat="1" applyFill="1" applyAlignment="1">
      <alignment horizontal="center" wrapText="1"/>
    </xf>
    <xf numFmtId="49" fontId="0" fillId="11" borderId="0" xfId="0" applyNumberFormat="1" applyFill="1" applyAlignment="1">
      <alignment horizontal="center" wrapText="1"/>
    </xf>
    <xf numFmtId="49" fontId="0" fillId="11" borderId="0" xfId="0" applyNumberFormat="1" applyFill="1" applyAlignment="1">
      <alignment horizontal="center"/>
    </xf>
    <xf numFmtId="49" fontId="0" fillId="18" borderId="0" xfId="0" applyNumberFormat="1" applyFill="1" applyAlignment="1">
      <alignment horizontal="center"/>
    </xf>
    <xf numFmtId="49" fontId="0" fillId="19" borderId="0" xfId="0" applyNumberFormat="1" applyFill="1" applyAlignment="1">
      <alignment horizontal="center"/>
    </xf>
    <xf numFmtId="49" fontId="0" fillId="5" borderId="0" xfId="0" applyNumberFormat="1" applyFill="1" applyAlignment="1">
      <alignment horizontal="center"/>
    </xf>
    <xf numFmtId="49" fontId="0" fillId="17" borderId="0" xfId="0" applyNumberFormat="1" applyFill="1" applyAlignment="1">
      <alignment horizontal="center"/>
    </xf>
    <xf numFmtId="49" fontId="0" fillId="20" borderId="0" xfId="0" applyNumberFormat="1" applyFill="1" applyAlignment="1">
      <alignment horizontal="center"/>
    </xf>
    <xf numFmtId="49" fontId="0" fillId="21" borderId="0" xfId="0" applyNumberFormat="1" applyFill="1" applyAlignment="1">
      <alignment horizontal="center"/>
    </xf>
    <xf numFmtId="49" fontId="0" fillId="10" borderId="0" xfId="0" applyNumberFormat="1" applyFill="1" applyAlignment="1">
      <alignment horizontal="center"/>
    </xf>
    <xf numFmtId="49" fontId="0" fillId="22" borderId="0" xfId="0" applyNumberFormat="1" applyFill="1" applyAlignment="1">
      <alignment horizontal="center"/>
    </xf>
    <xf numFmtId="49" fontId="0" fillId="3" borderId="0" xfId="0" applyNumberFormat="1" applyFill="1" applyAlignment="1">
      <alignment horizontal="center"/>
    </xf>
    <xf numFmtId="49" fontId="0" fillId="23" borderId="0" xfId="0" applyNumberFormat="1" applyFill="1" applyAlignment="1">
      <alignment horizontal="center"/>
    </xf>
    <xf numFmtId="49" fontId="0" fillId="8" borderId="0" xfId="0" applyNumberFormat="1" applyFill="1" applyAlignment="1">
      <alignment horizontal="center"/>
    </xf>
    <xf numFmtId="49" fontId="0" fillId="9" borderId="0" xfId="0" applyNumberFormat="1" applyFill="1" applyAlignment="1">
      <alignment horizontal="center"/>
    </xf>
    <xf numFmtId="49" fontId="0" fillId="2" borderId="0" xfId="0" applyNumberFormat="1" applyFill="1" applyAlignment="1">
      <alignment horizontal="center"/>
    </xf>
    <xf numFmtId="49" fontId="0" fillId="24" borderId="0" xfId="0" applyNumberFormat="1" applyFill="1" applyAlignment="1">
      <alignment horizontal="center"/>
    </xf>
    <xf numFmtId="49" fontId="18" fillId="11" borderId="0" xfId="0" applyNumberFormat="1" applyFont="1" applyFill="1" applyAlignment="1">
      <alignment horizontal="center" wrapText="1"/>
    </xf>
    <xf numFmtId="49" fontId="18" fillId="4" borderId="0" xfId="0" applyNumberFormat="1" applyFont="1" applyFill="1" applyAlignment="1">
      <alignment horizontal="center" wrapText="1"/>
    </xf>
    <xf numFmtId="49" fontId="18" fillId="2" borderId="0" xfId="0" applyNumberFormat="1" applyFont="1" applyFill="1" applyAlignment="1">
      <alignment horizontal="center"/>
    </xf>
    <xf numFmtId="0" fontId="2" fillId="10" borderId="21" xfId="0" applyFont="1" applyFill="1" applyBorder="1" applyAlignment="1">
      <alignment horizontal="center" vertical="center"/>
    </xf>
    <xf numFmtId="0" fontId="2" fillId="10" borderId="22" xfId="0" applyFont="1" applyFill="1" applyBorder="1" applyAlignment="1">
      <alignment horizontal="center" vertical="center"/>
    </xf>
    <xf numFmtId="0" fontId="2" fillId="5" borderId="23" xfId="0" applyFont="1" applyFill="1" applyBorder="1" applyAlignment="1">
      <alignment horizontal="center" vertical="center"/>
    </xf>
    <xf numFmtId="0" fontId="0" fillId="10" borderId="24" xfId="0" applyFill="1" applyBorder="1" applyAlignment="1">
      <alignment horizontal="center" vertical="center"/>
    </xf>
    <xf numFmtId="0" fontId="0" fillId="5" borderId="25" xfId="0" applyFill="1" applyBorder="1" applyAlignment="1">
      <alignment horizontal="center" vertical="center"/>
    </xf>
    <xf numFmtId="0" fontId="2" fillId="5" borderId="25" xfId="0" applyFont="1" applyFill="1" applyBorder="1" applyAlignment="1">
      <alignment horizontal="center" vertical="center"/>
    </xf>
    <xf numFmtId="0" fontId="18" fillId="10" borderId="24" xfId="0" applyFont="1" applyFill="1" applyBorder="1" applyAlignment="1">
      <alignment horizontal="center" vertical="center"/>
    </xf>
    <xf numFmtId="0" fontId="18" fillId="10" borderId="26" xfId="0" applyFont="1" applyFill="1" applyBorder="1" applyAlignment="1">
      <alignment horizontal="center" vertical="center"/>
    </xf>
    <xf numFmtId="0" fontId="2" fillId="10" borderId="27" xfId="0" applyFont="1" applyFill="1" applyBorder="1" applyAlignment="1">
      <alignment horizontal="center" vertical="center"/>
    </xf>
    <xf numFmtId="0" fontId="0" fillId="5" borderId="28" xfId="0" applyFill="1" applyBorder="1" applyAlignment="1">
      <alignment horizontal="center" vertical="center"/>
    </xf>
    <xf numFmtId="0" fontId="2" fillId="22" borderId="21" xfId="0" applyFont="1" applyFill="1" applyBorder="1" applyAlignment="1">
      <alignment horizontal="center" vertical="center"/>
    </xf>
    <xf numFmtId="0" fontId="0" fillId="22" borderId="23" xfId="0" applyFill="1" applyBorder="1" applyAlignment="1">
      <alignment horizontal="center" vertical="center"/>
    </xf>
    <xf numFmtId="0" fontId="0" fillId="22" borderId="26" xfId="0" applyFill="1" applyBorder="1" applyAlignment="1">
      <alignment horizontal="center" vertical="center"/>
    </xf>
    <xf numFmtId="0" fontId="2" fillId="22" borderId="28" xfId="0" applyFont="1" applyFill="1" applyBorder="1" applyAlignment="1">
      <alignment horizontal="center" vertical="center"/>
    </xf>
    <xf numFmtId="0" fontId="5" fillId="4" borderId="1" xfId="0" applyFont="1" applyFill="1" applyBorder="1" applyAlignment="1">
      <alignment horizontal="center" vertical="center"/>
    </xf>
    <xf numFmtId="0" fontId="5" fillId="11" borderId="1" xfId="0" applyFont="1" applyFill="1" applyBorder="1" applyAlignment="1">
      <alignment horizontal="center" vertical="center"/>
    </xf>
    <xf numFmtId="0" fontId="3" fillId="4" borderId="1" xfId="0" applyFont="1" applyFill="1" applyBorder="1" applyAlignment="1">
      <alignment horizontal="center" vertical="center"/>
    </xf>
    <xf numFmtId="0" fontId="36" fillId="0" borderId="0" xfId="0" applyFont="1">
      <alignment vertical="center"/>
    </xf>
    <xf numFmtId="0" fontId="37" fillId="0" borderId="1" xfId="0" applyFont="1" applyBorder="1" applyAlignment="1">
      <alignment horizontal="center" vertical="center" wrapText="1"/>
    </xf>
    <xf numFmtId="0" fontId="36" fillId="0" borderId="0" xfId="0" applyFont="1" applyAlignment="1">
      <alignment horizontal="center" vertical="center" wrapText="1"/>
    </xf>
    <xf numFmtId="0" fontId="36" fillId="16" borderId="0" xfId="0" applyFont="1" applyFill="1" applyAlignment="1">
      <alignment horizontal="center" vertical="center" wrapText="1"/>
    </xf>
    <xf numFmtId="0" fontId="36" fillId="8" borderId="0" xfId="0" applyFont="1" applyFill="1" applyAlignment="1">
      <alignment horizontal="center" vertical="center" wrapText="1"/>
    </xf>
    <xf numFmtId="0" fontId="38" fillId="0" borderId="0" xfId="0" applyFont="1" applyAlignment="1">
      <alignment horizontal="center" vertical="center"/>
    </xf>
    <xf numFmtId="0" fontId="36" fillId="0" borderId="0" xfId="0" applyFont="1" applyAlignment="1">
      <alignment horizontal="right" vertical="center"/>
    </xf>
    <xf numFmtId="0" fontId="39" fillId="0" borderId="0" xfId="0" applyFont="1" applyAlignment="1">
      <alignment vertical="center" shrinkToFit="1"/>
    </xf>
    <xf numFmtId="0" fontId="40" fillId="0" borderId="0" xfId="0" applyFont="1" applyAlignment="1">
      <alignment vertical="center" shrinkToFit="1"/>
    </xf>
    <xf numFmtId="0" fontId="41" fillId="0" borderId="0" xfId="0" applyFont="1" applyAlignment="1">
      <alignment vertical="center" shrinkToFit="1"/>
    </xf>
    <xf numFmtId="0" fontId="41" fillId="0" borderId="0" xfId="0" applyFont="1" applyAlignment="1">
      <alignment vertical="center" wrapText="1" shrinkToFit="1"/>
    </xf>
    <xf numFmtId="0" fontId="40" fillId="0" borderId="0" xfId="0" applyFont="1">
      <alignment vertical="center"/>
    </xf>
    <xf numFmtId="0" fontId="42" fillId="0" borderId="0" xfId="0" applyFont="1">
      <alignment vertical="center"/>
    </xf>
    <xf numFmtId="0" fontId="43" fillId="0" borderId="0" xfId="0" applyFont="1">
      <alignment vertical="center"/>
    </xf>
    <xf numFmtId="0" fontId="36" fillId="0" borderId="0" xfId="0" applyFont="1" applyAlignment="1">
      <alignment horizontal="center" vertical="center"/>
    </xf>
    <xf numFmtId="0" fontId="36" fillId="0" borderId="0" xfId="0" applyFont="1" applyAlignment="1">
      <alignment horizontal="center" vertical="center" shrinkToFit="1"/>
    </xf>
    <xf numFmtId="0" fontId="37" fillId="0" borderId="0" xfId="0" applyFont="1" applyAlignment="1">
      <alignment horizontal="center" vertical="center"/>
    </xf>
    <xf numFmtId="0" fontId="39" fillId="0" borderId="0" xfId="0" applyFont="1">
      <alignment vertical="center"/>
    </xf>
    <xf numFmtId="0" fontId="37" fillId="0" borderId="0" xfId="0" applyFont="1" applyAlignment="1">
      <alignment horizontal="center" vertical="center" shrinkToFit="1"/>
    </xf>
    <xf numFmtId="0" fontId="44" fillId="0" borderId="0" xfId="0" applyFont="1" applyAlignment="1">
      <alignment horizontal="center" vertical="center"/>
    </xf>
    <xf numFmtId="0" fontId="45" fillId="0" borderId="0" xfId="0" applyFont="1">
      <alignment vertical="center"/>
    </xf>
    <xf numFmtId="0" fontId="44" fillId="10" borderId="0" xfId="0" applyFont="1" applyFill="1" applyAlignment="1">
      <alignment horizontal="center" vertical="center"/>
    </xf>
    <xf numFmtId="0" fontId="36" fillId="10" borderId="0" xfId="0" applyFont="1" applyFill="1" applyAlignment="1">
      <alignment horizontal="center" vertical="center"/>
    </xf>
    <xf numFmtId="0" fontId="45" fillId="5" borderId="0" xfId="0" applyFont="1" applyFill="1" applyAlignment="1">
      <alignment vertical="center" shrinkToFit="1"/>
    </xf>
    <xf numFmtId="0" fontId="36" fillId="5" borderId="0" xfId="0" applyFont="1" applyFill="1">
      <alignment vertical="center"/>
    </xf>
    <xf numFmtId="0" fontId="45" fillId="0" borderId="0" xfId="0" applyFont="1" applyAlignment="1">
      <alignment vertical="center" shrinkToFit="1"/>
    </xf>
    <xf numFmtId="0" fontId="45" fillId="25" borderId="0" xfId="0" applyFont="1" applyFill="1" applyAlignment="1">
      <alignment vertical="top" wrapText="1" shrinkToFit="1"/>
    </xf>
    <xf numFmtId="0" fontId="45" fillId="5" borderId="0" xfId="0" applyFont="1" applyFill="1" applyAlignment="1">
      <alignment vertical="center" wrapText="1" shrinkToFit="1"/>
    </xf>
    <xf numFmtId="0" fontId="45" fillId="5" borderId="0" xfId="0" applyFont="1" applyFill="1" applyAlignment="1">
      <alignment vertical="top" wrapText="1" shrinkToFit="1"/>
    </xf>
    <xf numFmtId="0" fontId="36" fillId="10" borderId="13" xfId="0" applyFont="1" applyFill="1" applyBorder="1" applyAlignment="1">
      <alignment horizontal="center" vertical="center"/>
    </xf>
    <xf numFmtId="0" fontId="36" fillId="10" borderId="14" xfId="0" applyFont="1" applyFill="1" applyBorder="1" applyAlignment="1">
      <alignment horizontal="center" vertical="center"/>
    </xf>
    <xf numFmtId="0" fontId="36" fillId="17" borderId="15" xfId="0" applyFont="1" applyFill="1" applyBorder="1" applyAlignment="1">
      <alignment horizontal="center" vertical="center" wrapText="1"/>
    </xf>
    <xf numFmtId="0" fontId="36" fillId="10" borderId="15" xfId="0" applyFont="1" applyFill="1" applyBorder="1">
      <alignment vertical="center"/>
    </xf>
    <xf numFmtId="0" fontId="36" fillId="10" borderId="16" xfId="0" applyFont="1" applyFill="1" applyBorder="1" applyAlignment="1">
      <alignment horizontal="center" vertical="center"/>
    </xf>
    <xf numFmtId="0" fontId="36" fillId="10" borderId="17" xfId="0" applyFont="1" applyFill="1" applyBorder="1" applyAlignment="1">
      <alignment horizontal="center" vertical="center"/>
    </xf>
    <xf numFmtId="0" fontId="36" fillId="10" borderId="0" xfId="0" applyFont="1" applyFill="1">
      <alignment vertical="center"/>
    </xf>
    <xf numFmtId="0" fontId="36" fillId="17" borderId="17" xfId="0" applyFont="1" applyFill="1" applyBorder="1" applyAlignment="1">
      <alignment horizontal="center" vertical="center" wrapText="1"/>
    </xf>
    <xf numFmtId="0" fontId="36" fillId="17" borderId="16" xfId="0" applyFont="1" applyFill="1" applyBorder="1" applyAlignment="1">
      <alignment horizontal="center" vertical="center" wrapText="1"/>
    </xf>
    <xf numFmtId="0" fontId="36" fillId="17" borderId="0" xfId="0" applyFont="1" applyFill="1">
      <alignment vertical="center"/>
    </xf>
    <xf numFmtId="0" fontId="37" fillId="0" borderId="0" xfId="0" applyFont="1">
      <alignment vertical="center"/>
    </xf>
    <xf numFmtId="0" fontId="36" fillId="17" borderId="0" xfId="0" applyFont="1" applyFill="1" applyAlignment="1">
      <alignment horizontal="center" vertical="center" wrapText="1"/>
    </xf>
    <xf numFmtId="0" fontId="36" fillId="0" borderId="0" xfId="0" applyFont="1" applyAlignment="1">
      <alignment horizontal="left" vertical="center"/>
    </xf>
    <xf numFmtId="0" fontId="37" fillId="0" borderId="0" xfId="0" applyFont="1" applyAlignment="1">
      <alignment horizontal="center" vertical="center" wrapText="1"/>
    </xf>
    <xf numFmtId="0" fontId="36" fillId="10" borderId="18" xfId="0" applyFont="1" applyFill="1" applyBorder="1" applyAlignment="1">
      <alignment horizontal="center" vertical="center"/>
    </xf>
    <xf numFmtId="0" fontId="36" fillId="10" borderId="19" xfId="0" applyFont="1" applyFill="1" applyBorder="1" applyAlignment="1">
      <alignment horizontal="center" vertical="center"/>
    </xf>
    <xf numFmtId="0" fontId="36" fillId="17" borderId="20" xfId="0" applyFont="1" applyFill="1" applyBorder="1" applyAlignment="1">
      <alignment horizontal="center" vertical="center" wrapText="1"/>
    </xf>
    <xf numFmtId="0" fontId="36" fillId="17" borderId="18" xfId="0" applyFont="1" applyFill="1" applyBorder="1" applyAlignment="1">
      <alignment horizontal="center" vertical="center" wrapText="1"/>
    </xf>
    <xf numFmtId="0" fontId="36" fillId="17" borderId="19" xfId="0" applyFont="1" applyFill="1" applyBorder="1">
      <alignment vertical="center"/>
    </xf>
    <xf numFmtId="0" fontId="36" fillId="17" borderId="20" xfId="0" applyFont="1" applyFill="1" applyBorder="1">
      <alignment vertical="center"/>
    </xf>
    <xf numFmtId="0" fontId="36" fillId="22" borderId="13" xfId="0" applyFont="1" applyFill="1" applyBorder="1" applyAlignment="1">
      <alignment horizontal="center" vertical="center"/>
    </xf>
    <xf numFmtId="0" fontId="36" fillId="22" borderId="14" xfId="0" applyFont="1" applyFill="1" applyBorder="1" applyAlignment="1">
      <alignment horizontal="center" vertical="center"/>
    </xf>
    <xf numFmtId="0" fontId="36" fillId="22" borderId="15" xfId="0" applyFont="1" applyFill="1" applyBorder="1">
      <alignment vertical="center"/>
    </xf>
    <xf numFmtId="0" fontId="36" fillId="22" borderId="16" xfId="0" applyFont="1" applyFill="1" applyBorder="1">
      <alignment vertical="center"/>
    </xf>
    <xf numFmtId="0" fontId="36" fillId="22" borderId="0" xfId="0" applyFont="1" applyFill="1">
      <alignment vertical="center"/>
    </xf>
    <xf numFmtId="0" fontId="36" fillId="22" borderId="17" xfId="0" applyFont="1" applyFill="1" applyBorder="1" applyAlignment="1">
      <alignment horizontal="center" vertical="center"/>
    </xf>
    <xf numFmtId="0" fontId="36" fillId="22" borderId="16" xfId="0" applyFont="1" applyFill="1" applyBorder="1" applyAlignment="1">
      <alignment horizontal="center" vertical="center" wrapText="1"/>
    </xf>
    <xf numFmtId="0" fontId="36" fillId="22" borderId="18" xfId="0" applyFont="1" applyFill="1" applyBorder="1">
      <alignment vertical="center"/>
    </xf>
    <xf numFmtId="0" fontId="36" fillId="17" borderId="19" xfId="0" applyFont="1" applyFill="1" applyBorder="1" applyAlignment="1">
      <alignment vertical="top" wrapText="1"/>
    </xf>
    <xf numFmtId="0" fontId="36" fillId="10" borderId="0" xfId="0" applyFont="1" applyFill="1" applyAlignment="1">
      <alignment horizontal="left" vertical="center"/>
    </xf>
    <xf numFmtId="0" fontId="37" fillId="10" borderId="0" xfId="0" applyFont="1" applyFill="1" applyAlignment="1">
      <alignment horizontal="center" vertical="center"/>
    </xf>
    <xf numFmtId="0" fontId="36" fillId="22" borderId="0" xfId="0" applyFont="1" applyFill="1" applyAlignment="1">
      <alignment horizontal="left" vertical="center"/>
    </xf>
    <xf numFmtId="0" fontId="36" fillId="10" borderId="0" xfId="0" applyFont="1" applyFill="1" applyAlignment="1">
      <alignment horizontal="right" vertical="center"/>
    </xf>
    <xf numFmtId="0" fontId="46" fillId="0" borderId="0" xfId="0" applyFont="1">
      <alignment vertical="center"/>
    </xf>
    <xf numFmtId="0" fontId="47" fillId="0" borderId="0" xfId="0" applyFont="1">
      <alignment vertical="center"/>
    </xf>
    <xf numFmtId="0" fontId="2" fillId="6" borderId="0" xfId="0" applyFont="1" applyFill="1" applyAlignment="1">
      <alignment horizontal="center" vertical="center" wrapText="1"/>
    </xf>
    <xf numFmtId="0" fontId="25" fillId="0" borderId="0" xfId="0" applyFont="1">
      <alignment vertical="center"/>
    </xf>
    <xf numFmtId="0" fontId="29" fillId="0" borderId="0" xfId="0" applyFont="1">
      <alignment vertical="center"/>
    </xf>
    <xf numFmtId="0" fontId="6" fillId="4" borderId="1" xfId="0" applyFont="1" applyFill="1" applyBorder="1" applyAlignment="1">
      <alignment horizontal="center" vertical="center"/>
    </xf>
    <xf numFmtId="0" fontId="6" fillId="0" borderId="0" xfId="0" applyFont="1" applyAlignment="1">
      <alignment horizontal="center" vertical="center"/>
    </xf>
    <xf numFmtId="0" fontId="52" fillId="0" borderId="0" xfId="0" applyFont="1" applyAlignment="1">
      <alignment horizontal="center" vertical="center"/>
    </xf>
    <xf numFmtId="0" fontId="53" fillId="11" borderId="1" xfId="0" applyFont="1" applyFill="1" applyBorder="1" applyAlignment="1">
      <alignment horizontal="center" vertical="center"/>
    </xf>
    <xf numFmtId="0" fontId="52" fillId="11" borderId="1" xfId="0" applyFont="1" applyFill="1" applyBorder="1" applyAlignment="1">
      <alignment horizontal="center" vertical="center"/>
    </xf>
    <xf numFmtId="0" fontId="53" fillId="0" borderId="0" xfId="0" applyFont="1" applyAlignment="1">
      <alignment horizontal="center" vertical="center" wrapText="1"/>
    </xf>
    <xf numFmtId="0" fontId="52" fillId="4" borderId="1" xfId="0" applyFont="1" applyFill="1" applyBorder="1" applyAlignment="1">
      <alignment horizontal="center" vertical="center" wrapText="1"/>
    </xf>
    <xf numFmtId="0" fontId="52" fillId="4" borderId="1" xfId="0" applyFont="1" applyFill="1" applyBorder="1" applyAlignment="1">
      <alignment horizontal="center" vertical="center"/>
    </xf>
    <xf numFmtId="0" fontId="54" fillId="4" borderId="1" xfId="0" applyFont="1" applyFill="1" applyBorder="1" applyAlignment="1">
      <alignment horizontal="center" vertical="center"/>
    </xf>
    <xf numFmtId="0" fontId="2" fillId="15" borderId="16" xfId="0" applyFont="1" applyFill="1" applyBorder="1" applyAlignment="1">
      <alignment horizontal="center" vertical="center" wrapText="1"/>
    </xf>
    <xf numFmtId="0" fontId="0" fillId="9" borderId="0" xfId="0" applyFill="1" applyAlignment="1">
      <alignment horizontal="center" vertical="center" wrapText="1"/>
    </xf>
    <xf numFmtId="0" fontId="2" fillId="6" borderId="16" xfId="0" applyFont="1" applyFill="1" applyBorder="1" applyAlignment="1">
      <alignment horizontal="center" vertical="center" wrapText="1"/>
    </xf>
    <xf numFmtId="0" fontId="63" fillId="12" borderId="0" xfId="0" applyFont="1" applyFill="1" applyAlignment="1">
      <alignment horizontal="center" vertical="center" wrapText="1"/>
    </xf>
    <xf numFmtId="0" fontId="63" fillId="14" borderId="0" xfId="0" applyFont="1" applyFill="1" applyAlignment="1">
      <alignment horizontal="center" vertical="center" wrapText="1"/>
    </xf>
    <xf numFmtId="0" fontId="3" fillId="0" borderId="0" xfId="0" applyFont="1" applyAlignment="1">
      <alignment horizontal="center" vertical="center" wrapText="1"/>
    </xf>
    <xf numFmtId="0" fontId="65" fillId="7" borderId="0" xfId="0" applyFont="1" applyFill="1" applyAlignment="1">
      <alignment horizontal="center" vertical="center"/>
    </xf>
    <xf numFmtId="0" fontId="62" fillId="6" borderId="0" xfId="0" applyFont="1" applyFill="1" applyAlignment="1">
      <alignment horizontal="center" vertical="center" wrapText="1"/>
    </xf>
    <xf numFmtId="0" fontId="62" fillId="7" borderId="0" xfId="0" applyFont="1" applyFill="1" applyAlignment="1">
      <alignment horizontal="center" vertical="center"/>
    </xf>
    <xf numFmtId="0" fontId="62" fillId="6" borderId="0" xfId="0" applyFont="1" applyFill="1" applyAlignment="1">
      <alignment horizontal="center" vertical="center"/>
    </xf>
    <xf numFmtId="0" fontId="3" fillId="0" borderId="17" xfId="0" applyFont="1" applyBorder="1" applyAlignment="1">
      <alignment horizontal="center" vertical="center" wrapText="1"/>
    </xf>
    <xf numFmtId="0" fontId="63" fillId="14" borderId="19" xfId="0" applyFont="1" applyFill="1" applyBorder="1" applyAlignment="1">
      <alignment horizontal="center" vertical="center" wrapText="1"/>
    </xf>
    <xf numFmtId="0" fontId="65" fillId="7" borderId="16" xfId="0" applyFont="1" applyFill="1" applyBorder="1" applyAlignment="1">
      <alignment horizontal="center" vertical="center"/>
    </xf>
    <xf numFmtId="0" fontId="62" fillId="7" borderId="16" xfId="0" applyFont="1" applyFill="1" applyBorder="1" applyAlignment="1">
      <alignment horizontal="center" vertical="center"/>
    </xf>
    <xf numFmtId="0" fontId="62" fillId="6" borderId="17" xfId="0" applyFont="1" applyFill="1" applyBorder="1" applyAlignment="1">
      <alignment horizontal="center" vertical="center"/>
    </xf>
    <xf numFmtId="0" fontId="0" fillId="9" borderId="19" xfId="0" applyFill="1" applyBorder="1" applyAlignment="1">
      <alignment horizontal="center" vertical="center" wrapText="1"/>
    </xf>
    <xf numFmtId="0" fontId="0" fillId="9" borderId="20" xfId="0" applyFill="1" applyBorder="1" applyAlignment="1">
      <alignment horizontal="center" vertical="center" wrapText="1"/>
    </xf>
    <xf numFmtId="0" fontId="2" fillId="6" borderId="18" xfId="0" applyFont="1" applyFill="1" applyBorder="1" applyAlignment="1">
      <alignment horizontal="center" vertical="center" wrapText="1"/>
    </xf>
    <xf numFmtId="0" fontId="2" fillId="8" borderId="19" xfId="0" applyFont="1" applyFill="1" applyBorder="1" applyAlignment="1">
      <alignment horizontal="center" vertical="center" wrapText="1"/>
    </xf>
    <xf numFmtId="0" fontId="2" fillId="10" borderId="19" xfId="0" applyFont="1" applyFill="1" applyBorder="1" applyAlignment="1">
      <alignment horizontal="center" vertical="center" wrapText="1"/>
    </xf>
    <xf numFmtId="0" fontId="2" fillId="15" borderId="18" xfId="0" applyFont="1" applyFill="1" applyBorder="1" applyAlignment="1">
      <alignment horizontal="center" vertical="center" wrapText="1"/>
    </xf>
    <xf numFmtId="0" fontId="0" fillId="9" borderId="17" xfId="0" applyFill="1" applyBorder="1" applyAlignment="1">
      <alignment horizontal="center" vertical="center" wrapText="1"/>
    </xf>
    <xf numFmtId="0" fontId="0" fillId="9" borderId="16" xfId="0" applyFill="1" applyBorder="1" applyAlignment="1">
      <alignment horizontal="center" vertical="center" wrapText="1"/>
    </xf>
    <xf numFmtId="0" fontId="0" fillId="9" borderId="18" xfId="0" applyFill="1" applyBorder="1" applyAlignment="1">
      <alignment horizontal="center" vertical="center" wrapText="1"/>
    </xf>
    <xf numFmtId="0" fontId="3" fillId="0" borderId="16" xfId="0" applyFont="1" applyBorder="1" applyAlignment="1">
      <alignment horizontal="center" vertical="center" wrapText="1"/>
    </xf>
    <xf numFmtId="0" fontId="62" fillId="0" borderId="0" xfId="0" applyFont="1" applyAlignment="1">
      <alignment horizontal="center" vertical="center" wrapText="1"/>
    </xf>
    <xf numFmtId="0" fontId="62" fillId="0" borderId="17" xfId="0" applyFont="1" applyBorder="1" applyAlignment="1">
      <alignment horizontal="center" vertical="center" wrapText="1"/>
    </xf>
    <xf numFmtId="0" fontId="62" fillId="0" borderId="19" xfId="0" applyFont="1" applyBorder="1" applyAlignment="1">
      <alignment horizontal="center" vertical="center" wrapText="1"/>
    </xf>
    <xf numFmtId="0" fontId="62" fillId="0" borderId="20" xfId="0" applyFont="1" applyBorder="1" applyAlignment="1">
      <alignment horizontal="center" vertical="center" wrapText="1"/>
    </xf>
    <xf numFmtId="0" fontId="4" fillId="0" borderId="0" xfId="0" applyFont="1" applyAlignment="1">
      <alignment horizontal="center" vertical="center" wrapText="1"/>
    </xf>
    <xf numFmtId="0" fontId="4" fillId="0" borderId="17" xfId="0" applyFont="1" applyBorder="1" applyAlignment="1">
      <alignment horizontal="center" vertical="center" wrapText="1"/>
    </xf>
    <xf numFmtId="0" fontId="61" fillId="7" borderId="16" xfId="0" applyFont="1" applyFill="1" applyBorder="1" applyAlignment="1">
      <alignment horizontal="center" vertical="center" wrapText="1"/>
    </xf>
    <xf numFmtId="0" fontId="61" fillId="7" borderId="18" xfId="0" applyFont="1" applyFill="1" applyBorder="1" applyAlignment="1">
      <alignment horizontal="center" vertical="center" wrapText="1"/>
    </xf>
    <xf numFmtId="0" fontId="61" fillId="7" borderId="0" xfId="0" applyFont="1" applyFill="1" applyAlignment="1">
      <alignment horizontal="center" vertical="center" wrapText="1"/>
    </xf>
    <xf numFmtId="0" fontId="61" fillId="7" borderId="19" xfId="0" applyFont="1" applyFill="1" applyBorder="1" applyAlignment="1">
      <alignment horizontal="center" vertical="center" wrapText="1"/>
    </xf>
    <xf numFmtId="0" fontId="3" fillId="7" borderId="16" xfId="0" applyFont="1" applyFill="1" applyBorder="1" applyAlignment="1">
      <alignment horizontal="center" vertical="center" wrapText="1"/>
    </xf>
    <xf numFmtId="0" fontId="3" fillId="7" borderId="18" xfId="0" applyFont="1" applyFill="1" applyBorder="1" applyAlignment="1">
      <alignment horizontal="center" vertical="center" wrapText="1"/>
    </xf>
    <xf numFmtId="0" fontId="3" fillId="7" borderId="0" xfId="0" applyFont="1" applyFill="1" applyAlignment="1">
      <alignment horizontal="center" vertical="center" wrapText="1"/>
    </xf>
    <xf numFmtId="0" fontId="2" fillId="7" borderId="16" xfId="0" applyFont="1" applyFill="1" applyBorder="1" applyAlignment="1">
      <alignment horizontal="center" vertical="center" wrapText="1"/>
    </xf>
    <xf numFmtId="0" fontId="2" fillId="7" borderId="0" xfId="0" applyFont="1" applyFill="1" applyAlignment="1">
      <alignment horizontal="center" vertical="center" wrapText="1"/>
    </xf>
    <xf numFmtId="0" fontId="3" fillId="7" borderId="19" xfId="0" applyFont="1" applyFill="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20" xfId="0" applyFont="1" applyBorder="1" applyAlignment="1">
      <alignment horizontal="center" vertical="center" wrapText="1"/>
    </xf>
    <xf numFmtId="0" fontId="27" fillId="0" borderId="0" xfId="0" applyFont="1" applyAlignment="1">
      <alignment vertical="center" wrapText="1"/>
    </xf>
    <xf numFmtId="0" fontId="26" fillId="0" borderId="0" xfId="0" applyFont="1" applyAlignment="1">
      <alignment vertical="center" wrapText="1"/>
    </xf>
    <xf numFmtId="0" fontId="1" fillId="16" borderId="0" xfId="0" applyFont="1" applyFill="1" applyAlignment="1">
      <alignment horizontal="center" vertical="center" wrapText="1"/>
    </xf>
    <xf numFmtId="0" fontId="26" fillId="0" borderId="0" xfId="0" applyFont="1" applyAlignment="1">
      <alignment horizontal="center" vertical="center" wrapText="1" shrinkToFit="1"/>
    </xf>
    <xf numFmtId="0" fontId="18" fillId="0" borderId="0" xfId="0" applyFont="1" applyAlignment="1">
      <alignment horizontal="center" vertical="center" wrapText="1" shrinkToFit="1"/>
    </xf>
    <xf numFmtId="0" fontId="27" fillId="0" borderId="0" xfId="0" applyFont="1" applyAlignment="1">
      <alignment horizontal="center" vertical="center" wrapText="1" shrinkToFit="1"/>
    </xf>
    <xf numFmtId="0" fontId="75" fillId="0" borderId="0" xfId="0" applyFont="1" applyAlignment="1">
      <alignment horizontal="center" vertical="center" wrapText="1" shrinkToFit="1"/>
    </xf>
    <xf numFmtId="0" fontId="34" fillId="0" borderId="0" xfId="0" applyFont="1" applyAlignment="1">
      <alignment horizontal="center" vertical="center" wrapText="1" shrinkToFit="1"/>
    </xf>
    <xf numFmtId="0" fontId="2" fillId="27" borderId="16" xfId="0" applyFont="1" applyFill="1" applyBorder="1" applyAlignment="1">
      <alignment horizontal="center" vertical="center" wrapText="1"/>
    </xf>
    <xf numFmtId="0" fontId="18" fillId="0" borderId="0" xfId="0" applyFont="1" applyAlignment="1">
      <alignment horizontal="center" vertical="center" wrapText="1"/>
    </xf>
    <xf numFmtId="0" fontId="0" fillId="16" borderId="0" xfId="0" applyFill="1" applyAlignment="1">
      <alignment horizontal="center" vertical="center" wrapText="1"/>
    </xf>
    <xf numFmtId="0" fontId="0" fillId="9" borderId="13" xfId="0" applyFill="1" applyBorder="1" applyAlignment="1">
      <alignment horizontal="center" vertical="center" wrapText="1"/>
    </xf>
    <xf numFmtId="0" fontId="0" fillId="9" borderId="14" xfId="0" applyFill="1" applyBorder="1" applyAlignment="1">
      <alignment horizontal="center" vertical="center" wrapText="1"/>
    </xf>
    <xf numFmtId="0" fontId="0" fillId="9" borderId="15" xfId="0" applyFill="1" applyBorder="1" applyAlignment="1">
      <alignment horizontal="center" vertical="center" wrapText="1"/>
    </xf>
    <xf numFmtId="0" fontId="0" fillId="9" borderId="32" xfId="0" applyFill="1" applyBorder="1" applyAlignment="1">
      <alignment horizontal="center" vertical="center" wrapText="1"/>
    </xf>
    <xf numFmtId="0" fontId="0" fillId="9" borderId="33" xfId="0" applyFill="1" applyBorder="1" applyAlignment="1">
      <alignment horizontal="center" vertical="center" wrapText="1"/>
    </xf>
    <xf numFmtId="0" fontId="2" fillId="27" borderId="18" xfId="0" applyFont="1" applyFill="1" applyBorder="1" applyAlignment="1">
      <alignment horizontal="center" vertical="center" wrapText="1"/>
    </xf>
    <xf numFmtId="0" fontId="62" fillId="6" borderId="17" xfId="0" applyFont="1" applyFill="1" applyBorder="1" applyAlignment="1">
      <alignment horizontal="center" vertical="center" wrapText="1"/>
    </xf>
    <xf numFmtId="0" fontId="21" fillId="9" borderId="0" xfId="0" applyFont="1" applyFill="1" applyAlignment="1">
      <alignment horizontal="center" vertical="center" wrapText="1"/>
    </xf>
    <xf numFmtId="0" fontId="80" fillId="0" borderId="0" xfId="0" applyFont="1" applyAlignment="1">
      <alignment vertical="center" wrapText="1"/>
    </xf>
    <xf numFmtId="0" fontId="2" fillId="28" borderId="0" xfId="0" applyFont="1" applyFill="1" applyAlignment="1">
      <alignment horizontal="center" vertical="center" wrapText="1"/>
    </xf>
    <xf numFmtId="0" fontId="2" fillId="28" borderId="35" xfId="0" applyFont="1" applyFill="1" applyBorder="1" applyAlignment="1">
      <alignment horizontal="center" vertical="center" wrapText="1"/>
    </xf>
    <xf numFmtId="0" fontId="4" fillId="29" borderId="0" xfId="0" applyFont="1" applyFill="1" applyAlignment="1">
      <alignment horizontal="center" vertical="center" wrapText="1"/>
    </xf>
    <xf numFmtId="0" fontId="4" fillId="29" borderId="17" xfId="0" applyFont="1" applyFill="1" applyBorder="1" applyAlignment="1">
      <alignment horizontal="center" vertical="center" wrapText="1"/>
    </xf>
    <xf numFmtId="0" fontId="2" fillId="28" borderId="17" xfId="0" applyFont="1" applyFill="1" applyBorder="1" applyAlignment="1">
      <alignment horizontal="center" vertical="center" wrapText="1"/>
    </xf>
    <xf numFmtId="0" fontId="4" fillId="29" borderId="19" xfId="0" applyFont="1" applyFill="1" applyBorder="1" applyAlignment="1">
      <alignment horizontal="center" vertical="center" wrapText="1"/>
    </xf>
    <xf numFmtId="0" fontId="4" fillId="29" borderId="20" xfId="0" applyFont="1" applyFill="1" applyBorder="1" applyAlignment="1">
      <alignment horizontal="center" vertical="center" wrapText="1"/>
    </xf>
    <xf numFmtId="0" fontId="7" fillId="4" borderId="18" xfId="0" applyFont="1" applyFill="1" applyBorder="1" applyAlignment="1">
      <alignment horizontal="center" vertical="center" wrapText="1"/>
    </xf>
    <xf numFmtId="0" fontId="7" fillId="4" borderId="19" xfId="0" applyFont="1" applyFill="1" applyBorder="1" applyAlignment="1">
      <alignment horizontal="center" vertical="center" wrapText="1"/>
    </xf>
    <xf numFmtId="0" fontId="7" fillId="4" borderId="20" xfId="0" applyFont="1" applyFill="1" applyBorder="1" applyAlignment="1">
      <alignment horizontal="center" vertical="center" wrapText="1"/>
    </xf>
    <xf numFmtId="0" fontId="7" fillId="4" borderId="32" xfId="0" applyFont="1" applyFill="1" applyBorder="1" applyAlignment="1">
      <alignment horizontal="center" vertical="center" wrapText="1"/>
    </xf>
    <xf numFmtId="0" fontId="7" fillId="4" borderId="33" xfId="0" applyFont="1" applyFill="1" applyBorder="1" applyAlignment="1">
      <alignment horizontal="center" vertical="center" wrapText="1"/>
    </xf>
    <xf numFmtId="0" fontId="7" fillId="4" borderId="34" xfId="0" applyFont="1" applyFill="1" applyBorder="1" applyAlignment="1">
      <alignment horizontal="center" vertical="center" wrapText="1"/>
    </xf>
    <xf numFmtId="0" fontId="2" fillId="10" borderId="0" xfId="0" applyFont="1" applyFill="1" applyAlignment="1">
      <alignment horizontal="center" vertical="center" wrapText="1"/>
    </xf>
    <xf numFmtId="0" fontId="2" fillId="10" borderId="17" xfId="0" applyFont="1" applyFill="1" applyBorder="1" applyAlignment="1">
      <alignment horizontal="center" vertical="center" wrapText="1"/>
    </xf>
    <xf numFmtId="0" fontId="4" fillId="13" borderId="0" xfId="0" applyFont="1" applyFill="1" applyAlignment="1">
      <alignment horizontal="center" vertical="center" wrapText="1"/>
    </xf>
    <xf numFmtId="0" fontId="4" fillId="13" borderId="17" xfId="0" applyFont="1" applyFill="1" applyBorder="1" applyAlignment="1">
      <alignment horizontal="center" vertical="center" wrapText="1"/>
    </xf>
    <xf numFmtId="0" fontId="20" fillId="4" borderId="32" xfId="0" applyFont="1" applyFill="1" applyBorder="1" applyAlignment="1">
      <alignment horizontal="center" vertical="center" wrapText="1"/>
    </xf>
    <xf numFmtId="0" fontId="20" fillId="4" borderId="33" xfId="0" applyFont="1" applyFill="1" applyBorder="1" applyAlignment="1">
      <alignment horizontal="center" vertical="center" wrapText="1"/>
    </xf>
    <xf numFmtId="0" fontId="20" fillId="4" borderId="34" xfId="0" applyFont="1" applyFill="1" applyBorder="1" applyAlignment="1">
      <alignment horizontal="center" vertical="center" wrapText="1"/>
    </xf>
    <xf numFmtId="0" fontId="57" fillId="2" borderId="32" xfId="0" applyFont="1" applyFill="1" applyBorder="1" applyAlignment="1">
      <alignment horizontal="center" vertical="center" wrapText="1"/>
    </xf>
    <xf numFmtId="0" fontId="57" fillId="2" borderId="33" xfId="0" applyFont="1" applyFill="1" applyBorder="1" applyAlignment="1">
      <alignment horizontal="center" vertical="center" wrapText="1"/>
    </xf>
    <xf numFmtId="0" fontId="57" fillId="2" borderId="34" xfId="0" applyFont="1" applyFill="1" applyBorder="1" applyAlignment="1">
      <alignment horizontal="center" vertical="center" wrapText="1"/>
    </xf>
    <xf numFmtId="0" fontId="23" fillId="4" borderId="32" xfId="0" applyFont="1" applyFill="1" applyBorder="1" applyAlignment="1">
      <alignment horizontal="center" vertical="center" wrapText="1"/>
    </xf>
    <xf numFmtId="0" fontId="23" fillId="4" borderId="33" xfId="0" applyFont="1" applyFill="1" applyBorder="1" applyAlignment="1">
      <alignment horizontal="center" vertical="center" wrapText="1"/>
    </xf>
    <xf numFmtId="0" fontId="23" fillId="4" borderId="34" xfId="0" applyFont="1" applyFill="1" applyBorder="1" applyAlignment="1">
      <alignment horizontal="center" vertical="center" wrapText="1"/>
    </xf>
    <xf numFmtId="0" fontId="2" fillId="15" borderId="16" xfId="0" applyFont="1" applyFill="1" applyBorder="1" applyAlignment="1">
      <alignment horizontal="center" vertical="center" wrapText="1"/>
    </xf>
    <xf numFmtId="0" fontId="2" fillId="15" borderId="0" xfId="0" applyFont="1" applyFill="1" applyAlignment="1">
      <alignment horizontal="center" vertical="center" wrapText="1"/>
    </xf>
    <xf numFmtId="0" fontId="3" fillId="10" borderId="0" xfId="0" applyFont="1" applyFill="1" applyAlignment="1">
      <alignment horizontal="center" vertical="center" wrapText="1"/>
    </xf>
    <xf numFmtId="0" fontId="3" fillId="10" borderId="17" xfId="0" applyFont="1" applyFill="1" applyBorder="1" applyAlignment="1">
      <alignment horizontal="center" vertical="center" wrapText="1"/>
    </xf>
    <xf numFmtId="0" fontId="3" fillId="10" borderId="16" xfId="0" applyFont="1" applyFill="1" applyBorder="1" applyAlignment="1">
      <alignment horizontal="center" vertical="center" wrapText="1"/>
    </xf>
    <xf numFmtId="0" fontId="63" fillId="8" borderId="16" xfId="0" applyFont="1" applyFill="1" applyBorder="1" applyAlignment="1">
      <alignment horizontal="center" vertical="center" wrapText="1"/>
    </xf>
    <xf numFmtId="0" fontId="63" fillId="8" borderId="18" xfId="0" applyFont="1" applyFill="1" applyBorder="1" applyAlignment="1">
      <alignment horizontal="center" vertical="center" wrapText="1"/>
    </xf>
    <xf numFmtId="0" fontId="64" fillId="0" borderId="0" xfId="0" applyFont="1" applyAlignment="1">
      <alignment horizontal="center" vertical="center" wrapText="1"/>
    </xf>
    <xf numFmtId="0" fontId="64" fillId="0" borderId="17" xfId="0" applyFont="1" applyBorder="1" applyAlignment="1">
      <alignment horizontal="center" vertical="center" wrapText="1"/>
    </xf>
    <xf numFmtId="0" fontId="64" fillId="0" borderId="19" xfId="0" applyFont="1" applyBorder="1" applyAlignment="1">
      <alignment horizontal="center" vertical="center" wrapText="1"/>
    </xf>
    <xf numFmtId="0" fontId="64" fillId="0" borderId="20" xfId="0" applyFont="1" applyBorder="1" applyAlignment="1">
      <alignment horizontal="center" vertical="center" wrapText="1"/>
    </xf>
    <xf numFmtId="0" fontId="63" fillId="6" borderId="16" xfId="0" applyFont="1" applyFill="1" applyBorder="1" applyAlignment="1">
      <alignment horizontal="center" vertical="center" wrapText="1"/>
    </xf>
    <xf numFmtId="0" fontId="70" fillId="4" borderId="32" xfId="0" applyFont="1" applyFill="1" applyBorder="1" applyAlignment="1">
      <alignment horizontal="center" vertical="center" wrapText="1"/>
    </xf>
    <xf numFmtId="0" fontId="70" fillId="4" borderId="33" xfId="0" applyFont="1" applyFill="1" applyBorder="1" applyAlignment="1">
      <alignment horizontal="center" vertical="center" wrapText="1"/>
    </xf>
    <xf numFmtId="0" fontId="70" fillId="4" borderId="34" xfId="0" applyFont="1" applyFill="1" applyBorder="1" applyAlignment="1">
      <alignment horizontal="center" vertical="center" wrapText="1"/>
    </xf>
    <xf numFmtId="0" fontId="63" fillId="0" borderId="0" xfId="0" applyFont="1" applyAlignment="1">
      <alignment horizontal="center" vertical="center" wrapText="1"/>
    </xf>
    <xf numFmtId="0" fontId="63" fillId="0" borderId="17" xfId="0" applyFont="1" applyBorder="1" applyAlignment="1">
      <alignment horizontal="center" vertical="center" wrapText="1"/>
    </xf>
    <xf numFmtId="0" fontId="74" fillId="0" borderId="0" xfId="0" applyFont="1" applyAlignment="1">
      <alignment horizontal="center" vertical="center" wrapText="1"/>
    </xf>
    <xf numFmtId="0" fontId="74" fillId="0" borderId="17" xfId="0" applyFont="1" applyBorder="1" applyAlignment="1">
      <alignment horizontal="center" vertical="center" wrapText="1"/>
    </xf>
    <xf numFmtId="0" fontId="74" fillId="0" borderId="19" xfId="0" applyFont="1" applyBorder="1" applyAlignment="1">
      <alignment horizontal="center" vertical="center" wrapText="1"/>
    </xf>
    <xf numFmtId="0" fontId="74" fillId="0" borderId="20"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67" fillId="0" borderId="0" xfId="0" applyFont="1" applyAlignment="1">
      <alignment horizontal="left" vertical="center" wrapText="1"/>
    </xf>
    <xf numFmtId="0" fontId="67" fillId="0" borderId="17" xfId="0" applyFont="1" applyBorder="1" applyAlignment="1">
      <alignment horizontal="left" vertical="center" wrapText="1"/>
    </xf>
    <xf numFmtId="0" fontId="4" fillId="0" borderId="18" xfId="0" applyFont="1" applyBorder="1" applyAlignment="1">
      <alignment horizontal="center" vertical="center" wrapText="1"/>
    </xf>
    <xf numFmtId="0" fontId="67" fillId="0" borderId="16" xfId="0" applyFont="1" applyBorder="1" applyAlignment="1">
      <alignment horizontal="left" vertical="center" wrapText="1"/>
    </xf>
    <xf numFmtId="0" fontId="3" fillId="0" borderId="19"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0" xfId="0" applyFont="1" applyAlignment="1">
      <alignment horizontal="center" vertical="center" wrapText="1"/>
    </xf>
    <xf numFmtId="0" fontId="3" fillId="0" borderId="17" xfId="0" applyFont="1" applyBorder="1" applyAlignment="1">
      <alignment horizontal="center" vertical="center" wrapText="1"/>
    </xf>
    <xf numFmtId="0" fontId="4" fillId="0" borderId="0" xfId="0" applyFont="1" applyAlignment="1">
      <alignment horizontal="center" vertical="center" wrapText="1"/>
    </xf>
    <xf numFmtId="0" fontId="4" fillId="0" borderId="17" xfId="0" applyFont="1" applyBorder="1" applyAlignment="1">
      <alignment horizontal="center" vertical="center" wrapText="1"/>
    </xf>
    <xf numFmtId="0" fontId="79" fillId="9" borderId="0" xfId="0" applyFont="1" applyFill="1" applyAlignment="1">
      <alignment horizontal="center" vertical="center" wrapText="1"/>
    </xf>
    <xf numFmtId="0" fontId="58" fillId="9" borderId="0" xfId="0" applyFont="1" applyFill="1" applyAlignment="1">
      <alignment horizontal="center" vertical="center" wrapText="1"/>
    </xf>
    <xf numFmtId="0" fontId="0" fillId="5" borderId="16" xfId="0" applyFill="1" applyBorder="1" applyAlignment="1">
      <alignment horizontal="center" vertical="center" wrapText="1"/>
    </xf>
    <xf numFmtId="0" fontId="0" fillId="5" borderId="0" xfId="0" applyFill="1" applyAlignment="1">
      <alignment horizontal="center" vertical="center" wrapText="1"/>
    </xf>
    <xf numFmtId="0" fontId="0" fillId="5" borderId="17" xfId="0" applyFill="1" applyBorder="1" applyAlignment="1">
      <alignment horizontal="center" vertical="center" wrapText="1"/>
    </xf>
    <xf numFmtId="0" fontId="63" fillId="4" borderId="32" xfId="0" applyFont="1" applyFill="1" applyBorder="1" applyAlignment="1">
      <alignment horizontal="center" vertical="center" wrapText="1"/>
    </xf>
    <xf numFmtId="0" fontId="63" fillId="4" borderId="33" xfId="0" applyFont="1" applyFill="1" applyBorder="1" applyAlignment="1">
      <alignment horizontal="center" vertical="center" wrapText="1"/>
    </xf>
    <xf numFmtId="0" fontId="63" fillId="4" borderId="34" xfId="0" applyFont="1" applyFill="1" applyBorder="1" applyAlignment="1">
      <alignment horizontal="center" vertical="center" wrapText="1"/>
    </xf>
    <xf numFmtId="0" fontId="0" fillId="7" borderId="16" xfId="0" applyFill="1" applyBorder="1" applyAlignment="1">
      <alignment horizontal="center" vertical="center" wrapText="1"/>
    </xf>
    <xf numFmtId="0" fontId="0" fillId="7" borderId="0" xfId="0" applyFill="1" applyAlignment="1">
      <alignment horizontal="center" vertical="center" wrapText="1"/>
    </xf>
    <xf numFmtId="0" fontId="0" fillId="7" borderId="17" xfId="0" applyFill="1" applyBorder="1" applyAlignment="1">
      <alignment horizontal="center" vertical="center" wrapText="1"/>
    </xf>
    <xf numFmtId="0" fontId="0" fillId="6" borderId="16" xfId="0" applyFill="1" applyBorder="1" applyAlignment="1">
      <alignment horizontal="center" vertical="center" wrapText="1"/>
    </xf>
    <xf numFmtId="0" fontId="0" fillId="6" borderId="0" xfId="0" applyFill="1" applyAlignment="1">
      <alignment horizontal="center" vertical="center" wrapText="1"/>
    </xf>
    <xf numFmtId="0" fontId="0" fillId="6" borderId="17" xfId="0" applyFill="1" applyBorder="1" applyAlignment="1">
      <alignment horizontal="center" vertical="center" wrapText="1"/>
    </xf>
    <xf numFmtId="0" fontId="35" fillId="0" borderId="16" xfId="0" applyFont="1" applyBorder="1" applyAlignment="1">
      <alignment horizontal="center" vertical="center" wrapText="1"/>
    </xf>
    <xf numFmtId="0" fontId="35" fillId="0" borderId="0" xfId="0" applyFont="1" applyAlignment="1">
      <alignment horizontal="center" vertical="center" wrapText="1"/>
    </xf>
    <xf numFmtId="0" fontId="35" fillId="0" borderId="17" xfId="0" applyFont="1" applyBorder="1" applyAlignment="1">
      <alignment horizontal="center" vertical="center" wrapText="1"/>
    </xf>
    <xf numFmtId="0" fontId="60" fillId="4" borderId="32" xfId="0" applyFont="1" applyFill="1" applyBorder="1" applyAlignment="1">
      <alignment horizontal="center" vertical="center" wrapText="1"/>
    </xf>
    <xf numFmtId="0" fontId="60" fillId="4" borderId="33" xfId="0" applyFont="1" applyFill="1" applyBorder="1" applyAlignment="1">
      <alignment horizontal="center" vertical="center" wrapText="1"/>
    </xf>
    <xf numFmtId="0" fontId="60" fillId="4" borderId="34" xfId="0" applyFont="1" applyFill="1" applyBorder="1" applyAlignment="1">
      <alignment horizontal="center" vertical="center" wrapText="1"/>
    </xf>
    <xf numFmtId="0" fontId="61" fillId="7" borderId="16" xfId="0" applyFont="1" applyFill="1" applyBorder="1" applyAlignment="1">
      <alignment horizontal="center" vertical="center" wrapText="1"/>
    </xf>
    <xf numFmtId="0" fontId="61" fillId="7" borderId="18" xfId="0" applyFont="1" applyFill="1" applyBorder="1" applyAlignment="1">
      <alignment horizontal="center" vertical="center" wrapText="1"/>
    </xf>
    <xf numFmtId="0" fontId="62" fillId="0" borderId="0" xfId="0" applyFont="1" applyAlignment="1">
      <alignment horizontal="center" vertical="center" wrapText="1"/>
    </xf>
    <xf numFmtId="0" fontId="62" fillId="0" borderId="19" xfId="0" applyFont="1" applyBorder="1" applyAlignment="1">
      <alignment horizontal="center" vertical="center" wrapText="1"/>
    </xf>
    <xf numFmtId="0" fontId="62" fillId="0" borderId="17" xfId="0" applyFont="1" applyBorder="1" applyAlignment="1">
      <alignment horizontal="center" vertical="center" wrapText="1"/>
    </xf>
    <xf numFmtId="0" fontId="62" fillId="0" borderId="20" xfId="0" applyFont="1" applyBorder="1" applyAlignment="1">
      <alignment horizontal="center" vertical="center" wrapText="1"/>
    </xf>
    <xf numFmtId="0" fontId="71" fillId="0" borderId="16" xfId="0" applyFont="1" applyBorder="1" applyAlignment="1">
      <alignment horizontal="center" vertical="center" wrapText="1"/>
    </xf>
    <xf numFmtId="0" fontId="71" fillId="0" borderId="0" xfId="0" applyFont="1" applyAlignment="1">
      <alignment horizontal="center" vertical="center" wrapText="1"/>
    </xf>
    <xf numFmtId="0" fontId="66" fillId="0" borderId="0" xfId="0" applyFont="1" applyAlignment="1">
      <alignment horizontal="center" vertical="center" wrapText="1"/>
    </xf>
    <xf numFmtId="0" fontId="66" fillId="0" borderId="17" xfId="0" applyFont="1" applyBorder="1" applyAlignment="1">
      <alignment horizontal="center" vertical="center" wrapText="1"/>
    </xf>
    <xf numFmtId="0" fontId="35" fillId="0" borderId="18" xfId="0" applyFont="1" applyBorder="1" applyAlignment="1">
      <alignment horizontal="center" vertical="center" wrapText="1"/>
    </xf>
    <xf numFmtId="0" fontId="35" fillId="0" borderId="19" xfId="0" applyFont="1" applyBorder="1" applyAlignment="1">
      <alignment horizontal="center" vertical="center" wrapText="1"/>
    </xf>
    <xf numFmtId="0" fontId="35" fillId="0" borderId="20" xfId="0" applyFont="1" applyBorder="1" applyAlignment="1">
      <alignment horizontal="center" vertical="center" wrapText="1"/>
    </xf>
    <xf numFmtId="0" fontId="72" fillId="0" borderId="16" xfId="0" applyFont="1" applyBorder="1" applyAlignment="1">
      <alignment horizontal="center" vertical="center" wrapText="1"/>
    </xf>
    <xf numFmtId="0" fontId="72" fillId="0" borderId="0" xfId="0" applyFont="1" applyAlignment="1">
      <alignment horizontal="center" vertical="center" wrapText="1"/>
    </xf>
    <xf numFmtId="0" fontId="72" fillId="0" borderId="18" xfId="0" applyFont="1" applyBorder="1" applyAlignment="1">
      <alignment horizontal="center" vertical="center" wrapText="1"/>
    </xf>
    <xf numFmtId="0" fontId="72" fillId="0" borderId="19" xfId="0" applyFont="1" applyBorder="1" applyAlignment="1">
      <alignment horizontal="center" vertical="center" wrapText="1"/>
    </xf>
    <xf numFmtId="0" fontId="68" fillId="0" borderId="0" xfId="0" applyFont="1" applyAlignment="1">
      <alignment horizontal="center" vertical="center" wrapText="1"/>
    </xf>
    <xf numFmtId="0" fontId="68" fillId="0" borderId="17" xfId="0" applyFont="1" applyBorder="1" applyAlignment="1">
      <alignment horizontal="center" vertical="center" wrapText="1"/>
    </xf>
    <xf numFmtId="0" fontId="68" fillId="0" borderId="19" xfId="0" applyFont="1" applyBorder="1" applyAlignment="1">
      <alignment horizontal="center" vertical="center" wrapText="1"/>
    </xf>
    <xf numFmtId="0" fontId="68" fillId="0" borderId="20" xfId="0" applyFont="1" applyBorder="1" applyAlignment="1">
      <alignment horizontal="center" vertical="center" wrapText="1"/>
    </xf>
    <xf numFmtId="0" fontId="4" fillId="0" borderId="16" xfId="0" applyFont="1" applyBorder="1" applyAlignment="1">
      <alignment horizontal="center" vertical="center" wrapText="1"/>
    </xf>
    <xf numFmtId="0" fontId="56" fillId="4" borderId="32" xfId="0" applyFont="1" applyFill="1" applyBorder="1" applyAlignment="1">
      <alignment horizontal="center" vertical="center" wrapText="1" shrinkToFit="1"/>
    </xf>
    <xf numFmtId="0" fontId="56" fillId="4" borderId="33" xfId="0" applyFont="1" applyFill="1" applyBorder="1" applyAlignment="1">
      <alignment horizontal="center" vertical="center" wrapText="1" shrinkToFit="1"/>
    </xf>
    <xf numFmtId="0" fontId="56" fillId="4" borderId="34" xfId="0" applyFont="1" applyFill="1" applyBorder="1" applyAlignment="1">
      <alignment horizontal="center" vertical="center" wrapText="1" shrinkToFit="1"/>
    </xf>
    <xf numFmtId="0" fontId="61" fillId="7" borderId="0" xfId="0" applyFont="1" applyFill="1" applyAlignment="1">
      <alignment horizontal="center" vertical="center" wrapText="1"/>
    </xf>
    <xf numFmtId="0" fontId="61" fillId="7" borderId="19" xfId="0" applyFont="1" applyFill="1" applyBorder="1" applyAlignment="1">
      <alignment horizontal="center" vertical="center" wrapText="1"/>
    </xf>
    <xf numFmtId="0" fontId="69" fillId="0" borderId="16" xfId="0" applyFont="1" applyBorder="1" applyAlignment="1">
      <alignment horizontal="center" vertical="center" wrapText="1"/>
    </xf>
    <xf numFmtId="0" fontId="69" fillId="0" borderId="0" xfId="0" applyFont="1" applyAlignment="1">
      <alignment horizontal="center" vertical="center" wrapText="1"/>
    </xf>
    <xf numFmtId="0" fontId="68" fillId="0" borderId="16" xfId="0" applyFont="1" applyBorder="1" applyAlignment="1">
      <alignment horizontal="center" vertical="center" wrapText="1"/>
    </xf>
    <xf numFmtId="0" fontId="73" fillId="0" borderId="18" xfId="0" applyFont="1" applyBorder="1" applyAlignment="1">
      <alignment horizontal="center" vertical="center" wrapText="1"/>
    </xf>
    <xf numFmtId="0" fontId="73" fillId="0" borderId="19" xfId="0" applyFont="1" applyBorder="1" applyAlignment="1">
      <alignment horizontal="center" vertical="center" wrapText="1"/>
    </xf>
    <xf numFmtId="0" fontId="13" fillId="6" borderId="0" xfId="1" applyFont="1" applyFill="1" applyAlignment="1">
      <alignment horizontal="center" vertical="center" wrapText="1"/>
    </xf>
    <xf numFmtId="0" fontId="6" fillId="10" borderId="0" xfId="0" applyFont="1" applyFill="1" applyAlignment="1">
      <alignment horizontal="center" vertical="center"/>
    </xf>
    <xf numFmtId="0" fontId="12" fillId="9" borderId="0" xfId="0" applyFont="1" applyFill="1" applyAlignment="1">
      <alignment horizontal="center" vertical="center" wrapText="1"/>
    </xf>
    <xf numFmtId="0" fontId="5" fillId="9" borderId="0" xfId="0" applyFont="1" applyFill="1" applyAlignment="1">
      <alignment horizontal="center" vertical="center" wrapText="1"/>
    </xf>
    <xf numFmtId="0" fontId="0" fillId="4" borderId="1" xfId="0" applyFill="1" applyBorder="1" applyAlignment="1">
      <alignment horizontal="center" vertical="center"/>
    </xf>
    <xf numFmtId="0" fontId="0" fillId="11" borderId="1" xfId="0" applyFill="1" applyBorder="1" applyAlignment="1">
      <alignment horizontal="center" vertical="center"/>
    </xf>
    <xf numFmtId="0" fontId="5" fillId="4" borderId="1" xfId="0" applyFont="1" applyFill="1" applyBorder="1" applyAlignment="1">
      <alignment horizontal="center" vertical="center" wrapText="1"/>
    </xf>
    <xf numFmtId="0" fontId="1"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5" fillId="11" borderId="1" xfId="0" applyFont="1" applyFill="1" applyBorder="1" applyAlignment="1">
      <alignment horizontal="center" vertical="center"/>
    </xf>
    <xf numFmtId="0" fontId="1" fillId="11" borderId="1" xfId="0" applyFont="1" applyFill="1" applyBorder="1" applyAlignment="1">
      <alignment horizontal="left" vertical="center"/>
    </xf>
    <xf numFmtId="0" fontId="0" fillId="11" borderId="1" xfId="0" applyFill="1" applyBorder="1" applyAlignment="1">
      <alignment horizontal="left" vertical="center"/>
    </xf>
    <xf numFmtId="0" fontId="0" fillId="4" borderId="2" xfId="0" applyFill="1" applyBorder="1" applyAlignment="1">
      <alignment vertical="center" wrapText="1"/>
    </xf>
    <xf numFmtId="0" fontId="0" fillId="4" borderId="2" xfId="0" applyFill="1" applyBorder="1">
      <alignment vertical="center"/>
    </xf>
    <xf numFmtId="0" fontId="0" fillId="4" borderId="9" xfId="0" applyFill="1" applyBorder="1">
      <alignment vertical="center"/>
    </xf>
    <xf numFmtId="0" fontId="0" fillId="4" borderId="0" xfId="0" applyFill="1">
      <alignment vertical="center"/>
    </xf>
    <xf numFmtId="0" fontId="0" fillId="4" borderId="10" xfId="0" applyFill="1" applyBorder="1">
      <alignment vertical="center"/>
    </xf>
    <xf numFmtId="0" fontId="0" fillId="4" borderId="3" xfId="0" applyFill="1" applyBorder="1">
      <alignment vertical="center"/>
    </xf>
    <xf numFmtId="0" fontId="0" fillId="4" borderId="11" xfId="0" applyFill="1" applyBorder="1">
      <alignment vertical="center"/>
    </xf>
    <xf numFmtId="0" fontId="5" fillId="4" borderId="1" xfId="0" applyFont="1" applyFill="1" applyBorder="1" applyAlignment="1">
      <alignment horizontal="center" vertical="center"/>
    </xf>
    <xf numFmtId="0" fontId="0" fillId="4" borderId="7" xfId="0" applyFill="1" applyBorder="1" applyAlignment="1">
      <alignment horizontal="left" vertical="center"/>
    </xf>
    <xf numFmtId="0" fontId="0" fillId="4" borderId="8" xfId="0" applyFill="1" applyBorder="1" applyAlignment="1">
      <alignment horizontal="left" vertical="center"/>
    </xf>
    <xf numFmtId="0" fontId="0" fillId="4" borderId="12" xfId="0" applyFill="1" applyBorder="1" applyAlignment="1">
      <alignment horizontal="left" vertical="center"/>
    </xf>
    <xf numFmtId="0" fontId="0" fillId="11" borderId="7" xfId="0" applyFill="1" applyBorder="1" applyAlignment="1">
      <alignment horizontal="left" vertical="center"/>
    </xf>
    <xf numFmtId="0" fontId="0" fillId="11" borderId="8" xfId="0" applyFill="1" applyBorder="1" applyAlignment="1">
      <alignment horizontal="left" vertical="center"/>
    </xf>
    <xf numFmtId="0" fontId="0" fillId="11" borderId="12" xfId="0" applyFill="1" applyBorder="1" applyAlignment="1">
      <alignment horizontal="left" vertical="center"/>
    </xf>
    <xf numFmtId="0" fontId="0" fillId="11" borderId="1" xfId="0" applyFill="1" applyBorder="1" applyAlignment="1">
      <alignment horizontal="left" vertical="center" wrapText="1"/>
    </xf>
    <xf numFmtId="0" fontId="0" fillId="4" borderId="1" xfId="0" applyFill="1" applyBorder="1" applyAlignment="1">
      <alignment horizontal="center" vertical="center" wrapText="1"/>
    </xf>
    <xf numFmtId="0" fontId="5" fillId="11" borderId="1" xfId="0" applyFont="1" applyFill="1" applyBorder="1" applyAlignment="1">
      <alignment horizontal="center" vertical="center" wrapText="1"/>
    </xf>
    <xf numFmtId="0" fontId="0" fillId="11" borderId="4" xfId="0" applyFill="1" applyBorder="1" applyAlignment="1">
      <alignment vertical="center" wrapText="1"/>
    </xf>
    <xf numFmtId="0" fontId="0" fillId="11" borderId="2" xfId="0" applyFill="1" applyBorder="1">
      <alignment vertical="center"/>
    </xf>
    <xf numFmtId="0" fontId="0" fillId="11" borderId="9" xfId="0" applyFill="1" applyBorder="1">
      <alignment vertical="center"/>
    </xf>
    <xf numFmtId="0" fontId="0" fillId="11" borderId="5" xfId="0" applyFill="1" applyBorder="1">
      <alignment vertical="center"/>
    </xf>
    <xf numFmtId="0" fontId="0" fillId="11" borderId="0" xfId="0" applyFill="1">
      <alignment vertical="center"/>
    </xf>
    <xf numFmtId="0" fontId="0" fillId="11" borderId="10" xfId="0" applyFill="1" applyBorder="1">
      <alignment vertical="center"/>
    </xf>
    <xf numFmtId="0" fontId="0" fillId="11" borderId="6" xfId="0" applyFill="1" applyBorder="1">
      <alignment vertical="center"/>
    </xf>
    <xf numFmtId="0" fontId="0" fillId="11" borderId="3" xfId="0" applyFill="1" applyBorder="1">
      <alignment vertical="center"/>
    </xf>
    <xf numFmtId="0" fontId="0" fillId="11" borderId="11" xfId="0" applyFill="1" applyBorder="1">
      <alignment vertical="center"/>
    </xf>
    <xf numFmtId="0" fontId="52" fillId="4" borderId="1" xfId="0" applyFont="1" applyFill="1" applyBorder="1" applyAlignment="1">
      <alignment horizontal="center" vertical="center" wrapText="1"/>
    </xf>
    <xf numFmtId="0" fontId="52" fillId="4"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10" borderId="1" xfId="0" applyFont="1" applyFill="1" applyBorder="1" applyAlignment="1">
      <alignment horizontal="center" vertical="center"/>
    </xf>
    <xf numFmtId="0" fontId="6" fillId="26" borderId="1" xfId="0" applyFont="1" applyFill="1" applyBorder="1" applyAlignment="1">
      <alignment horizontal="center" vertical="center"/>
    </xf>
    <xf numFmtId="0" fontId="6" fillId="11" borderId="1" xfId="0" applyFont="1" applyFill="1" applyBorder="1" applyAlignment="1">
      <alignment horizontal="center" vertical="center"/>
    </xf>
    <xf numFmtId="0" fontId="18" fillId="4" borderId="30" xfId="0" applyFont="1" applyFill="1" applyBorder="1" applyAlignment="1">
      <alignment horizontal="center" vertical="center" wrapText="1"/>
    </xf>
    <xf numFmtId="0" fontId="18" fillId="4" borderId="29" xfId="0" applyFont="1" applyFill="1" applyBorder="1" applyAlignment="1">
      <alignment horizontal="center" vertical="center" wrapText="1"/>
    </xf>
    <xf numFmtId="0" fontId="18" fillId="4" borderId="31" xfId="0" applyFont="1" applyFill="1" applyBorder="1" applyAlignment="1">
      <alignment horizontal="center" vertical="center" wrapText="1"/>
    </xf>
    <xf numFmtId="0" fontId="18" fillId="4" borderId="1" xfId="0" applyFont="1" applyFill="1" applyBorder="1" applyAlignment="1">
      <alignment horizontal="center" vertical="center" wrapText="1"/>
    </xf>
    <xf numFmtId="0" fontId="18" fillId="4" borderId="7" xfId="0" applyFont="1" applyFill="1" applyBorder="1" applyAlignment="1">
      <alignment horizontal="center" vertical="center" wrapText="1"/>
    </xf>
    <xf numFmtId="0" fontId="18" fillId="4" borderId="12" xfId="0" applyFont="1" applyFill="1" applyBorder="1" applyAlignment="1">
      <alignment horizontal="center" vertical="center" wrapText="1"/>
    </xf>
    <xf numFmtId="0" fontId="6" fillId="10" borderId="3" xfId="0" applyFont="1" applyFill="1" applyBorder="1" applyAlignment="1">
      <alignment horizontal="center" vertical="center"/>
    </xf>
    <xf numFmtId="0" fontId="0" fillId="4" borderId="7" xfId="0" applyFill="1" applyBorder="1" applyAlignment="1">
      <alignment horizontal="center" vertical="center" wrapText="1"/>
    </xf>
    <xf numFmtId="0" fontId="0" fillId="4" borderId="12" xfId="0" applyFill="1" applyBorder="1" applyAlignment="1">
      <alignment horizontal="center" vertical="center" wrapText="1"/>
    </xf>
    <xf numFmtId="0" fontId="4" fillId="29" borderId="35" xfId="0" applyFont="1" applyFill="1" applyBorder="1" applyAlignment="1">
      <alignment horizontal="center" vertical="center" wrapText="1"/>
    </xf>
    <xf numFmtId="0" fontId="77" fillId="9" borderId="0" xfId="0" applyFont="1" applyFill="1" applyAlignment="1">
      <alignment horizontal="center" vertical="center" wrapText="1" shrinkToFit="1"/>
    </xf>
    <xf numFmtId="0" fontId="4" fillId="13" borderId="19" xfId="0" applyFont="1" applyFill="1" applyBorder="1" applyAlignment="1">
      <alignment horizontal="center" vertical="center" wrapText="1"/>
    </xf>
    <xf numFmtId="0" fontId="4" fillId="13" borderId="20" xfId="0" applyFont="1" applyFill="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space.bilibili.com/489892383"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I39"/>
  <sheetViews>
    <sheetView tabSelected="1" topLeftCell="G5" zoomScale="37" zoomScaleNormal="228" workbookViewId="0">
      <selection activeCell="S11" sqref="S11:T11"/>
    </sheetView>
  </sheetViews>
  <sheetFormatPr baseColWidth="10" defaultColWidth="19" defaultRowHeight="86" customHeight="1"/>
  <cols>
    <col min="1" max="16384" width="19" style="3"/>
  </cols>
  <sheetData>
    <row r="2" spans="2:35" ht="86" customHeight="1" thickBot="1">
      <c r="B2" s="216"/>
      <c r="C2" s="339" t="s">
        <v>6368</v>
      </c>
      <c r="D2" s="340"/>
      <c r="E2" s="340"/>
      <c r="F2" s="340"/>
      <c r="G2" s="340"/>
      <c r="H2" s="340"/>
      <c r="I2" s="340"/>
      <c r="J2" s="340"/>
      <c r="K2" s="340"/>
      <c r="L2" s="340"/>
      <c r="M2" s="340"/>
      <c r="N2" s="340"/>
      <c r="O2" s="340"/>
      <c r="P2" s="340"/>
      <c r="Q2" s="340"/>
      <c r="R2" s="340"/>
      <c r="S2" s="340"/>
      <c r="T2" s="340"/>
      <c r="U2" s="340"/>
      <c r="V2" s="340"/>
      <c r="W2" s="340"/>
      <c r="X2" s="340"/>
      <c r="Y2" s="340"/>
      <c r="Z2" s="340"/>
      <c r="AA2" s="340"/>
      <c r="AB2" s="340"/>
      <c r="AC2" s="340"/>
      <c r="AD2" s="340"/>
      <c r="AE2" s="340"/>
      <c r="AF2" s="340"/>
      <c r="AG2" s="340"/>
      <c r="AH2" s="340"/>
      <c r="AI2" s="216"/>
    </row>
    <row r="3" spans="2:35" ht="86" customHeight="1" thickBot="1">
      <c r="B3" s="216"/>
      <c r="C3" s="300" t="s">
        <v>6055</v>
      </c>
      <c r="D3" s="301"/>
      <c r="E3" s="301"/>
      <c r="F3" s="301"/>
      <c r="G3" s="301"/>
      <c r="H3" s="301"/>
      <c r="I3" s="301"/>
      <c r="J3" s="301"/>
      <c r="K3" s="301"/>
      <c r="L3" s="301"/>
      <c r="M3" s="301"/>
      <c r="N3" s="301"/>
      <c r="O3" s="301"/>
      <c r="P3" s="301"/>
      <c r="Q3" s="301"/>
      <c r="R3" s="302"/>
      <c r="S3" s="300" t="s">
        <v>6052</v>
      </c>
      <c r="T3" s="301"/>
      <c r="U3" s="301"/>
      <c r="V3" s="301"/>
      <c r="W3" s="301"/>
      <c r="X3" s="301"/>
      <c r="Y3" s="301"/>
      <c r="Z3" s="301"/>
      <c r="AA3" s="301"/>
      <c r="AB3" s="301"/>
      <c r="AC3" s="301"/>
      <c r="AD3" s="301"/>
      <c r="AE3" s="301"/>
      <c r="AF3" s="301"/>
      <c r="AG3" s="301"/>
      <c r="AH3" s="302"/>
      <c r="AI3" s="216"/>
    </row>
    <row r="4" spans="2:35" ht="86" customHeight="1" thickBot="1">
      <c r="B4" s="216"/>
      <c r="C4" s="290" t="s">
        <v>0</v>
      </c>
      <c r="D4" s="291"/>
      <c r="E4" s="291"/>
      <c r="F4" s="292"/>
      <c r="G4" s="297" t="s">
        <v>4637</v>
      </c>
      <c r="H4" s="298"/>
      <c r="I4" s="298"/>
      <c r="J4" s="299"/>
      <c r="K4" s="318" t="s">
        <v>6063</v>
      </c>
      <c r="L4" s="319"/>
      <c r="M4" s="319"/>
      <c r="N4" s="320"/>
      <c r="O4" s="216"/>
      <c r="P4" s="216"/>
      <c r="Q4" s="216"/>
      <c r="R4" s="216"/>
      <c r="S4" s="303" t="s">
        <v>6065</v>
      </c>
      <c r="T4" s="304"/>
      <c r="U4" s="304"/>
      <c r="V4" s="305"/>
      <c r="W4" s="303" t="s">
        <v>6066</v>
      </c>
      <c r="X4" s="304"/>
      <c r="Y4" s="304"/>
      <c r="Z4" s="305"/>
      <c r="AA4" s="303" t="str">
        <f>剧情框架!V2</f>
        <v>18种小说爽点套路</v>
      </c>
      <c r="AB4" s="304"/>
      <c r="AC4" s="304"/>
      <c r="AD4" s="305"/>
      <c r="AE4" s="303" t="str">
        <f>剧情框架!Z2</f>
        <v>13种无敌文爽点套路</v>
      </c>
      <c r="AF4" s="304"/>
      <c r="AG4" s="304"/>
      <c r="AH4" s="305"/>
      <c r="AI4" s="216"/>
    </row>
    <row r="5" spans="2:35" ht="86" customHeight="1">
      <c r="B5" s="216"/>
      <c r="C5" s="317" t="s">
        <v>1</v>
      </c>
      <c r="D5" s="218" t="s">
        <v>2</v>
      </c>
      <c r="E5" s="313" t="str">
        <f ca="1">'姓名库（中文）'!AG4</f>
        <v>昌革</v>
      </c>
      <c r="F5" s="314"/>
      <c r="G5" s="317" t="s">
        <v>1</v>
      </c>
      <c r="H5" s="218" t="s">
        <v>18</v>
      </c>
      <c r="I5" s="321" t="str">
        <f ca="1">INDIRECT("'姓名库（英）'!B"&amp;RANDBETWEEN(2,95))</f>
        <v>迈克尔</v>
      </c>
      <c r="J5" s="322"/>
      <c r="K5" s="317" t="s">
        <v>11</v>
      </c>
      <c r="L5" s="313" t="str">
        <f ca="1">人物外貌描写!U3</f>
        <v>长着一张杏仁型脸，气质高冷，线条深刻,体型伟岸,有着皎月般曲线婀娜的眉毛,眼眸如一泓清水,留着碎平头（男）,皮肤牛奶般,穿着咖啡色的马夹与紫色的七分裤,脚上穿着一双拖鞋</v>
      </c>
      <c r="M5" s="313"/>
      <c r="N5" s="314"/>
      <c r="O5" s="216"/>
      <c r="P5" s="216"/>
      <c r="Q5" s="216"/>
      <c r="R5" s="216"/>
      <c r="S5" s="215">
        <f ca="1">剧情框架!N3</f>
        <v>25</v>
      </c>
      <c r="T5" s="293" t="str">
        <f ca="1">剧情框架!O3</f>
        <v>25.通奸淫行:两名通奸者，受欺之原配。</v>
      </c>
      <c r="U5" s="293"/>
      <c r="V5" s="294"/>
      <c r="W5" s="215" t="str">
        <f>剧情框架!R3</f>
        <v>核心剧情</v>
      </c>
      <c r="X5" s="308" t="str">
        <f ca="1">剧情框架!S3</f>
        <v>扮猪吃虎</v>
      </c>
      <c r="Y5" s="308"/>
      <c r="Z5" s="309"/>
      <c r="AA5" s="215">
        <f ca="1">剧情框架!V3</f>
        <v>12</v>
      </c>
      <c r="AB5" s="293" t="str">
        <f ca="1">剧情框架!W3</f>
        <v>3、装逼打脸 </v>
      </c>
      <c r="AC5" s="293"/>
      <c r="AD5" s="294"/>
      <c r="AE5" s="215">
        <f ca="1">剧情框架!Z3</f>
        <v>8</v>
      </c>
      <c r="AF5" s="293" t="str">
        <f ca="1">剧情框架!AA3</f>
        <v>4、惩戒坏人 </v>
      </c>
      <c r="AG5" s="293"/>
      <c r="AH5" s="294"/>
      <c r="AI5" s="216"/>
    </row>
    <row r="6" spans="2:35" ht="86" customHeight="1">
      <c r="B6" s="216"/>
      <c r="C6" s="317"/>
      <c r="D6" s="219" t="s">
        <v>6</v>
      </c>
      <c r="E6" s="313" t="str">
        <f ca="1">'姓名库（中文）'!AG5</f>
        <v>洪汉容</v>
      </c>
      <c r="F6" s="314"/>
      <c r="G6" s="317"/>
      <c r="H6" s="219" t="s">
        <v>19</v>
      </c>
      <c r="I6" s="323" t="str">
        <f ca="1">INDIRECT("'姓名库（英）'!A"&amp;RANDBETWEEN(2,80))</f>
        <v>达勒</v>
      </c>
      <c r="J6" s="324"/>
      <c r="K6" s="317"/>
      <c r="L6" s="313"/>
      <c r="M6" s="313"/>
      <c r="N6" s="314"/>
      <c r="O6" s="216"/>
      <c r="P6" s="216"/>
      <c r="Q6" s="216"/>
      <c r="R6" s="216"/>
      <c r="S6" s="215" t="str">
        <f>剧情框架!N4</f>
        <v>36种故事原型例子</v>
      </c>
      <c r="T6" s="295" t="str">
        <f ca="1">剧情框架!O4</f>
        <v>例：妻子是耳聋眼瞎以后，丈夫时常带小三回家来寻欢作乐。</v>
      </c>
      <c r="U6" s="295"/>
      <c r="V6" s="296"/>
      <c r="W6" s="215" t="str">
        <f>剧情框架!R4</f>
        <v>爽点预设</v>
      </c>
      <c r="X6" s="308" t="str">
        <f ca="1">剧情框架!S4</f>
        <v>被派到主角身边打探情报、不情不愿的小弟或者美女，主角得知真相以后让其离开，前者却不愿分离</v>
      </c>
      <c r="Y6" s="308"/>
      <c r="Z6" s="309"/>
      <c r="AA6" s="215" t="str">
        <f>剧情框架!V4</f>
        <v>36种故事原型例子</v>
      </c>
      <c r="AB6" s="295" t="str">
        <f ca="1">剧情框架!W4</f>
        <v>主角不透露身份，让人以为很普通的人，结果谁都瞧不起的时候，一鸣惊人，让人惊叹不已。 
例1：被人欺辱的时候，突然被什么人认了出来，结果场面瞬间扭转。 
例2：所有人都将主角的小弟当成强者了，怠慢主角，结果扭头主角在关键时刻揭开了身份。 </v>
      </c>
      <c r="AC6" s="295"/>
      <c r="AD6" s="296"/>
      <c r="AE6" s="215" t="str">
        <f>剧情框架!Z4</f>
        <v>36种故事原型例子</v>
      </c>
      <c r="AF6" s="295" t="str">
        <f ca="1">剧情框架!AA4</f>
        <v>让人无比痛恨，没有任何底线的恶人，读者只想让他死的那种。 
而且还不能轻易让他死，要经过羞辱，折磨，最后永远奴役。 
同时还能合理抢夺这些恶人的东西。 </v>
      </c>
      <c r="AG6" s="295"/>
      <c r="AH6" s="296"/>
      <c r="AI6" s="216"/>
    </row>
    <row r="7" spans="2:35" ht="86" customHeight="1">
      <c r="B7" s="216"/>
      <c r="C7" s="311" t="s">
        <v>8</v>
      </c>
      <c r="D7" s="218" t="s">
        <v>2</v>
      </c>
      <c r="E7" s="313" t="str">
        <f ca="1">'姓名库（中文）'!AG6</f>
        <v>董绮</v>
      </c>
      <c r="F7" s="314"/>
      <c r="G7" s="311" t="s">
        <v>8</v>
      </c>
      <c r="H7" s="218" t="s">
        <v>18</v>
      </c>
      <c r="I7" s="321" t="str">
        <f ca="1">INDIRECT("'姓名库（英）'!C"&amp;RANDBETWEEN(2,97))</f>
        <v>爱丽丝</v>
      </c>
      <c r="J7" s="322"/>
      <c r="K7" s="311" t="s">
        <v>12</v>
      </c>
      <c r="L7" s="313" t="str">
        <f ca="1">人物外貌描写!U4</f>
        <v>长着一张倒瓜子脸，气质时尚，五官立体,体型丰满,有着柳叶似的眉毛,眼眸如一泓清水,留着齐刘海短发（女），学生最爱,皮肤晶莹如玉,穿着橙色的正装/西装与青色的背心裙,脚上穿着一双增高鞋</v>
      </c>
      <c r="M7" s="313"/>
      <c r="N7" s="314"/>
      <c r="O7" s="216"/>
      <c r="P7" s="216"/>
      <c r="Q7" s="216"/>
      <c r="R7" s="216"/>
      <c r="S7" s="215">
        <f ca="1">剧情框架!N5</f>
        <v>10</v>
      </c>
      <c r="T7" s="293" t="str">
        <f ca="1">剧情框架!O5</f>
        <v>10.绑架人质:绑票者，人质，看守者。</v>
      </c>
      <c r="U7" s="293"/>
      <c r="V7" s="294"/>
      <c r="W7" s="215" t="str">
        <f>剧情框架!R5</f>
        <v>核心剧情</v>
      </c>
      <c r="X7" s="308" t="str">
        <f ca="1">剧情框架!S5</f>
        <v>损人利己：</v>
      </c>
      <c r="Y7" s="308"/>
      <c r="Z7" s="309"/>
      <c r="AA7" s="215">
        <f ca="1">剧情框架!V5</f>
        <v>11</v>
      </c>
      <c r="AB7" s="293" t="str">
        <f ca="1">剧情框架!W5</f>
        <v>2、扮猪吃虎 </v>
      </c>
      <c r="AC7" s="293"/>
      <c r="AD7" s="294"/>
      <c r="AE7" s="215">
        <f ca="1">剧情框架!Z5</f>
        <v>10</v>
      </c>
      <c r="AF7" s="293" t="str">
        <f ca="1">剧情框架!AA5</f>
        <v>6、力挽狂澜 </v>
      </c>
      <c r="AG7" s="293"/>
      <c r="AH7" s="294"/>
      <c r="AI7" s="216"/>
    </row>
    <row r="8" spans="2:35" ht="86" customHeight="1" thickBot="1">
      <c r="B8" s="216"/>
      <c r="C8" s="312"/>
      <c r="D8" s="226" t="s">
        <v>6</v>
      </c>
      <c r="E8" s="315" t="str">
        <f ca="1">'姓名库（中文）'!AG7</f>
        <v>让锋仁</v>
      </c>
      <c r="F8" s="316"/>
      <c r="G8" s="312"/>
      <c r="H8" s="226" t="s">
        <v>19</v>
      </c>
      <c r="I8" s="325" t="str">
        <f ca="1">INDIRECT("'姓名库（英）'!A"&amp;RANDBETWEEN(2,80))</f>
        <v>鲁珀特</v>
      </c>
      <c r="J8" s="326"/>
      <c r="K8" s="312"/>
      <c r="L8" s="315"/>
      <c r="M8" s="315"/>
      <c r="N8" s="316"/>
      <c r="O8" s="216"/>
      <c r="P8" s="216"/>
      <c r="Q8" s="216"/>
      <c r="R8" s="216"/>
      <c r="S8" s="215" t="str">
        <f>剧情框架!N6</f>
        <v>36种故事原型例子</v>
      </c>
      <c r="T8" s="295" t="str">
        <f ca="1">剧情框架!O6</f>
        <v>例:女主家经商，女二勾结匪徒把女主迷晕绑了当人质要钱，霸气女主醒来用内力挣断绳子，又把两个匪徒吊起来拷问。</v>
      </c>
      <c r="U8" s="295"/>
      <c r="V8" s="296"/>
      <c r="W8" s="215" t="str">
        <f>剧情框架!R6</f>
        <v>爽点预设</v>
      </c>
      <c r="X8" s="308" t="str">
        <f ca="1">剧情框架!S6</f>
        <v>短时间内完成让别人绝望的事情</v>
      </c>
      <c r="Y8" s="308"/>
      <c r="Z8" s="309"/>
      <c r="AA8" s="215" t="str">
        <f>剧情框架!V6</f>
        <v>36种故事原型例子</v>
      </c>
      <c r="AB8" s="295" t="str">
        <f ca="1">剧情框架!W6</f>
        <v>假装成普通人或者很弱的样子，被敌人小瞧，所有人都不看好，结果扭头就以雷霆手段打败敌人。 
然后以之前敌人的话语嘲讽回去。 </v>
      </c>
      <c r="AC8" s="295"/>
      <c r="AD8" s="296"/>
      <c r="AE8" s="215" t="str">
        <f>剧情框架!Z6</f>
        <v>36种故事原型例子</v>
      </c>
      <c r="AF8" s="295" t="str">
        <f ca="1">剧情框架!AA6</f>
        <v>关键时刻出现，主角成为了人们眼中希望，独自力挽狂澜，挽救了众人。 
或者是带领身边的人，从弱小一步步走向强大，成为人们眼中的英雄。 </v>
      </c>
      <c r="AG8" s="295"/>
      <c r="AH8" s="296"/>
      <c r="AI8" s="216"/>
    </row>
    <row r="9" spans="2:35" ht="86" customHeight="1" thickBot="1">
      <c r="B9" s="216"/>
      <c r="C9" s="237"/>
      <c r="D9" s="216"/>
      <c r="E9" s="216"/>
      <c r="F9" s="216"/>
      <c r="G9" s="216"/>
      <c r="H9" s="216"/>
      <c r="I9" s="216"/>
      <c r="J9" s="216"/>
      <c r="K9" s="216"/>
      <c r="L9" s="216"/>
      <c r="M9" s="216"/>
      <c r="N9" s="216"/>
      <c r="O9" s="216"/>
      <c r="P9" s="216"/>
      <c r="Q9" s="216"/>
      <c r="R9" s="236"/>
      <c r="S9" s="271"/>
      <c r="T9" s="272"/>
      <c r="U9" s="272"/>
      <c r="V9" s="272"/>
      <c r="W9" s="272"/>
      <c r="X9" s="272"/>
      <c r="Y9" s="272"/>
      <c r="Z9" s="272"/>
      <c r="AA9" s="272"/>
      <c r="AB9" s="272"/>
      <c r="AC9" s="272"/>
      <c r="AD9" s="272"/>
      <c r="AE9" s="272"/>
      <c r="AF9" s="272"/>
      <c r="AG9" s="272"/>
      <c r="AH9" s="273"/>
      <c r="AI9" s="216"/>
    </row>
    <row r="10" spans="2:35" ht="86" customHeight="1" thickBot="1">
      <c r="B10" s="216"/>
      <c r="C10" s="290" t="s">
        <v>4646</v>
      </c>
      <c r="D10" s="291"/>
      <c r="E10" s="291"/>
      <c r="F10" s="291"/>
      <c r="G10" s="291"/>
      <c r="H10" s="291"/>
      <c r="I10" s="291"/>
      <c r="J10" s="292"/>
      <c r="K10" s="356" t="s">
        <v>13</v>
      </c>
      <c r="L10" s="357"/>
      <c r="M10" s="357"/>
      <c r="N10" s="357"/>
      <c r="O10" s="357"/>
      <c r="P10" s="357"/>
      <c r="Q10" s="357"/>
      <c r="R10" s="358"/>
      <c r="S10" s="303" t="s">
        <v>6067</v>
      </c>
      <c r="T10" s="304"/>
      <c r="U10" s="304"/>
      <c r="V10" s="305"/>
      <c r="W10" s="344" t="s">
        <v>14</v>
      </c>
      <c r="X10" s="345"/>
      <c r="Y10" s="345"/>
      <c r="Z10" s="346"/>
      <c r="AA10" s="216"/>
      <c r="AB10" s="216"/>
      <c r="AC10" s="216"/>
      <c r="AD10" s="216"/>
      <c r="AE10" s="216"/>
      <c r="AF10" s="216"/>
      <c r="AG10" s="216"/>
      <c r="AH10" s="236"/>
      <c r="AI10" s="216"/>
    </row>
    <row r="11" spans="2:35" ht="86" customHeight="1">
      <c r="B11" s="216"/>
      <c r="C11" s="227" t="s">
        <v>5992</v>
      </c>
      <c r="D11" s="222" t="str">
        <f ca="1">INDIRECT("人设标签库!A"&amp;RANDBETWEEN(2,3))</f>
        <v>男</v>
      </c>
      <c r="E11" s="221" t="s">
        <v>5993</v>
      </c>
      <c r="F11" s="222" t="str">
        <f ca="1">INDIRECT("人设标签库!B"&amp;RANDBETWEEN(2,39))</f>
        <v>中二</v>
      </c>
      <c r="G11" s="221" t="s">
        <v>5994</v>
      </c>
      <c r="H11" s="222" t="str">
        <f ca="1">INDIRECT("人设标签库!B"&amp;RANDBETWEEN(2,39))</f>
        <v>呆萌</v>
      </c>
      <c r="I11" s="221" t="s">
        <v>5995</v>
      </c>
      <c r="J11" s="277" t="str">
        <f ca="1">INDIRECT("人设标签库!C"&amp;RANDBETWEEN(2,10))</f>
        <v>混乱善良</v>
      </c>
      <c r="K11" s="228" t="s">
        <v>15</v>
      </c>
      <c r="L11" s="224"/>
      <c r="M11" s="223" t="s">
        <v>16</v>
      </c>
      <c r="N11" s="224"/>
      <c r="O11" s="223" t="s">
        <v>16</v>
      </c>
      <c r="P11" s="224"/>
      <c r="Q11" s="223" t="s">
        <v>17</v>
      </c>
      <c r="R11" s="229"/>
      <c r="S11" s="306" t="s">
        <v>6053</v>
      </c>
      <c r="T11" s="307"/>
      <c r="U11" s="308" t="str">
        <f ca="1">'情节，周易卦辞爻辞'!K9</f>
        <v>艮卦</v>
      </c>
      <c r="V11" s="309"/>
      <c r="W11" s="341"/>
      <c r="X11" s="342"/>
      <c r="Y11" s="342"/>
      <c r="Z11" s="343"/>
      <c r="AA11" s="216"/>
      <c r="AB11" s="216"/>
      <c r="AC11" s="216"/>
      <c r="AD11" s="216"/>
      <c r="AE11" s="216"/>
      <c r="AF11" s="216"/>
      <c r="AG11" s="216"/>
      <c r="AH11" s="236"/>
      <c r="AI11" s="216"/>
    </row>
    <row r="12" spans="2:35" ht="86" customHeight="1">
      <c r="B12" s="216"/>
      <c r="C12" s="227" t="s">
        <v>5996</v>
      </c>
      <c r="D12" s="222" t="str">
        <f ca="1">INDIRECT("人设标签库!D"&amp;RANDBETWEEN(2,29))</f>
        <v>战斗</v>
      </c>
      <c r="E12" s="221" t="s">
        <v>5997</v>
      </c>
      <c r="F12" s="222" t="str">
        <f ca="1">INDIRECT("人设标签库!E"&amp;RANDBETWEEN(2,13))</f>
        <v>天使</v>
      </c>
      <c r="G12" s="216"/>
      <c r="H12" s="216"/>
      <c r="I12" s="216"/>
      <c r="J12" s="236"/>
      <c r="K12" s="228" t="s">
        <v>20</v>
      </c>
      <c r="L12" s="224"/>
      <c r="M12" s="223" t="s">
        <v>21</v>
      </c>
      <c r="N12" s="224"/>
      <c r="O12" s="223" t="s">
        <v>22</v>
      </c>
      <c r="P12" s="224"/>
      <c r="Q12" s="223" t="s">
        <v>23</v>
      </c>
      <c r="R12" s="229"/>
      <c r="S12" s="310" t="str">
        <f ca="1">'情节，周易卦辞爻辞'!K10</f>
        <v>艮卦卦辞：艮其背，不获其身，行其庭，不见其人，无咎。</v>
      </c>
      <c r="T12" s="308"/>
      <c r="U12" s="308"/>
      <c r="V12" s="309"/>
      <c r="W12" s="347"/>
      <c r="X12" s="348"/>
      <c r="Y12" s="348"/>
      <c r="Z12" s="349"/>
      <c r="AA12" s="216"/>
      <c r="AB12" s="216"/>
      <c r="AC12" s="216"/>
      <c r="AD12" s="216"/>
      <c r="AE12" s="216"/>
      <c r="AF12" s="216"/>
      <c r="AG12" s="216"/>
      <c r="AH12" s="236"/>
      <c r="AI12" s="216"/>
    </row>
    <row r="13" spans="2:35" ht="86" customHeight="1">
      <c r="B13" s="216"/>
      <c r="C13" s="237"/>
      <c r="D13" s="216"/>
      <c r="E13" s="216"/>
      <c r="F13" s="216"/>
      <c r="G13" s="216"/>
      <c r="H13" s="216"/>
      <c r="I13" s="216"/>
      <c r="J13" s="236"/>
      <c r="K13" s="228" t="s">
        <v>24</v>
      </c>
      <c r="L13" s="222"/>
      <c r="M13" s="216"/>
      <c r="N13" s="216"/>
      <c r="O13" s="216"/>
      <c r="P13" s="216"/>
      <c r="Q13" s="216"/>
      <c r="R13" s="236"/>
      <c r="S13" s="306" t="s">
        <v>6054</v>
      </c>
      <c r="T13" s="307"/>
      <c r="U13" s="308" t="str">
        <f ca="1">'情节，周易卦辞爻辞'!J9</f>
        <v>艮卦六五</v>
      </c>
      <c r="V13" s="309"/>
      <c r="W13" s="350"/>
      <c r="X13" s="351"/>
      <c r="Y13" s="351"/>
      <c r="Z13" s="352"/>
      <c r="AA13" s="216"/>
      <c r="AB13" s="216"/>
      <c r="AC13" s="216"/>
      <c r="AD13" s="216"/>
      <c r="AE13" s="216"/>
      <c r="AF13" s="216"/>
      <c r="AG13" s="216"/>
      <c r="AH13" s="236"/>
      <c r="AI13" s="216"/>
    </row>
    <row r="14" spans="2:35" ht="86" customHeight="1" thickBot="1">
      <c r="B14" s="216"/>
      <c r="C14" s="238"/>
      <c r="D14" s="230"/>
      <c r="E14" s="230"/>
      <c r="F14" s="230"/>
      <c r="G14" s="230"/>
      <c r="H14" s="230"/>
      <c r="I14" s="230"/>
      <c r="J14" s="231"/>
      <c r="K14" s="238"/>
      <c r="L14" s="230"/>
      <c r="M14" s="230"/>
      <c r="N14" s="230"/>
      <c r="O14" s="230"/>
      <c r="P14" s="230"/>
      <c r="Q14" s="230"/>
      <c r="R14" s="231"/>
      <c r="S14" s="310" t="str">
        <f ca="1">'情节，周易卦辞爻辞'!J10</f>
        <v>艮卦六五：艮其辅，言有序，悔亡。</v>
      </c>
      <c r="T14" s="308"/>
      <c r="U14" s="308"/>
      <c r="V14" s="309"/>
      <c r="W14" s="350"/>
      <c r="X14" s="351"/>
      <c r="Y14" s="351"/>
      <c r="Z14" s="352"/>
      <c r="AA14" s="230"/>
      <c r="AB14" s="230"/>
      <c r="AC14" s="230"/>
      <c r="AD14" s="230"/>
      <c r="AE14" s="230"/>
      <c r="AF14" s="230"/>
      <c r="AG14" s="230"/>
      <c r="AH14" s="231"/>
      <c r="AI14" s="216"/>
    </row>
    <row r="15" spans="2:35" ht="86" customHeight="1" thickBot="1">
      <c r="B15" s="216"/>
      <c r="C15" s="237"/>
      <c r="D15" s="216"/>
      <c r="E15" s="216"/>
      <c r="F15" s="216"/>
      <c r="G15" s="216"/>
      <c r="H15" s="216"/>
      <c r="I15" s="216"/>
      <c r="J15" s="216"/>
      <c r="K15" s="216"/>
      <c r="L15" s="216"/>
      <c r="M15" s="216"/>
      <c r="N15" s="216"/>
      <c r="O15" s="216"/>
      <c r="P15" s="216"/>
      <c r="Q15" s="216"/>
      <c r="R15" s="236"/>
      <c r="S15" s="300" t="s">
        <v>6056</v>
      </c>
      <c r="T15" s="301"/>
      <c r="U15" s="301"/>
      <c r="V15" s="301"/>
      <c r="W15" s="301"/>
      <c r="X15" s="301"/>
      <c r="Y15" s="301"/>
      <c r="Z15" s="301"/>
      <c r="AA15" s="301"/>
      <c r="AB15" s="301"/>
      <c r="AC15" s="301"/>
      <c r="AD15" s="301"/>
      <c r="AE15" s="301"/>
      <c r="AF15" s="301"/>
      <c r="AG15" s="301"/>
      <c r="AH15" s="302"/>
      <c r="AI15" s="216"/>
    </row>
    <row r="16" spans="2:35" ht="86" customHeight="1" thickBot="1">
      <c r="B16" s="216"/>
      <c r="C16" s="290" t="str">
        <f>人物原型!Q1</f>
        <v>一、女主角与反面角色：</v>
      </c>
      <c r="D16" s="291"/>
      <c r="E16" s="291"/>
      <c r="F16" s="292"/>
      <c r="G16" s="290" t="str">
        <f>人物原型!U1</f>
        <v>二、男主角与反面角色 </v>
      </c>
      <c r="H16" s="291"/>
      <c r="I16" s="291"/>
      <c r="J16" s="292"/>
      <c r="K16" s="290" t="str">
        <f>人物原型!Y1</f>
        <v>三、配角：对手类： </v>
      </c>
      <c r="L16" s="291"/>
      <c r="M16" s="291"/>
      <c r="N16" s="292"/>
      <c r="O16" s="290" t="str">
        <f>人物原型!AC1</f>
        <v>三、配角：朋友类： </v>
      </c>
      <c r="P16" s="291"/>
      <c r="Q16" s="291"/>
      <c r="R16" s="292"/>
      <c r="S16" s="297" t="s">
        <v>4638</v>
      </c>
      <c r="T16" s="298"/>
      <c r="U16" s="298"/>
      <c r="V16" s="298"/>
      <c r="W16" s="298"/>
      <c r="X16" s="298"/>
      <c r="Y16" s="298"/>
      <c r="Z16" s="299"/>
      <c r="AA16" s="290" t="s">
        <v>4636</v>
      </c>
      <c r="AB16" s="291"/>
      <c r="AC16" s="291"/>
      <c r="AD16" s="291"/>
      <c r="AE16" s="291"/>
      <c r="AF16" s="291"/>
      <c r="AG16" s="291"/>
      <c r="AH16" s="292"/>
      <c r="AI16" s="216"/>
    </row>
    <row r="17" spans="2:35" ht="86" customHeight="1" thickBot="1">
      <c r="B17" s="216"/>
      <c r="C17" s="268">
        <f ca="1">人物原型!Q2</f>
        <v>5</v>
      </c>
      <c r="D17" s="280" t="str">
        <f ca="1">人物原型!R2</f>
        <v>5、父亲的女儿（正面） </v>
      </c>
      <c r="E17" s="280"/>
      <c r="F17" s="281"/>
      <c r="G17" s="268">
        <f ca="1">人物原型!U2</f>
        <v>2</v>
      </c>
      <c r="H17" s="280" t="str">
        <f ca="1">人物原型!V2</f>
        <v>18、背叛者（反面） </v>
      </c>
      <c r="I17" s="280"/>
      <c r="J17" s="281"/>
      <c r="K17" s="268">
        <f ca="1">人物原型!Y2</f>
        <v>2</v>
      </c>
      <c r="L17" s="280" t="str">
        <f ca="1">人物原型!Z2</f>
        <v>38、小丑 </v>
      </c>
      <c r="M17" s="280"/>
      <c r="N17" s="281"/>
      <c r="O17" s="268">
        <f ca="1">人物原型!AC2</f>
        <v>4</v>
      </c>
      <c r="P17" s="280" t="str">
        <f ca="1">人物原型!AD2</f>
        <v>36、爱侣 </v>
      </c>
      <c r="Q17" s="280"/>
      <c r="R17" s="281"/>
      <c r="S17" s="253" t="str">
        <f>'势力&amp;地名库 (科幻)'!K2</f>
        <v>科幻简称</v>
      </c>
      <c r="T17" s="244" t="str">
        <f ca="1">'势力&amp;地名库 (科幻)'!M2</f>
        <v>高奔</v>
      </c>
      <c r="U17" s="254" t="str">
        <f>'势力&amp;地名库 (科幻)'!K3</f>
        <v>科幻简称</v>
      </c>
      <c r="V17" s="244" t="str">
        <f ca="1">'势力&amp;地名库 (科幻)'!M3</f>
        <v>代水丽</v>
      </c>
      <c r="W17" s="254" t="str">
        <f>'势力&amp;地名库 (科幻)'!K4</f>
        <v>科幻势力组织3</v>
      </c>
      <c r="X17" s="244" t="str">
        <f ca="1">'势力&amp;地名库 (科幻)'!M4</f>
        <v>甘八本源写字楼</v>
      </c>
      <c r="Y17" s="254" t="str">
        <f>'势力&amp;地名库 (科幻)'!K5</f>
        <v>科幻势力组织4</v>
      </c>
      <c r="Z17" s="245" t="str">
        <f ca="1">'势力&amp;地名库 (科幻)'!M5</f>
        <v>商迈化工招商学院</v>
      </c>
      <c r="AA17" s="232" t="str">
        <f>'势力&amp;地名库（传统）'!K5</f>
        <v>行政区划</v>
      </c>
      <c r="AB17" s="258" t="str">
        <f ca="1">'势力&amp;地名库（传统）'!M5</f>
        <v>宏世区</v>
      </c>
      <c r="AC17" s="233" t="str">
        <f>'势力&amp;地名库（传统）'!K8</f>
        <v>奇幻地名</v>
      </c>
      <c r="AD17" s="258" t="str">
        <f ca="1">'势力&amp;地名库（传统）'!M8</f>
        <v>白骨沼泽</v>
      </c>
      <c r="AE17" s="234" t="str">
        <f>'势力&amp;地名库（传统）'!K6</f>
        <v>势力组织</v>
      </c>
      <c r="AF17" s="258" t="str">
        <f ca="1">'势力&amp;地名库（传统）'!M6</f>
        <v>狂浪寺</v>
      </c>
      <c r="AG17" s="234" t="str">
        <f>'势力&amp;地名库（传统）'!K7</f>
        <v>势力组织2</v>
      </c>
      <c r="AH17" s="259" t="str">
        <f ca="1">'势力&amp;地名库（传统）'!M7</f>
        <v>虚空黄砂寺</v>
      </c>
      <c r="AI17" s="216"/>
    </row>
    <row r="18" spans="2:35" ht="86" customHeight="1">
      <c r="B18" s="216"/>
      <c r="C18" s="268" t="str">
        <f>人物原型!Q3</f>
        <v>36种故事原型例子</v>
      </c>
      <c r="D18" s="282" t="str">
        <f ca="1">人物原型!R3</f>
        <v>这位只承认父亲的女儿不像亚马逊女子一样，为女子的处境而斗争。 
她可能还会反对那些女权事业，她站在男子这一步，来获取他们的仰慕。 </v>
      </c>
      <c r="E18" s="282"/>
      <c r="F18" s="283"/>
      <c r="G18" s="268" t="str">
        <f>人物原型!U3</f>
        <v>36种故事原型例子</v>
      </c>
      <c r="H18" s="282" t="str">
        <f ca="1">人物原型!V3</f>
        <v>这个人事业第一，如果看到自己的公司面临危机，他会竭尽全力掩盖过失。 </v>
      </c>
      <c r="I18" s="282"/>
      <c r="J18" s="283"/>
      <c r="K18" s="268" t="str">
        <f>人物原型!Y3</f>
        <v>36种故事原型例子</v>
      </c>
      <c r="L18" s="282" t="str">
        <f ca="1">人物原型!Z3</f>
        <v>跟逗乐者很像，不过他大多数时候都是出于好意。 
他会因为一些身体上的笨拙而破坏了主角的计划。 
他是一个很不灵活的冒险者，小丑总是试图帮助主角，可是总把去事情搞砸。 </v>
      </c>
      <c r="M18" s="282"/>
      <c r="N18" s="283"/>
      <c r="O18" s="268" t="str">
        <f>人物原型!AC3</f>
        <v>36种故事原型例子</v>
      </c>
      <c r="P18" s="282" t="str">
        <f ca="1">人物原型!AD3</f>
        <v>爱侣是家的所在和安全感来源。 
他通常是主角情绪感情的对象，她会对他诉说困惑和害怕。 
爱侣是乌云中的那道白光，可能是唯一相信主角的那个人。 </v>
      </c>
      <c r="Q18" s="282"/>
      <c r="R18" s="283"/>
      <c r="S18" s="250" t="str">
        <f>'势力&amp;地名库 (科幻)'!K6</f>
        <v>科幻势力组织3</v>
      </c>
      <c r="T18" s="244" t="str">
        <f ca="1">'势力&amp;地名库 (科幻)'!M6</f>
        <v>鲜产秩序博物馆</v>
      </c>
      <c r="U18" s="252" t="str">
        <f>'势力&amp;地名库 (科幻)'!K7</f>
        <v>科幻势力组织3</v>
      </c>
      <c r="V18" s="244" t="str">
        <f ca="1">'势力&amp;地名库 (科幻)'!M7</f>
        <v>下凡创新学会</v>
      </c>
      <c r="W18" s="252" t="str">
        <f>'势力&amp;地名库 (科幻)'!K8</f>
        <v>科幻行政区划</v>
      </c>
      <c r="X18" s="244" t="str">
        <f ca="1">'势力&amp;地名库 (科幻)'!M8</f>
        <v>高制域</v>
      </c>
      <c r="Y18" s="252" t="str">
        <f>'势力&amp;地名库 (科幻)'!K9</f>
        <v>科幻势力组织4</v>
      </c>
      <c r="Z18" s="245" t="str">
        <f ca="1">'势力&amp;地名库 (科幻)'!M9</f>
        <v>赛博智慧边境工程院</v>
      </c>
      <c r="AA18" s="216"/>
      <c r="AB18" s="216"/>
      <c r="AC18" s="216"/>
      <c r="AD18" s="216"/>
      <c r="AE18" s="216"/>
      <c r="AF18" s="216"/>
      <c r="AG18" s="216"/>
      <c r="AH18" s="236"/>
      <c r="AI18" s="216"/>
    </row>
    <row r="19" spans="2:35" ht="86" customHeight="1">
      <c r="B19" s="216"/>
      <c r="C19" s="268">
        <f ca="1">人物原型!Q4</f>
        <v>12</v>
      </c>
      <c r="D19" s="280" t="str">
        <f ca="1">人物原型!R4</f>
        <v>12、背叛者（反面） </v>
      </c>
      <c r="E19" s="280"/>
      <c r="F19" s="284"/>
      <c r="G19" s="268">
        <f ca="1">人物原型!U4</f>
        <v>16</v>
      </c>
      <c r="H19" s="280" t="str">
        <f ca="1">人物原型!V4</f>
        <v>32、独裁者（反面） </v>
      </c>
      <c r="I19" s="280"/>
      <c r="J19" s="284"/>
      <c r="K19" s="268">
        <f ca="1">人物原型!Y4</f>
        <v>2</v>
      </c>
      <c r="L19" s="280" t="str">
        <f ca="1">人物原型!Z4</f>
        <v>38、小丑 </v>
      </c>
      <c r="M19" s="280"/>
      <c r="N19" s="284"/>
      <c r="O19" s="268">
        <f ca="1">人物原型!AC4</f>
        <v>2</v>
      </c>
      <c r="P19" s="280" t="str">
        <f ca="1">人物原型!AD4</f>
        <v>34、指导者 </v>
      </c>
      <c r="Q19" s="280"/>
      <c r="R19" s="284"/>
      <c r="S19" s="250" t="str">
        <f>'势力&amp;地名库 (科幻)'!K10</f>
        <v>科幻势力组织4</v>
      </c>
      <c r="T19" s="244" t="str">
        <f ca="1">'势力&amp;地名库 (科幻)'!M10</f>
        <v>虚拟社会演化实验室</v>
      </c>
      <c r="U19" s="252" t="str">
        <f>'势力&amp;地名库 (科幻)'!K11</f>
        <v>科幻势力组织2</v>
      </c>
      <c r="V19" s="244" t="str">
        <f ca="1">'势力&amp;地名库 (科幻)'!M11</f>
        <v>虚拟历史小组</v>
      </c>
      <c r="W19" s="252" t="str">
        <f>'势力&amp;地名库 (科幻)'!K12</f>
        <v>科幻势力组织3</v>
      </c>
      <c r="X19" s="244" t="str">
        <f ca="1">'势力&amp;地名库 (科幻)'!M12</f>
        <v>特别实施事务所</v>
      </c>
      <c r="Y19" s="252" t="str">
        <f>'势力&amp;地名库 (科幻)'!K13</f>
        <v>科幻势力组织4</v>
      </c>
      <c r="Z19" s="245" t="str">
        <f ca="1">'势力&amp;地名库 (科幻)'!M13</f>
        <v>商业机械塑造大学</v>
      </c>
      <c r="AA19" s="216"/>
      <c r="AB19" s="216"/>
      <c r="AC19" s="216"/>
      <c r="AD19" s="216"/>
      <c r="AE19" s="216"/>
      <c r="AF19" s="216"/>
      <c r="AG19" s="216"/>
      <c r="AH19" s="236"/>
      <c r="AI19" s="216"/>
    </row>
    <row r="20" spans="2:35" ht="86" customHeight="1" thickBot="1">
      <c r="B20" s="216"/>
      <c r="C20" s="268" t="str">
        <f>人物原型!Q5</f>
        <v>37种故事原型例子</v>
      </c>
      <c r="D20" s="282" t="str">
        <f ca="1">人物原型!R5</f>
        <v>看上去那么安静善良，背地里却偷偷毒死丈夫。 </v>
      </c>
      <c r="E20" s="282"/>
      <c r="F20" s="283"/>
      <c r="G20" s="268" t="str">
        <f>人物原型!U5</f>
        <v>37种故事原型例子</v>
      </c>
      <c r="H20" s="282" t="str">
        <f ca="1">人物原型!V5</f>
        <v>国度沉迷于统治和控制他人，想要让臣民彻底服从。 
他甚至会惩罚无辜的人，只为了让别人明白他的权利。 
他想要做一个神灵，可以任意处置他人的命运和人生。 </v>
      </c>
      <c r="I20" s="282"/>
      <c r="J20" s="283"/>
      <c r="K20" s="268" t="str">
        <f>人物原型!Y5</f>
        <v>37种故事原型例子</v>
      </c>
      <c r="L20" s="282" t="str">
        <f ca="1">人物原型!Z5</f>
        <v>跟逗乐者很像，不过他大多数时候都是出于好意。 
他会因为一些身体上的笨拙而破坏了主角的计划。 
他是一个很不灵活的冒险者，小丑总是试图帮助主角，可是总把去事情搞砸。 </v>
      </c>
      <c r="M20" s="282"/>
      <c r="N20" s="283"/>
      <c r="O20" s="268" t="str">
        <f>人物原型!AC5</f>
        <v>37种故事原型例子</v>
      </c>
      <c r="P20" s="282" t="str">
        <f ca="1">人物原型!AD5</f>
        <v>比起智者，指导者更接近主角的水平，跟他更相似。 
指导者爱提建议，喜欢参与主角的事物。 
指导者就像一个高级帮手，不过也许很快自己就需要帮助了。 
但有时也会变成竞争者。 </v>
      </c>
      <c r="Q20" s="282"/>
      <c r="R20" s="283"/>
      <c r="S20" s="251" t="str">
        <f>'势力&amp;地名库 (科幻)'!K14</f>
        <v>科幻势力组织2</v>
      </c>
      <c r="T20" s="256" t="str">
        <f ca="1">'势力&amp;地名库 (科幻)'!M14</f>
        <v>生态生物国际</v>
      </c>
      <c r="U20" s="255" t="str">
        <f>'势力&amp;地名库 (科幻)'!K15</f>
        <v>科幻势力组织3</v>
      </c>
      <c r="V20" s="256" t="str">
        <f ca="1">'势力&amp;地名库 (科幻)'!M15</f>
        <v>造车借鉴艺术馆</v>
      </c>
      <c r="W20" s="255" t="str">
        <f>'势力&amp;地名库 (科幻)'!K16</f>
        <v>科幻势力组织</v>
      </c>
      <c r="X20" s="256" t="str">
        <f ca="1">'势力&amp;地名库 (科幻)'!M16</f>
        <v>医疗司令部</v>
      </c>
      <c r="Y20" s="255" t="str">
        <f>'势力&amp;地名库 (科幻)'!K17</f>
        <v>科幻地名</v>
      </c>
      <c r="Z20" s="257" t="str">
        <f ca="1">'势力&amp;地名库 (科幻)'!M17</f>
        <v>文化草原</v>
      </c>
      <c r="AA20" s="216"/>
      <c r="AB20" s="216"/>
      <c r="AC20" s="216"/>
      <c r="AD20" s="216"/>
      <c r="AE20" s="216"/>
      <c r="AF20" s="216"/>
      <c r="AG20" s="216"/>
      <c r="AH20" s="236"/>
      <c r="AI20" s="216"/>
    </row>
    <row r="21" spans="2:35" ht="86" customHeight="1" thickBot="1">
      <c r="B21" s="216"/>
      <c r="C21" s="274"/>
      <c r="D21" s="275"/>
      <c r="E21" s="275"/>
      <c r="F21" s="275"/>
      <c r="G21" s="275"/>
      <c r="H21" s="275"/>
      <c r="I21" s="275"/>
      <c r="J21" s="275"/>
      <c r="K21" s="275"/>
      <c r="L21" s="275"/>
      <c r="M21" s="275"/>
      <c r="N21" s="275"/>
      <c r="O21" s="272"/>
      <c r="P21" s="272"/>
      <c r="Q21" s="272"/>
      <c r="R21" s="273"/>
      <c r="S21" s="237"/>
      <c r="T21" s="216"/>
      <c r="U21" s="216"/>
      <c r="V21" s="216"/>
      <c r="W21" s="216"/>
      <c r="X21" s="216"/>
      <c r="Y21" s="216"/>
      <c r="Z21" s="216"/>
      <c r="AA21" s="216"/>
      <c r="AB21" s="216"/>
      <c r="AC21" s="216"/>
      <c r="AD21" s="216"/>
      <c r="AE21" s="216"/>
      <c r="AF21" s="216"/>
      <c r="AG21" s="216"/>
      <c r="AH21" s="236"/>
      <c r="AI21" s="216"/>
    </row>
    <row r="22" spans="2:35" ht="86" customHeight="1" thickBot="1">
      <c r="B22" s="216"/>
      <c r="C22" s="287" t="str">
        <f>人物原型!Q6</f>
        <v>18种反派类型</v>
      </c>
      <c r="D22" s="288"/>
      <c r="E22" s="288"/>
      <c r="F22" s="289"/>
      <c r="G22" s="287" t="str">
        <f>人物原型!U6</f>
        <v>三、配角： 象征类： </v>
      </c>
      <c r="H22" s="288"/>
      <c r="I22" s="288"/>
      <c r="J22" s="289"/>
      <c r="K22" s="287" t="str">
        <f>人物原型!Y6</f>
        <v>新增角色原型： </v>
      </c>
      <c r="L22" s="288"/>
      <c r="M22" s="288"/>
      <c r="N22" s="289"/>
      <c r="O22" s="216"/>
      <c r="P22" s="216"/>
      <c r="Q22" s="216"/>
      <c r="R22" s="216"/>
      <c r="S22" s="297" t="s">
        <v>4639</v>
      </c>
      <c r="T22" s="298"/>
      <c r="U22" s="298"/>
      <c r="V22" s="298"/>
      <c r="W22" s="298"/>
      <c r="X22" s="298"/>
      <c r="Y22" s="298"/>
      <c r="Z22" s="299"/>
      <c r="AA22" s="297" t="s">
        <v>4640</v>
      </c>
      <c r="AB22" s="298"/>
      <c r="AC22" s="298"/>
      <c r="AD22" s="298"/>
      <c r="AE22" s="298"/>
      <c r="AF22" s="298"/>
      <c r="AG22" s="298"/>
      <c r="AH22" s="299"/>
      <c r="AI22" s="216"/>
    </row>
    <row r="23" spans="2:35" ht="86" customHeight="1">
      <c r="B23" s="216"/>
      <c r="C23" s="268">
        <f ca="1">人物原型!Q7</f>
        <v>2</v>
      </c>
      <c r="D23" s="280" t="str">
        <f ca="1">人物原型!R7</f>
        <v>10、伟大理想： </v>
      </c>
      <c r="E23" s="280"/>
      <c r="F23" s="281"/>
      <c r="G23" s="268">
        <f ca="1">人物原型!U7</f>
        <v>1</v>
      </c>
      <c r="H23" s="280" t="str">
        <f ca="1">人物原型!V7</f>
        <v>43、影子 </v>
      </c>
      <c r="I23" s="280"/>
      <c r="J23" s="281"/>
      <c r="K23" s="268">
        <f ca="1">人物原型!Y7</f>
        <v>2</v>
      </c>
      <c r="L23" s="280" t="str">
        <f ca="1">人物原型!Z7</f>
        <v>47、操控者（反面） </v>
      </c>
      <c r="M23" s="280"/>
      <c r="N23" s="281"/>
      <c r="O23" s="216"/>
      <c r="P23" s="216"/>
      <c r="Q23" s="216"/>
      <c r="R23" s="216"/>
      <c r="S23" s="217" t="str">
        <f>'载具装备库 (科幻) '!AA3</f>
        <v>科幻热兵器1</v>
      </c>
      <c r="T23" s="244" t="str">
        <f ca="1">'载具装备库 (科幻) '!AC3</f>
        <v>爆能步枪</v>
      </c>
      <c r="U23" s="203" t="str">
        <f>'载具装备库 (科幻) '!AA4</f>
        <v>科幻弹药1</v>
      </c>
      <c r="V23" s="244" t="str">
        <f ca="1">'载具装备库 (科幻) '!AC4</f>
        <v>中子杀伤弹</v>
      </c>
      <c r="W23" s="203" t="str">
        <f>'载具装备库 (科幻) '!AA5</f>
        <v>科幻冷兵器1</v>
      </c>
      <c r="X23" s="244" t="str">
        <f ca="1">'载具装备库 (科幻) '!AC5</f>
        <v>核融合战刃</v>
      </c>
      <c r="Y23" s="203" t="str">
        <f>'载具装备库 (科幻) '!AA6</f>
        <v>科幻大型飞船1</v>
      </c>
      <c r="Z23" s="245" t="str">
        <f ca="1">'载具装备库 (科幻) '!AC6</f>
        <v>天箭座主力舰</v>
      </c>
      <c r="AA23" s="217" t="str">
        <f>'装备库 (游戏) '!K2</f>
        <v>装备1</v>
      </c>
      <c r="AB23" s="244" t="str">
        <f ca="1">'装备库 (游戏) '!M2</f>
        <v>鬼索的卷轴</v>
      </c>
      <c r="AC23" s="203" t="str">
        <f>'装备库 (游戏) '!K3</f>
        <v>装备2</v>
      </c>
      <c r="AD23" s="244" t="str">
        <f ca="1">'装备库 (游戏) '!M3</f>
        <v>灭世者的徽章</v>
      </c>
      <c r="AE23" s="203" t="str">
        <f>'装备库 (游戏) '!K4</f>
        <v>装备3</v>
      </c>
      <c r="AF23" s="244" t="str">
        <f ca="1">'装备库 (游戏) '!M4</f>
        <v>饮魔鳞甲</v>
      </c>
      <c r="AG23" s="203" t="str">
        <f>'装备库 (游戏) '!K5</f>
        <v>装备4</v>
      </c>
      <c r="AH23" s="245" t="str">
        <f ca="1">'装备库 (游戏) '!M5</f>
        <v>盘古护肩</v>
      </c>
      <c r="AI23" s="216"/>
    </row>
    <row r="24" spans="2:35" ht="86" customHeight="1">
      <c r="B24" s="216"/>
      <c r="C24" s="268" t="str">
        <f>人物原型!Q8</f>
        <v>36种故事原型例子</v>
      </c>
      <c r="D24" s="282" t="str">
        <f ca="1">人物原型!R8</f>
        <v>这类反派并不是为了做坏事而做，而是为了一个心中崇高的理想而奋斗，阻碍他的人都必将被踢开，这件事甚至可能关乎到整个世界。 
他们大多认为自己是正义的、正确的，甚至可能真是正义正确的，会让人在知道真相之后，有种肃然起敬的感觉。 
比如漫威里的灭霸，再比如轩辕剑天之痕里面的宇文拓。 </v>
      </c>
      <c r="E24" s="282"/>
      <c r="F24" s="283"/>
      <c r="G24" s="268" t="str">
        <f>人物原型!U8</f>
        <v>36种故事原型例子</v>
      </c>
      <c r="H24" s="282" t="str">
        <f ca="1">人物原型!V8</f>
        <v>影子会映射主角的性格缺陷或是阴暗面，这样他就可以正视并且克服自己的缺点。 
主角会试图避开影子，因为看到他就意味着看到自己的缺点和恐惧。 
影子身上最明显的要素就是他和主角的缺点。 </v>
      </c>
      <c r="I24" s="282"/>
      <c r="J24" s="283"/>
      <c r="K24" s="268" t="str">
        <f>人物原型!Y8</f>
        <v>36种故事原型例子</v>
      </c>
      <c r="L24" s="282" t="str">
        <f ca="1">人物原型!Z8</f>
        <v>喜欢操纵人们，不顾他们的利益，为了得到自己想要的东西，他会见人说人话、见鬼说鬼话。 
他有些反社会特质，因为他对待周围的存在都只是为了他个人乐趣、满足他的需求。 
他没有同理心或同情心。 
面临艰难决定的时候，他很少犹豫或后悔，如果他稍感良心不安，也会找出一个方式来为自己开脱，辩称自己这样做是为了大家好。 
没有什么能够阻止他，他不管做什么都要声势浩大、轰轰烈烈，讨论他所作所为的人越多越好。 
他很愿意替别人做那些生死攸关的决定，在他眼里，他就像是决定他人生死的神祇。 
谁也别想让他为任何事承担自认。 
他会因为遭受‘不公正’待遇而勃然大怒、永不原谅。 
他不为任何事情承担责任，如果他的公司破产了，那肯定是其他人造成的。 </v>
      </c>
      <c r="M24" s="282"/>
      <c r="N24" s="283"/>
      <c r="O24" s="216"/>
      <c r="P24" s="216"/>
      <c r="Q24" s="216"/>
      <c r="R24" s="216"/>
      <c r="S24" s="217" t="str">
        <f>'载具装备库 (科幻) '!AA7</f>
        <v>科幻大型飞船2</v>
      </c>
      <c r="T24" s="244" t="str">
        <f ca="1">'载具装备库 (科幻) '!AC7</f>
        <v>房宿三号战列舰</v>
      </c>
      <c r="U24" s="203" t="str">
        <f>'载具装备库 (科幻) '!AA8</f>
        <v>科幻大型飞船3</v>
      </c>
      <c r="V24" s="244" t="str">
        <f ca="1">'载具装备库 (科幻) '!AC8</f>
        <v>土星（Saturn）号主力舰</v>
      </c>
      <c r="W24" s="203" t="str">
        <f>'载具装备库 (科幻) '!AA9</f>
        <v>科幻大型飞船4</v>
      </c>
      <c r="X24" s="244" t="str">
        <f ca="1">'载具装备库 (科幻) '!AC9</f>
        <v>玄冥号主力舰</v>
      </c>
      <c r="Y24" s="203" t="str">
        <f>'载具装备库 (科幻) '!AA10</f>
        <v>科幻大型飞船5</v>
      </c>
      <c r="Z24" s="245" t="str">
        <f ca="1">'载具装备库 (科幻) '!AC10</f>
        <v>阿布霍斯号主力舰</v>
      </c>
      <c r="AA24" s="217" t="str">
        <f>'装备库 (游戏) '!K6</f>
        <v>装备5</v>
      </c>
      <c r="AB24" s="244" t="str">
        <f ca="1">'装备库 (游戏) '!M6</f>
        <v>圣者拳套</v>
      </c>
      <c r="AC24" s="203" t="str">
        <f>'装备库 (游戏) '!K7</f>
        <v>装备6</v>
      </c>
      <c r="AD24" s="244" t="str">
        <f ca="1">'装备库 (游戏) '!M7</f>
        <v>神秘降魔王冠</v>
      </c>
      <c r="AE24" s="203" t="str">
        <f>'装备库 (游戏) '!K8</f>
        <v>装备7</v>
      </c>
      <c r="AF24" s="244" t="str">
        <f ca="1">'装备库 (游戏) '!M8</f>
        <v>治疗女妖手套</v>
      </c>
      <c r="AG24" s="203" t="str">
        <f>'装备库 (游戏) '!K9</f>
        <v>装备8</v>
      </c>
      <c r="AH24" s="245" t="str">
        <f ca="1">'装备库 (游戏) '!M9</f>
        <v>金色时圣杯</v>
      </c>
      <c r="AI24" s="216"/>
    </row>
    <row r="25" spans="2:35" ht="86" customHeight="1">
      <c r="B25" s="216"/>
      <c r="C25" s="268">
        <f ca="1">人物原型!Q9</f>
        <v>13</v>
      </c>
      <c r="D25" s="280" t="str">
        <f ca="1">人物原型!R9</f>
        <v>4、混乱者： </v>
      </c>
      <c r="E25" s="280"/>
      <c r="F25" s="284"/>
      <c r="G25" s="268">
        <f ca="1">人物原型!U9</f>
        <v>2</v>
      </c>
      <c r="H25" s="280" t="str">
        <f ca="1">人物原型!V9</f>
        <v>44、迷失的灵魂 </v>
      </c>
      <c r="I25" s="280"/>
      <c r="J25" s="284"/>
      <c r="K25" s="268">
        <f ca="1">人物原型!Y9</f>
        <v>1</v>
      </c>
      <c r="L25" s="280" t="str">
        <f ca="1">人物原型!Z9</f>
        <v>46、游戏改变者（正面） </v>
      </c>
      <c r="M25" s="280"/>
      <c r="N25" s="284"/>
      <c r="O25" s="216"/>
      <c r="P25" s="216"/>
      <c r="Q25" s="216"/>
      <c r="R25" s="216"/>
      <c r="S25" s="217" t="str">
        <f>'载具装备库 (科幻) '!AA11</f>
        <v>科幻大型飞船6</v>
      </c>
      <c r="T25" s="244" t="str">
        <f ca="1">'载具装备库 (科幻) '!AC11</f>
        <v>勒托，阿斯特利亚（黑夜女神）号旗舰</v>
      </c>
      <c r="U25" s="203" t="str">
        <f>'载具装备库 (科幻) '!AA12</f>
        <v>科幻大型飞船7</v>
      </c>
      <c r="V25" s="244" t="str">
        <f ca="1">'载具装备库 (科幻) '!AC12</f>
        <v>　　玛尔斯 Mars 战神号客轮</v>
      </c>
      <c r="W25" s="203" t="str">
        <f>'载具装备库 (科幻) '!AA13</f>
        <v>科幻大型飞船8</v>
      </c>
      <c r="X25" s="244" t="str">
        <f ca="1">'载具装备库 (科幻) '!AC13</f>
        <v>哈奇森号运输船</v>
      </c>
      <c r="Y25" s="203" t="str">
        <f>'载具装备库 (科幻) '!AA14</f>
        <v>科幻大型飞船9</v>
      </c>
      <c r="Z25" s="245" t="str">
        <f ca="1">'载具装备库 (科幻) '!AC14</f>
        <v>鯥号驱逐舰</v>
      </c>
      <c r="AA25" s="217" t="str">
        <f>'装备库 (游戏) '!K10</f>
        <v>装备9</v>
      </c>
      <c r="AB25" s="244" t="str">
        <f ca="1">'装备库 (游戏) '!M10</f>
        <v>瑞莱的毁灭福利利刃</v>
      </c>
      <c r="AC25" s="203" t="str">
        <f>'装备库 (游戏) '!K11</f>
        <v>装备10</v>
      </c>
      <c r="AD25" s="244" t="str">
        <f ca="1">'装备库 (游戏) '!M11</f>
        <v>黑龙圣者盔甲</v>
      </c>
      <c r="AE25" s="203" t="str">
        <f>'装备库 (游戏) '!K12</f>
        <v>装备11</v>
      </c>
      <c r="AF25" s="244" t="str">
        <f ca="1">'装备库 (游戏) '!M12</f>
        <v>鬼索的之源</v>
      </c>
      <c r="AG25" s="203" t="str">
        <f>'装备库 (游戏) '!K13</f>
        <v>装备12</v>
      </c>
      <c r="AH25" s="245" t="str">
        <f ca="1">'装备库 (游戏) '!M13</f>
        <v>疾风之石</v>
      </c>
      <c r="AI25" s="216"/>
    </row>
    <row r="26" spans="2:35" ht="86" customHeight="1" thickBot="1">
      <c r="B26" s="216"/>
      <c r="C26" s="276" t="str">
        <f>人物原型!Q10</f>
        <v>37种故事原型例子</v>
      </c>
      <c r="D26" s="285" t="str">
        <f ca="1">人物原型!R10</f>
        <v>这类反派甚至没有什么价值观人生观，它们是混乱的化身，只为杀戮破坏而生，是纯粹的邪恶生物，根本无法沟通。 
它们往往生活在弱肉强食的世界，遵循着丛林法则，遇到时不是你死就是我活。 
它们追逐着杀戮、破坏、死亡，甚至是自我毁灭。 </v>
      </c>
      <c r="E26" s="285"/>
      <c r="F26" s="286"/>
      <c r="G26" s="276" t="str">
        <f>人物原型!U10</f>
        <v>37种故事原型例子</v>
      </c>
      <c r="H26" s="285" t="str">
        <f ca="1">人物原型!V10</f>
        <v>象征着主角的过去，提醒她从何而来，以及为何要改变。 
主角如果不能达成目标，就会回到迷失的灵魂这样的状态。 
迷失的灵魂是代表过去的形象——那个从未达成目标的人，因为她根本没有目标。 
她总是在生活里随波逐流，被动适应，而非创造生活。 
她不知道如何改变人生，不敢走出第一步。 
直到她看到主角，才意识到自己有多少该走而没走的路。 </v>
      </c>
      <c r="I26" s="285"/>
      <c r="J26" s="286"/>
      <c r="K26" s="276" t="str">
        <f>人物原型!Y10</f>
        <v>37种故事原型例子</v>
      </c>
      <c r="L26" s="285" t="str">
        <f ca="1">人物原型!Z10</f>
        <v>他想要为社会做些贡献，想要影响社会、创造传奇。 
但他不是救世主那样自我牺牲的类型，他的动力来源于想要给人留下深刻印象的欲望，不过他也确实一直以某种方式在帮助别人。 </v>
      </c>
      <c r="M26" s="285"/>
      <c r="N26" s="286"/>
      <c r="O26" s="237"/>
      <c r="P26" s="216"/>
      <c r="Q26" s="216"/>
      <c r="R26" s="216"/>
      <c r="S26" s="217" t="str">
        <f>'载具装备库 (科幻) '!AA15</f>
        <v>科幻大型飞船10</v>
      </c>
      <c r="T26" s="244" t="str">
        <f ca="1">'载具装备库 (科幻) '!AC15</f>
        <v>海豹号旗舰</v>
      </c>
      <c r="U26" s="203" t="str">
        <f>'载具装备库 (科幻) '!AA16</f>
        <v>科幻小型飞船1</v>
      </c>
      <c r="V26" s="244" t="str">
        <f ca="1">'载具装备库 (科幻) '!AC16</f>
        <v>小犬座援护飞船</v>
      </c>
      <c r="W26" s="203" t="str">
        <f>'载具装备库 (科幻) '!AA17</f>
        <v>科幻小型飞船2</v>
      </c>
      <c r="X26" s="244" t="str">
        <f ca="1">'载具装备库 (科幻) '!AC17</f>
        <v>井宿二号双吊舱云车</v>
      </c>
      <c r="Y26" s="203" t="str">
        <f>'载具装备库 (科幻) '!AA18</f>
        <v>科幻小型飞船3</v>
      </c>
      <c r="Z26" s="245" t="str">
        <f ca="1">'载具装备库 (科幻) '!AC18</f>
        <v>土星（Saturn）号飞船</v>
      </c>
      <c r="AA26" s="217" t="str">
        <f>'装备库 (游戏) '!K14</f>
        <v>装备13</v>
      </c>
      <c r="AB26" s="244" t="str">
        <f ca="1">'装备库 (游戏) '!M14</f>
        <v>续魔之盾</v>
      </c>
      <c r="AC26" s="203" t="str">
        <f>'装备库 (游戏) '!K15</f>
        <v>装备14</v>
      </c>
      <c r="AD26" s="244" t="str">
        <f ca="1">'装备库 (游戏) '!M15</f>
        <v>意志之器</v>
      </c>
      <c r="AE26" s="203" t="str">
        <f>'装备库 (游戏) '!K16</f>
        <v>装备15</v>
      </c>
      <c r="AF26" s="244" t="str">
        <f ca="1">'装备库 (游戏) '!M16</f>
        <v>支配者之舞</v>
      </c>
      <c r="AG26" s="203" t="str">
        <f>'装备库 (游戏) '!K17</f>
        <v>装备16</v>
      </c>
      <c r="AH26" s="245" t="str">
        <f ca="1">'装备库 (游戏) '!M17</f>
        <v>坚定破法之怒</v>
      </c>
      <c r="AI26" s="216"/>
    </row>
    <row r="27" spans="2:35" ht="86" customHeight="1" thickBot="1">
      <c r="B27" s="216"/>
      <c r="C27" s="274"/>
      <c r="D27" s="275"/>
      <c r="E27" s="275"/>
      <c r="F27" s="275"/>
      <c r="G27" s="275"/>
      <c r="H27" s="275"/>
      <c r="I27" s="275"/>
      <c r="J27" s="275"/>
      <c r="K27" s="275"/>
      <c r="L27" s="275"/>
      <c r="M27" s="275"/>
      <c r="N27" s="275"/>
      <c r="O27" s="230"/>
      <c r="P27" s="230"/>
      <c r="Q27" s="230"/>
      <c r="R27" s="230"/>
      <c r="S27" s="217" t="str">
        <f>'载具装备库 (科幻) '!AA19</f>
        <v>科幻小型飞船4</v>
      </c>
      <c r="T27" s="244" t="str">
        <f ca="1">'载具装备库 (科幻) '!AC19</f>
        <v>郁垒  号磁悬浮飞艇</v>
      </c>
      <c r="U27" s="203" t="str">
        <f>'载具装备库 (科幻) '!AA20</f>
        <v>科幻小型飞船5</v>
      </c>
      <c r="V27" s="244" t="str">
        <f ca="1">'载具装备库 (科幻) '!AC20</f>
        <v>诺弗刻斯号飞船</v>
      </c>
      <c r="W27" s="203" t="str">
        <f>'载具装备库 (科幻) '!AA21</f>
        <v>科幻小型飞船6</v>
      </c>
      <c r="X27" s="244" t="str">
        <f ca="1">'载具装备库 (科幻) '!AC21</f>
        <v>泊萨福尼（冥后）号双吊舱云车</v>
      </c>
      <c r="Y27" s="203" t="str">
        <f>'载具装备库 (科幻) '!AA22</f>
        <v>科幻小型飞船7</v>
      </c>
      <c r="Z27" s="245" t="str">
        <f ca="1">'载具装备库 (科幻) '!AC22</f>
        <v>　　普鲁托 Pluto 冥神号反重力飞船</v>
      </c>
      <c r="AA27" s="217" t="str">
        <f>'装备库 (游戏) '!K18</f>
        <v>装备17</v>
      </c>
      <c r="AB27" s="244" t="str">
        <f ca="1">'装备库 (游戏) '!M18</f>
        <v>转义虚空之锯</v>
      </c>
      <c r="AC27" s="203" t="str">
        <f>'装备库 (游戏) '!K19</f>
        <v>装备18</v>
      </c>
      <c r="AD27" s="244" t="str">
        <f ca="1">'装备库 (游戏) '!M19</f>
        <v>金色螺湮城之弓</v>
      </c>
      <c r="AE27" s="203" t="str">
        <f>'装备库 (游戏) '!K20</f>
        <v>装备19</v>
      </c>
      <c r="AF27" s="244" t="str">
        <f ca="1">'装备库 (游戏) '!M20</f>
        <v>舒瑞亚的防爆富豪之力</v>
      </c>
      <c r="AG27" s="203" t="str">
        <f>'装备库 (游戏) '!K21</f>
        <v>装备20</v>
      </c>
      <c r="AH27" s="245" t="str">
        <f ca="1">'装备库 (游戏) '!M21</f>
        <v>蛛网收割者之拥</v>
      </c>
      <c r="AI27" s="216"/>
    </row>
    <row r="28" spans="2:35" ht="86" customHeight="1" thickBot="1">
      <c r="B28" s="216"/>
      <c r="C28" s="290" t="s">
        <v>5003</v>
      </c>
      <c r="D28" s="291"/>
      <c r="E28" s="291"/>
      <c r="F28" s="292"/>
      <c r="G28" s="290" t="s">
        <v>5002</v>
      </c>
      <c r="H28" s="291"/>
      <c r="I28" s="291"/>
      <c r="J28" s="292"/>
      <c r="K28" s="381" t="s">
        <v>6069</v>
      </c>
      <c r="L28" s="382"/>
      <c r="M28" s="382"/>
      <c r="N28" s="383"/>
      <c r="O28" s="381" t="s">
        <v>6068</v>
      </c>
      <c r="P28" s="382"/>
      <c r="Q28" s="382"/>
      <c r="R28" s="382"/>
      <c r="S28" s="217" t="str">
        <f>'载具装备库 (科幻) '!AA23</f>
        <v>科幻小型飞船8</v>
      </c>
      <c r="T28" s="244" t="str">
        <f ca="1">'载具装备库 (科幻) '!AC23</f>
        <v>伽利略号飞艇</v>
      </c>
      <c r="U28" s="203" t="str">
        <f>'载具装备库 (科幻) '!AA24</f>
        <v>科幻小型飞船9</v>
      </c>
      <c r="V28" s="244" t="str">
        <f ca="1">'载具装备库 (科幻) '!AC24</f>
        <v>蚣蝮号雪地飞车</v>
      </c>
      <c r="W28" s="203" t="str">
        <f>'载具装备库 (科幻) '!AA25</f>
        <v>科幻小型飞船10</v>
      </c>
      <c r="X28" s="244" t="str">
        <f ca="1">'载具装备库 (科幻) '!AC25</f>
        <v>豚尾猴号星际飞船</v>
      </c>
      <c r="Y28" s="203" t="str">
        <f>'载具装备库 (科幻) '!AA26</f>
        <v>科幻机甲1</v>
      </c>
      <c r="Z28" s="245" t="str">
        <f ca="1">'载具装备库 (科幻) '!AC26</f>
        <v>克图格亚型军用机甲</v>
      </c>
      <c r="AA28" s="217" t="str">
        <f>'装备库 (游戏) '!K22</f>
        <v>装备21</v>
      </c>
      <c r="AB28" s="244" t="str">
        <f ca="1">'装备库 (游戏) '!M22</f>
        <v>提莫玛乌斯圣者</v>
      </c>
      <c r="AC28" s="203" t="str">
        <f>'装备库 (游戏) '!K23</f>
        <v>装备22</v>
      </c>
      <c r="AD28" s="244" t="str">
        <f ca="1">'装备库 (游戏) '!M23</f>
        <v>狂暴狂暴者</v>
      </c>
      <c r="AE28" s="203" t="str">
        <f>'装备库 (游戏) '!K24</f>
        <v>装备23</v>
      </c>
      <c r="AF28" s="244" t="str">
        <f ca="1">'装备库 (游戏) '!M24</f>
        <v>暴击圣者</v>
      </c>
      <c r="AG28" s="203" t="str">
        <f>'装备库 (游戏) '!K25</f>
        <v>装备24</v>
      </c>
      <c r="AH28" s="245" t="str">
        <f ca="1">'装备库 (游戏) '!M25</f>
        <v>魔女圣者</v>
      </c>
      <c r="AI28" s="216"/>
    </row>
    <row r="29" spans="2:35" ht="86" customHeight="1">
      <c r="B29" s="216"/>
      <c r="C29" s="246" t="str">
        <f>'人物性格（1）善恶，哲学'!AB9</f>
        <v>一-场域-宇宙</v>
      </c>
      <c r="D29" s="240" t="str">
        <f ca="1">'人物性格（1）善恶，哲学'!AD9</f>
        <v>3-人-中心-主体</v>
      </c>
      <c r="E29" s="248" t="str">
        <f>'人物性格（1）善恶，哲学'!AB10</f>
        <v>二-存在-本体</v>
      </c>
      <c r="F29" s="241" t="str">
        <f ca="1">'人物性格（1）善恶，哲学'!AD10</f>
        <v>4-地-虚无-原质</v>
      </c>
      <c r="G29" s="246" t="str">
        <f>'人物性格（1）善恶，哲学'!AF9</f>
        <v>善</v>
      </c>
      <c r="H29" s="240" t="str">
        <f ca="1">'人物性格（1）善恶，哲学'!AH9</f>
        <v>希望</v>
      </c>
      <c r="I29" s="248" t="str">
        <f>'人物性格（1）善恶，哲学'!AF10</f>
        <v>天使</v>
      </c>
      <c r="J29" s="241" t="str">
        <f ca="1">'人物性格（1）善恶，哲学'!AH10</f>
        <v>乌利尔（Uriel）</v>
      </c>
      <c r="K29" s="365" t="str">
        <f ca="1">'人物性格 (3)MBTI，霍兰德'!AI5</f>
        <v>ENTP</v>
      </c>
      <c r="L29" s="366"/>
      <c r="M29" s="367" t="str">
        <f ca="1">'人物性格 (3)MBTI，霍兰德'!AG6</f>
        <v>NT</v>
      </c>
      <c r="N29" s="368"/>
      <c r="O29" s="380" t="str">
        <f ca="1">'人物性格 (3)MBTI，霍兰德'!AI8</f>
        <v>艺术型(Artistic):其本的人格倾向是，具有想象、冲动、直觉、无秩序、情绪化、理想化、有创意、不重实际等人格特征。喜欢艺术性质的职业和环境，不善于事务工作。 </v>
      </c>
      <c r="P29" s="337"/>
      <c r="Q29" s="337"/>
      <c r="R29" s="337"/>
      <c r="S29" s="217" t="str">
        <f>'载具装备库 (科幻) '!AA27</f>
        <v>科幻机甲2</v>
      </c>
      <c r="T29" s="244" t="str">
        <f ca="1">'载具装备库 (科幻) '!AC27</f>
        <v>帕特洛克洛斯(Patroclus)型援护机甲</v>
      </c>
      <c r="U29" s="203" t="str">
        <f>'载具装备库 (科幻) '!AA28</f>
        <v>科幻机甲3</v>
      </c>
      <c r="V29" s="244" t="str">
        <f ca="1">'载具装备库 (科幻) '!AC28</f>
        <v>　　维纳斯 Venus 美神、爱神型狙击机甲</v>
      </c>
      <c r="W29" s="203" t="str">
        <f>'载具装备库 (科幻) '!AA29</f>
        <v>科幻机甲4</v>
      </c>
      <c r="X29" s="244" t="str">
        <f ca="1">'载具装备库 (科幻) '!AC29</f>
        <v>波恩型军用机甲</v>
      </c>
      <c r="Y29" s="203" t="str">
        <f>'载具装备库 (科幻) '!AA30</f>
        <v>科幻机甲5</v>
      </c>
      <c r="Z29" s="245" t="str">
        <f ca="1">'载具装备库 (科幻) '!AC30</f>
        <v>霸下型狙击机甲</v>
      </c>
      <c r="AA29" s="217" t="str">
        <f>'装备库 (游戏) '!K26</f>
        <v>装备25</v>
      </c>
      <c r="AB29" s="244" t="str">
        <f ca="1">'装备库 (游戏) '!M26</f>
        <v>三相速击御法者</v>
      </c>
      <c r="AC29" s="203" t="str">
        <f>'装备库 (游戏) '!K27</f>
        <v>装备26</v>
      </c>
      <c r="AD29" s="244" t="str">
        <f ca="1">'装备库 (游戏) '!M27</f>
        <v>格斗冰痕御法者</v>
      </c>
      <c r="AE29" s="203" t="str">
        <f>'装备库 (游戏) '!K28</f>
        <v>装备27</v>
      </c>
      <c r="AF29" s="244" t="str">
        <f ca="1">'装备库 (游戏) '!M28</f>
        <v>暴烈潮汐圣者</v>
      </c>
      <c r="AG29" s="216"/>
      <c r="AH29" s="236"/>
      <c r="AI29" s="216"/>
    </row>
    <row r="30" spans="2:35" ht="86" customHeight="1">
      <c r="B30" s="216"/>
      <c r="C30" s="246" t="str">
        <f>'人物性格（1）善恶，哲学'!AB11</f>
        <v>三-现象-认识</v>
      </c>
      <c r="D30" s="240" t="str">
        <f ca="1">'人物性格（1）善恶，哲学'!AD11</f>
        <v>4-地-虚无-原质</v>
      </c>
      <c r="E30" s="248" t="str">
        <f>'人物性格（1）善恶，哲学'!AB12</f>
        <v>四-价值-目的</v>
      </c>
      <c r="F30" s="241" t="str">
        <f ca="1">'人物性格（1）善恶，哲学'!AD12</f>
        <v>4-地-虚无-原质</v>
      </c>
      <c r="G30" s="246" t="str">
        <f>'人物性格（1）善恶，哲学'!AF11</f>
        <v>恶</v>
      </c>
      <c r="H30" s="240" t="str">
        <f ca="1">'人物性格（1）善恶，哲学'!AH11</f>
        <v>暴怒</v>
      </c>
      <c r="I30" s="248" t="str">
        <f>'人物性格（1）善恶，哲学'!AF12</f>
        <v>恶魔</v>
      </c>
      <c r="J30" s="241" t="str">
        <f ca="1">'人物性格（1）善恶，哲学'!AH12</f>
        <v>萨麦尔（Samael）</v>
      </c>
      <c r="K30" s="372" t="str">
        <f ca="1">'人物性格 (3)MBTI，霍兰德'!AI6</f>
        <v xml:space="preserve">ENTP：聪明好奇的发明者，不会放弃任何智力上的挑战 
故意持相反意见的创新者，善于把观点和信条剪得支离破碎并撒在空中给所有人看 
喜欢另辟蹊径，非常规的思维方式中训练思维，改善现有系统，打破成规发现新出路 </v>
      </c>
      <c r="L30" s="373"/>
      <c r="M30" s="376" t="str">
        <f ca="1">'人物性格 (3)MBTI，霍兰德'!AH6</f>
        <v xml:space="preserve">NT理性者： 
理性者=战略能力》》》掌握因果联系，通过系统和知识实现目标 </v>
      </c>
      <c r="N30" s="377"/>
      <c r="O30" s="386" t="str">
        <f ca="1">'人物性格 (3)MBTI，霍兰德'!AH8</f>
        <v>人格特点：喜欢以各种艺术形式的创作来表现自己的才能，实现自身价值；具有特殊艺术才能和个性；乐于创造新颖的、与众不同的艺术成果、渴望表现自己的个性。 </v>
      </c>
      <c r="P30" s="387"/>
      <c r="Q30" s="387"/>
      <c r="R30" s="387"/>
      <c r="S30" s="217" t="str">
        <f>'载具装备库 (科幻) '!AA31</f>
        <v>科幻机甲6</v>
      </c>
      <c r="T30" s="244" t="str">
        <f ca="1">'载具装备库 (科幻) '!AC31</f>
        <v>柳雷鸟型狙击机甲</v>
      </c>
      <c r="U30" s="203" t="str">
        <f>'载具装备库 (科幻) '!AA32</f>
        <v>科幻机甲7</v>
      </c>
      <c r="V30" s="244" t="str">
        <f ca="1">'载具装备库 (科幻) '!AC32</f>
        <v>小型型援护机甲</v>
      </c>
      <c r="W30" s="278"/>
      <c r="X30" s="216"/>
      <c r="Y30" s="216"/>
      <c r="Z30" s="236"/>
      <c r="AA30" s="237"/>
      <c r="AB30" s="216"/>
      <c r="AC30" s="216"/>
      <c r="AD30" s="216"/>
      <c r="AE30" s="216"/>
      <c r="AF30" s="216"/>
      <c r="AG30" s="216"/>
      <c r="AH30" s="236"/>
      <c r="AI30" s="216"/>
    </row>
    <row r="31" spans="2:35" ht="86" customHeight="1">
      <c r="B31" s="216"/>
      <c r="C31" s="246" t="str">
        <f>'人物性格（1）善恶，哲学'!AB13</f>
        <v>哲学分类1</v>
      </c>
      <c r="D31" s="240" t="str">
        <f ca="1">'人物性格（1）善恶，哲学'!AD13</f>
        <v>3观念论</v>
      </c>
      <c r="E31" s="248" t="str">
        <f>'人物性格（1）善恶，哲学'!AB14</f>
        <v>哲学分类2</v>
      </c>
      <c r="F31" s="241" t="str">
        <f ca="1">'人物性格（1）善恶，哲学'!AD14</f>
        <v>34结构主义</v>
      </c>
      <c r="G31" s="359" t="str">
        <f>'人物性格（1）善恶，哲学'!AF13</f>
        <v>堕落</v>
      </c>
      <c r="H31" s="361" t="str">
        <f ca="1">'人物性格（1）善恶，哲学'!AH13</f>
        <v>失去天使</v>
      </c>
      <c r="I31" s="384" t="str">
        <f>'人物性格（1）善恶，哲学'!AF14</f>
        <v>堕天使</v>
      </c>
      <c r="J31" s="363" t="str">
        <f ca="1">'人物性格（1）善恶，哲学'!AH14</f>
        <v>贲薨【Python】</v>
      </c>
      <c r="K31" s="372"/>
      <c r="L31" s="373"/>
      <c r="M31" s="376"/>
      <c r="N31" s="377"/>
      <c r="O31" s="388" t="str">
        <f ca="1">'人物性格 (3)MBTI，霍兰德'!AH9</f>
        <v>职业类型：主要指各种艺术创造工作。 </v>
      </c>
      <c r="P31" s="376"/>
      <c r="Q31" s="376"/>
      <c r="R31" s="376"/>
      <c r="S31" s="237"/>
      <c r="T31" s="216"/>
      <c r="U31" s="216"/>
      <c r="V31" s="216"/>
      <c r="W31" s="216"/>
      <c r="X31" s="216"/>
      <c r="Y31" s="216"/>
      <c r="Z31" s="236"/>
      <c r="AA31" s="237"/>
      <c r="AB31" s="216"/>
      <c r="AC31" s="216"/>
      <c r="AD31" s="216"/>
      <c r="AE31" s="216"/>
      <c r="AF31" s="216"/>
      <c r="AG31" s="216"/>
      <c r="AH31" s="236"/>
      <c r="AI31" s="216"/>
    </row>
    <row r="32" spans="2:35" ht="86" customHeight="1" thickBot="1">
      <c r="B32" s="216"/>
      <c r="C32" s="247" t="str">
        <f>'人物性格（1）善恶，哲学'!AB15</f>
        <v>哲学分类3</v>
      </c>
      <c r="D32" s="242" t="str">
        <f ca="1">'人物性格（1）善恶，哲学'!AD15</f>
        <v>344解释学</v>
      </c>
      <c r="E32" s="249" t="str">
        <f>'人物性格（1）善恶，哲学'!AB16</f>
        <v>哲学分类4</v>
      </c>
      <c r="F32" s="243" t="str">
        <f ca="1">'人物性格（1）善恶，哲学'!AD16</f>
        <v>3444针对资本主义的精神分析</v>
      </c>
      <c r="G32" s="360"/>
      <c r="H32" s="362"/>
      <c r="I32" s="385"/>
      <c r="J32" s="364"/>
      <c r="K32" s="374"/>
      <c r="L32" s="375"/>
      <c r="M32" s="378"/>
      <c r="N32" s="379"/>
      <c r="O32" s="389" t="str">
        <f ca="1">'人物性格 (3)MBTI，霍兰德'!AI9</f>
        <v>主要职业：音乐、舞蹈、戏剧等方面的演员、艺术家编导、教师；文学、艺术方面的评论员；广播节目的主持人、编辑、作者；绘图、书法、摄影家；艺术、家具、珠宝、房屋装饰等行业的设计师等 其典型的职业包括艺术方面的(如演员、导演、艺术设计师、雕刻家等)、音乐方面的(如歌唱家、作曲家、乐队指挥等)与文学方面的(如诗人、小说家、剧作家等). </v>
      </c>
      <c r="P32" s="390"/>
      <c r="Q32" s="390"/>
      <c r="R32" s="390"/>
      <c r="S32" s="238"/>
      <c r="T32" s="230"/>
      <c r="U32" s="230"/>
      <c r="V32" s="230"/>
      <c r="W32" s="230"/>
      <c r="X32" s="230"/>
      <c r="Y32" s="230"/>
      <c r="Z32" s="231"/>
      <c r="AA32" s="238"/>
      <c r="AB32" s="230"/>
      <c r="AC32" s="230"/>
      <c r="AD32" s="230"/>
      <c r="AE32" s="230"/>
      <c r="AF32" s="230"/>
      <c r="AG32" s="230"/>
      <c r="AH32" s="231"/>
      <c r="AI32" s="216"/>
    </row>
    <row r="33" spans="2:35" ht="86" customHeight="1" thickBot="1">
      <c r="B33" s="216"/>
      <c r="C33" s="237"/>
      <c r="D33" s="216"/>
      <c r="E33" s="216"/>
      <c r="F33" s="216"/>
      <c r="G33" s="216"/>
      <c r="H33" s="216"/>
      <c r="I33" s="216"/>
      <c r="J33" s="216"/>
      <c r="K33" s="216"/>
      <c r="L33" s="216"/>
      <c r="M33" s="216"/>
      <c r="N33" s="216"/>
      <c r="O33" s="216"/>
      <c r="P33" s="216"/>
      <c r="Q33" s="216"/>
      <c r="R33" s="236"/>
      <c r="S33" s="271"/>
      <c r="T33" s="272"/>
      <c r="U33" s="272"/>
      <c r="V33" s="272"/>
      <c r="W33" s="272"/>
      <c r="X33" s="272"/>
      <c r="Y33" s="272"/>
      <c r="Z33" s="272"/>
      <c r="AA33" s="272"/>
      <c r="AB33" s="272"/>
      <c r="AC33" s="272"/>
      <c r="AD33" s="272"/>
      <c r="AE33" s="272"/>
      <c r="AF33" s="272"/>
      <c r="AG33" s="272"/>
      <c r="AH33" s="273"/>
      <c r="AI33" s="216"/>
    </row>
    <row r="34" spans="2:35" ht="86" customHeight="1" thickBot="1">
      <c r="B34" s="216"/>
      <c r="C34" s="290" t="s">
        <v>5004</v>
      </c>
      <c r="D34" s="291"/>
      <c r="E34" s="291"/>
      <c r="F34" s="292"/>
      <c r="G34" s="290" t="s">
        <v>5005</v>
      </c>
      <c r="H34" s="291"/>
      <c r="I34" s="291"/>
      <c r="J34" s="292"/>
      <c r="K34" s="290" t="s">
        <v>5006</v>
      </c>
      <c r="L34" s="291"/>
      <c r="M34" s="291"/>
      <c r="N34" s="291"/>
      <c r="O34" s="291"/>
      <c r="P34" s="291"/>
      <c r="Q34" s="291"/>
      <c r="R34" s="292"/>
      <c r="S34" s="237"/>
      <c r="T34" s="216"/>
      <c r="U34" s="216"/>
      <c r="V34" s="216"/>
      <c r="W34" s="216"/>
      <c r="X34" s="216"/>
      <c r="Y34" s="216"/>
      <c r="Z34" s="216"/>
      <c r="AA34" s="216"/>
      <c r="AB34" s="216"/>
      <c r="AC34" s="216"/>
      <c r="AD34" s="216"/>
      <c r="AE34" s="318" t="s">
        <v>6064</v>
      </c>
      <c r="AF34" s="319"/>
      <c r="AG34" s="319"/>
      <c r="AH34" s="320"/>
      <c r="AI34" s="216"/>
    </row>
    <row r="35" spans="2:35" ht="86" customHeight="1">
      <c r="B35" s="216"/>
      <c r="C35" s="250" t="str">
        <f>'人物性格 (2)星座，塔罗，卡巴拉'!AO11</f>
        <v>星座</v>
      </c>
      <c r="D35" s="244" t="str">
        <f ca="1">'人物性格 (2)星座，塔罗，卡巴拉'!AQ11</f>
        <v>摩蝎座</v>
      </c>
      <c r="E35" s="220" t="str">
        <f>'人物性格 (2)星座，塔罗，卡巴拉'!AO12</f>
        <v>编号</v>
      </c>
      <c r="F35" s="245">
        <f ca="1">'人物性格 (2)星座，塔罗，卡巴拉'!AQ12</f>
        <v>12</v>
      </c>
      <c r="G35" s="250" t="str">
        <f>'人物性格 (2)星座，塔罗，卡巴拉'!AO16</f>
        <v>塔罗</v>
      </c>
      <c r="H35" s="220" t="str">
        <f ca="1">'人物性格 (2)星座，塔罗，卡巴拉'!AQ16</f>
        <v>恋人</v>
      </c>
      <c r="I35" s="252" t="str">
        <f>'人物性格 (2)星座，塔罗，卡巴拉'!AO18</f>
        <v>代表</v>
      </c>
      <c r="J35" s="225" t="str">
        <f ca="1">'人物性格 (2)星座，塔罗，卡巴拉'!AP18</f>
        <v>结合</v>
      </c>
      <c r="K35" s="250" t="str">
        <f>'人物性格 (2)星座，塔罗，卡巴拉'!AS12</f>
        <v>编号</v>
      </c>
      <c r="L35" s="244" t="str">
        <f ca="1">'人物性格 (2)星座，塔罗，卡巴拉'!AU12</f>
        <v>8-10</v>
      </c>
      <c r="M35" s="335" t="str">
        <f ca="1">'人物性格 (2)星座，塔罗，卡巴拉'!AS13</f>
        <v>8.荣耀（或称“名誉”，“光辉”，Hod，Splendor）</v>
      </c>
      <c r="N35" s="335"/>
      <c r="O35" s="252" t="str">
        <f>'人物性格 (2)星座，塔罗，卡巴拉'!AS17</f>
        <v>编号</v>
      </c>
      <c r="P35" s="244" t="str">
        <f ca="1">'人物性格 (2)星座，塔罗，卡巴拉'!AU17</f>
        <v>10</v>
      </c>
      <c r="Q35" s="335" t="str">
        <f ca="1">'人物性格 (2)星座，塔罗，卡巴拉'!AS18</f>
        <v>10.“王国”（Malkuth，Kingdom） </v>
      </c>
      <c r="R35" s="336"/>
      <c r="S35" s="237"/>
      <c r="T35" s="216"/>
      <c r="U35" s="216"/>
      <c r="V35" s="216"/>
      <c r="W35" s="216"/>
      <c r="X35" s="216"/>
      <c r="Y35" s="216"/>
      <c r="Z35" s="216"/>
      <c r="AA35" s="216"/>
      <c r="AB35" s="216"/>
      <c r="AC35" s="216"/>
      <c r="AD35" s="216"/>
      <c r="AE35" s="353" t="s">
        <v>5007</v>
      </c>
      <c r="AF35" s="354"/>
      <c r="AG35" s="354"/>
      <c r="AH35" s="355"/>
      <c r="AI35" s="216"/>
    </row>
    <row r="36" spans="2:35" ht="86" customHeight="1">
      <c r="B36" s="216"/>
      <c r="C36" s="250" t="str">
        <f>'人物性格 (2)星座，塔罗，卡巴拉'!AO13</f>
        <v>出生</v>
      </c>
      <c r="D36" s="337" t="str">
        <f ca="1">'人物性格 (2)星座，塔罗，卡巴拉'!AQ13</f>
        <v>出生月份12月22日-1月20日 </v>
      </c>
      <c r="E36" s="337"/>
      <c r="F36" s="338"/>
      <c r="G36" s="329" t="str">
        <f ca="1">'人物性格 (2)星座，塔罗，卡巴拉'!AQ18</f>
        <v>——结合（对应星象：双子座）
牌面解读：
这是塔罗牌中解释爱情最好的牌，代表这人生的青春期。牌面中一对男女在天使的召唤下走到一起，成为恋人。尽管阳光普照，充满了幸福的感受，但恋人的后面却有着很多考验在等着他们——希望之树和毒蛇盘踞的禁果之树。
恋爱中的情侣可以彼此协助、支持，浪漫成了这段美好时光的主题。但恋爱中的人必须面对感情上的抉择，就是在众多的异性中选择其中的一个作为伴侣，所以说爱情是既美丽又残酷的。在解牌时一定要注意“结合”背后的“选择”，也就是要有所取舍。
正位释义：
撮合，爱情，流行，兴趣，充满希望的未来，魅力，增加朋友。感情和肉体对爱的渴望，它暗示恋情将向彼此关系更亲密的方向发展。事业上将面临重大的抉择，它将关系到你的未来前途。
逆位释义：
禁不起诱惑，纵欲过度，反覆无常，友情变淡，厌倦，争吵，华丽的打扮，优柔寡断。感情上表现幼稚，对成长虽有期待与希望，却希望永远躲避危险，逃避责任。事业上总保持着很高的戒心，让人感到很不舒服，不愿同你合作。</v>
      </c>
      <c r="H36" s="329"/>
      <c r="I36" s="329"/>
      <c r="J36" s="330"/>
      <c r="K36" s="332" t="str">
        <f ca="1">'人物性格 (2)星座，塔罗，卡巴拉'!AU13</f>
        <v xml:space="preserve">有物质型态的“铸型”之意。数字是8，颜色是橙色，金属是水银。象征行星为水星。神名是Elohim Tzabaoth，守护天使是拉斐尔（Raphael）。尊严、收缩、光荣，亦代表着水星天。 </v>
      </c>
      <c r="L36" s="329"/>
      <c r="M36" s="329"/>
      <c r="N36" s="329"/>
      <c r="O36" s="329" t="str">
        <f ca="1">'人物性格 (2)星座，塔罗，卡巴拉'!AU18</f>
        <v xml:space="preserve">“物质的王国”之意。颜色是橙黄色、橄榄色、红褐色和黑色四色，宝石是水晶。象征行星为地球。代表人物形象为坐在王座上的年轻女性，神名是Adonai Melekh，守护天使是尚达奉（Sandalphon）。王国、物质、人，亦代表着四元素所合成，即是物质的存在。 
依次连结1到10所构成的线条又称为“火剑之路”（Path of the Flaming Sword）。 
另外，在16世纪的鲁利安体系的卡巴拉（英语：Lurianic Kabbalah）中，出现了质点“知识”（或称“智慧”，Da'at）。“知识”所在之处，生命之树的十个质点合为一体，所以通常不会被描绘。然而有时“知识”也会被视为质点并取代“王冠”（Kether），沿生命之树中轴线出现，位于“王冠”的正下方、“美丽”（Tiphareth）的正上方，这时它被视为非意识的“王冠”的意识表现。 </v>
      </c>
      <c r="P36" s="329"/>
      <c r="Q36" s="329"/>
      <c r="R36" s="330"/>
      <c r="S36" s="237"/>
      <c r="T36" s="216"/>
      <c r="U36" s="216"/>
      <c r="V36" s="216"/>
      <c r="W36" s="216"/>
      <c r="X36" s="216"/>
      <c r="Y36" s="216"/>
      <c r="Z36" s="216"/>
      <c r="AA36" s="216"/>
      <c r="AB36" s="216"/>
      <c r="AC36" s="216"/>
      <c r="AD36" s="216"/>
      <c r="AE36" s="353"/>
      <c r="AF36" s="354"/>
      <c r="AG36" s="354"/>
      <c r="AH36" s="355"/>
      <c r="AI36" s="216"/>
    </row>
    <row r="37" spans="2:35" ht="86" customHeight="1">
      <c r="B37" s="216"/>
      <c r="C37" s="250" t="str">
        <f>'人物性格 (2)星座，塔罗，卡巴拉'!AO14</f>
        <v>总结</v>
      </c>
      <c r="D37" s="337" t="str">
        <f ca="1">'人物性格 (2)星座，塔罗，卡巴拉'!AQ14</f>
        <v>创建，组织，成就，命令 </v>
      </c>
      <c r="E37" s="337"/>
      <c r="F37" s="338"/>
      <c r="G37" s="250" t="str">
        <f>'人物性格 (2)星座，塔罗，卡巴拉'!AO19</f>
        <v>小塔罗</v>
      </c>
      <c r="H37" s="220" t="str">
        <f ca="1">'人物性格 (2)星座，塔罗，卡巴拉'!AQ19</f>
        <v>权杖2</v>
      </c>
      <c r="I37" s="335" t="str">
        <f ca="1">'人物性格 (2)星座，塔罗，卡巴拉'!AP20</f>
        <v>权杖代表着火，象征激情，能量创造，</v>
      </c>
      <c r="J37" s="336"/>
      <c r="K37" s="239" t="str">
        <f ca="1">'人物性格 (2)星座，塔罗，卡巴拉'!AS14</f>
        <v>“形成界”（Yetzirah）</v>
      </c>
      <c r="L37" s="220" t="str">
        <f ca="1">'人物性格 (2)星座，塔罗，卡巴拉'!AT14</f>
        <v>“形成的世界”（The Formation World） </v>
      </c>
      <c r="M37" s="335" t="str">
        <f ca="1">'人物性格 (2)星座，塔罗，卡巴拉'!AS15</f>
        <v>严厉之柱（Pillar of Severity） </v>
      </c>
      <c r="N37" s="335"/>
      <c r="O37" s="220" t="str">
        <f ca="1">'人物性格 (2)星座，塔罗，卡巴拉'!AS19</f>
        <v>“物质界”（Assiah）</v>
      </c>
      <c r="P37" s="220" t="str">
        <f ca="1">'人物性格 (2)星座，塔罗，卡巴拉'!AT19</f>
        <v xml:space="preserve">“物质的世界”（The Material World） </v>
      </c>
      <c r="Q37" s="335" t="str">
        <f ca="1">'人物性格 (2)星座，塔罗，卡巴拉'!AS20</f>
        <v>温和之柱（Pillar of Mildness）</v>
      </c>
      <c r="R37" s="336"/>
      <c r="S37" s="237"/>
      <c r="T37" s="216"/>
      <c r="U37" s="216"/>
      <c r="V37" s="216"/>
      <c r="W37" s="216"/>
      <c r="X37" s="216"/>
      <c r="Y37" s="216"/>
      <c r="Z37" s="216"/>
      <c r="AA37" s="216"/>
      <c r="AB37" s="216"/>
      <c r="AC37" s="216"/>
      <c r="AD37" s="216"/>
      <c r="AE37" s="353" t="s">
        <v>5008</v>
      </c>
      <c r="AF37" s="354"/>
      <c r="AG37" s="354"/>
      <c r="AH37" s="355"/>
      <c r="AI37" s="216"/>
    </row>
    <row r="38" spans="2:35" ht="86" customHeight="1" thickBot="1">
      <c r="B38" s="216"/>
      <c r="C38" s="251" t="str">
        <f>'人物性格 (2)星座，塔罗，卡巴拉'!AO15</f>
        <v>详细</v>
      </c>
      <c r="D38" s="327" t="str">
        <f ca="1">'人物性格 (2)星座，塔罗，卡巴拉'!AQ15</f>
        <v xml:space="preserve">摩蝎座的从不会重复同样的错误。他们非常小心，沉稳，务实和节俭。他们有所保留的个性可能导致人际关系出现问题。他们忠实于家庭及所爱的人。但他们善良和感情丰富的一面往往被他们的羞涩所掩盖。由于追求完美，不相信自己的能力，使他们经常与机遇擦肩而过。土星是摩蝎座的守护星。当受到很多人关注和遵敬的时候，摩蝎座的人很容易改变自 己。摩蝎座的人适合做经纪，政客，经济学家和银行家。 </v>
      </c>
      <c r="E38" s="327"/>
      <c r="F38" s="328"/>
      <c r="G38" s="331" t="str">
        <f ca="1">'人物性格 (2)星座，塔罗，卡巴拉'!AQ20</f>
        <v>失望，来自朋友和生意伙伴的反对。</v>
      </c>
      <c r="H38" s="327"/>
      <c r="I38" s="327"/>
      <c r="J38" s="328"/>
      <c r="K38" s="331" t="str">
        <f ca="1">'人物性格 (2)星座，塔罗，卡巴拉'!AU14</f>
        <v>原型为四大元素中的水。人类灵魂的领域，由此开始，有了男女的区别。被认为是元素的世界，来自“创造界”的组织开始形成物质，形态开始表现。这是小天使的世界，代表着神的心智（The Mind of Deity）</v>
      </c>
      <c r="L38" s="327"/>
      <c r="M38" s="327"/>
      <c r="N38" s="327"/>
      <c r="O38" s="333" t="str">
        <f ca="1">'人物性格 (2)星座，塔罗，卡巴拉'!AU19</f>
        <v>原型为四大元素中的地。我们人类生存的世界，灵魂在此有了肉体。原始的光分崩离析，开始结晶形成物质、自然界，以及人的存在。抽象的观念变成具体的事物，这是人的世界。 </v>
      </c>
      <c r="P38" s="333"/>
      <c r="Q38" s="333"/>
      <c r="R38" s="334"/>
      <c r="S38" s="238"/>
      <c r="T38" s="230"/>
      <c r="U38" s="230"/>
      <c r="V38" s="230"/>
      <c r="W38" s="230"/>
      <c r="X38" s="230"/>
      <c r="Y38" s="230"/>
      <c r="Z38" s="230"/>
      <c r="AA38" s="230"/>
      <c r="AB38" s="230"/>
      <c r="AC38" s="230"/>
      <c r="AD38" s="230"/>
      <c r="AE38" s="369"/>
      <c r="AF38" s="370"/>
      <c r="AG38" s="370"/>
      <c r="AH38" s="371"/>
      <c r="AI38" s="216"/>
    </row>
    <row r="39" spans="2:35" ht="86" customHeight="1">
      <c r="B39" s="216"/>
      <c r="C39" s="216"/>
      <c r="D39" s="216"/>
      <c r="E39" s="216"/>
      <c r="F39" s="216"/>
      <c r="G39" s="216"/>
      <c r="H39" s="216"/>
      <c r="I39" s="216"/>
      <c r="J39" s="216"/>
      <c r="K39" s="216"/>
      <c r="L39" s="216"/>
      <c r="M39" s="216"/>
      <c r="N39" s="216"/>
      <c r="O39" s="216"/>
      <c r="P39" s="216"/>
      <c r="Q39" s="216"/>
      <c r="R39" s="216"/>
      <c r="S39" s="216"/>
      <c r="T39" s="216"/>
      <c r="U39" s="216"/>
      <c r="V39" s="216"/>
      <c r="W39" s="216"/>
      <c r="X39" s="216"/>
      <c r="Y39" s="216"/>
      <c r="Z39" s="216"/>
      <c r="AA39" s="216"/>
      <c r="AB39" s="216"/>
      <c r="AC39" s="216"/>
      <c r="AD39" s="216"/>
      <c r="AE39" s="216"/>
      <c r="AF39" s="216"/>
      <c r="AG39" s="216"/>
      <c r="AH39" s="216"/>
      <c r="AI39" s="216"/>
    </row>
  </sheetData>
  <mergeCells count="131">
    <mergeCell ref="AE37:AH38"/>
    <mergeCell ref="AE34:AH34"/>
    <mergeCell ref="X5:Z5"/>
    <mergeCell ref="X6:Z6"/>
    <mergeCell ref="X7:Z7"/>
    <mergeCell ref="X8:Z8"/>
    <mergeCell ref="W4:Z4"/>
    <mergeCell ref="E5:F5"/>
    <mergeCell ref="AA22:AH22"/>
    <mergeCell ref="S22:Z22"/>
    <mergeCell ref="K30:L32"/>
    <mergeCell ref="M30:N32"/>
    <mergeCell ref="O29:R29"/>
    <mergeCell ref="K28:N28"/>
    <mergeCell ref="O28:R28"/>
    <mergeCell ref="I31:I32"/>
    <mergeCell ref="O30:R30"/>
    <mergeCell ref="O31:R31"/>
    <mergeCell ref="O32:R32"/>
    <mergeCell ref="Q35:R35"/>
    <mergeCell ref="O36:R36"/>
    <mergeCell ref="M35:N35"/>
    <mergeCell ref="K34:R34"/>
    <mergeCell ref="G34:J34"/>
    <mergeCell ref="C2:AH2"/>
    <mergeCell ref="W11:Z11"/>
    <mergeCell ref="W10:Z10"/>
    <mergeCell ref="W12:Z12"/>
    <mergeCell ref="W13:Z14"/>
    <mergeCell ref="S3:AH3"/>
    <mergeCell ref="C3:R3"/>
    <mergeCell ref="AE35:AH36"/>
    <mergeCell ref="L5:N6"/>
    <mergeCell ref="L7:N8"/>
    <mergeCell ref="C10:J10"/>
    <mergeCell ref="K10:R10"/>
    <mergeCell ref="C28:F28"/>
    <mergeCell ref="G28:J28"/>
    <mergeCell ref="G31:G32"/>
    <mergeCell ref="H31:H32"/>
    <mergeCell ref="K5:K6"/>
    <mergeCell ref="K7:K8"/>
    <mergeCell ref="G5:G6"/>
    <mergeCell ref="J31:J32"/>
    <mergeCell ref="K29:L29"/>
    <mergeCell ref="M29:N29"/>
    <mergeCell ref="AE4:AH4"/>
    <mergeCell ref="AF5:AH5"/>
    <mergeCell ref="D38:F38"/>
    <mergeCell ref="C34:F34"/>
    <mergeCell ref="G36:J36"/>
    <mergeCell ref="G38:J38"/>
    <mergeCell ref="K36:N36"/>
    <mergeCell ref="K38:N38"/>
    <mergeCell ref="O38:R38"/>
    <mergeCell ref="M37:N37"/>
    <mergeCell ref="Q37:R37"/>
    <mergeCell ref="I37:J37"/>
    <mergeCell ref="D36:F36"/>
    <mergeCell ref="D37:F37"/>
    <mergeCell ref="AF6:AH6"/>
    <mergeCell ref="AF7:AH7"/>
    <mergeCell ref="AF8:AH8"/>
    <mergeCell ref="C5:C6"/>
    <mergeCell ref="C7:C8"/>
    <mergeCell ref="C4:F4"/>
    <mergeCell ref="G4:J4"/>
    <mergeCell ref="K4:N4"/>
    <mergeCell ref="I5:J5"/>
    <mergeCell ref="I6:J6"/>
    <mergeCell ref="I7:J7"/>
    <mergeCell ref="I8:J8"/>
    <mergeCell ref="T5:V5"/>
    <mergeCell ref="T6:V6"/>
    <mergeCell ref="S4:V4"/>
    <mergeCell ref="T7:V7"/>
    <mergeCell ref="T8:V8"/>
    <mergeCell ref="AA4:AD4"/>
    <mergeCell ref="AB5:AD5"/>
    <mergeCell ref="E6:F6"/>
    <mergeCell ref="AB6:AD6"/>
    <mergeCell ref="C16:F16"/>
    <mergeCell ref="G16:J16"/>
    <mergeCell ref="K16:N16"/>
    <mergeCell ref="O16:R16"/>
    <mergeCell ref="D17:F17"/>
    <mergeCell ref="H17:J17"/>
    <mergeCell ref="L17:N17"/>
    <mergeCell ref="P17:R17"/>
    <mergeCell ref="AB7:AD7"/>
    <mergeCell ref="AB8:AD8"/>
    <mergeCell ref="AA16:AH16"/>
    <mergeCell ref="S16:Z16"/>
    <mergeCell ref="S15:AH15"/>
    <mergeCell ref="S10:V10"/>
    <mergeCell ref="S13:T13"/>
    <mergeCell ref="U13:V13"/>
    <mergeCell ref="S14:V14"/>
    <mergeCell ref="S11:T11"/>
    <mergeCell ref="U11:V11"/>
    <mergeCell ref="S12:V12"/>
    <mergeCell ref="G7:G8"/>
    <mergeCell ref="E7:F7"/>
    <mergeCell ref="E8:F8"/>
    <mergeCell ref="D20:F20"/>
    <mergeCell ref="H20:J20"/>
    <mergeCell ref="L20:N20"/>
    <mergeCell ref="P20:R20"/>
    <mergeCell ref="C22:F22"/>
    <mergeCell ref="K22:N22"/>
    <mergeCell ref="D18:F18"/>
    <mergeCell ref="H18:J18"/>
    <mergeCell ref="L18:N18"/>
    <mergeCell ref="P18:R18"/>
    <mergeCell ref="D19:F19"/>
    <mergeCell ref="H19:J19"/>
    <mergeCell ref="L19:N19"/>
    <mergeCell ref="P19:R19"/>
    <mergeCell ref="L23:N23"/>
    <mergeCell ref="L24:N24"/>
    <mergeCell ref="L25:N25"/>
    <mergeCell ref="L26:N26"/>
    <mergeCell ref="D23:F23"/>
    <mergeCell ref="D24:F24"/>
    <mergeCell ref="D25:F25"/>
    <mergeCell ref="D26:F26"/>
    <mergeCell ref="G22:J22"/>
    <mergeCell ref="H23:J23"/>
    <mergeCell ref="H24:J24"/>
    <mergeCell ref="H25:J25"/>
    <mergeCell ref="H26:J26"/>
  </mergeCells>
  <phoneticPr fontId="0" type="Hiragan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2"/>
  <sheetViews>
    <sheetView workbookViewId="0">
      <selection activeCell="L10" sqref="L10:R14"/>
    </sheetView>
  </sheetViews>
  <sheetFormatPr baseColWidth="10" defaultColWidth="8.6640625" defaultRowHeight="15"/>
  <cols>
    <col min="1" max="1" width="10.1640625" style="11" customWidth="1"/>
    <col min="11" max="11" width="10.83203125" customWidth="1"/>
  </cols>
  <sheetData>
    <row r="1" spans="1:23">
      <c r="A1" s="392" t="s">
        <v>25</v>
      </c>
      <c r="B1" s="392"/>
      <c r="C1" s="392"/>
      <c r="D1" s="392"/>
      <c r="E1" s="392"/>
      <c r="F1" s="392"/>
      <c r="G1" s="392"/>
      <c r="H1" s="392"/>
      <c r="I1" s="392"/>
      <c r="J1" s="392"/>
      <c r="K1" s="392"/>
      <c r="L1" s="393" t="s">
        <v>5991</v>
      </c>
      <c r="M1" s="394"/>
      <c r="N1" s="394"/>
      <c r="O1" s="394"/>
      <c r="P1" s="394"/>
      <c r="Q1" s="394"/>
      <c r="R1" s="394"/>
    </row>
    <row r="2" spans="1:23">
      <c r="A2" s="392"/>
      <c r="B2" s="392"/>
      <c r="C2" s="392"/>
      <c r="D2" s="392"/>
      <c r="E2" s="392"/>
      <c r="F2" s="392"/>
      <c r="G2" s="392"/>
      <c r="H2" s="392"/>
      <c r="I2" s="392"/>
      <c r="J2" s="392"/>
      <c r="K2" s="392"/>
      <c r="L2" s="394"/>
      <c r="M2" s="394"/>
      <c r="N2" s="394"/>
      <c r="O2" s="394"/>
      <c r="P2" s="394"/>
      <c r="Q2" s="394"/>
      <c r="R2" s="394"/>
    </row>
    <row r="3" spans="1:23" ht="30" customHeight="1">
      <c r="A3" s="136" t="s">
        <v>26</v>
      </c>
      <c r="B3" s="395"/>
      <c r="C3" s="395"/>
      <c r="D3" s="395"/>
      <c r="E3" s="395"/>
      <c r="F3" s="395"/>
      <c r="G3" s="395"/>
      <c r="H3" s="395"/>
      <c r="I3" s="395"/>
      <c r="J3" s="395"/>
      <c r="K3" s="395"/>
      <c r="L3" s="394"/>
      <c r="M3" s="394"/>
      <c r="N3" s="394"/>
      <c r="O3" s="394"/>
      <c r="P3" s="394"/>
      <c r="Q3" s="394"/>
      <c r="R3" s="394"/>
      <c r="S3" s="13"/>
      <c r="T3" s="13"/>
      <c r="U3" s="13"/>
      <c r="V3" s="13"/>
      <c r="W3" s="13"/>
    </row>
    <row r="4" spans="1:23" ht="30" customHeight="1">
      <c r="A4" s="137" t="s">
        <v>27</v>
      </c>
      <c r="B4" s="396"/>
      <c r="C4" s="396"/>
      <c r="D4" s="396"/>
      <c r="E4" s="396"/>
      <c r="F4" s="396"/>
      <c r="G4" s="396"/>
      <c r="H4" s="396"/>
      <c r="I4" s="396"/>
      <c r="J4" s="396"/>
      <c r="K4" s="396"/>
      <c r="L4" s="394"/>
      <c r="M4" s="394"/>
      <c r="N4" s="394"/>
      <c r="O4" s="394"/>
      <c r="P4" s="394"/>
      <c r="Q4" s="394"/>
      <c r="R4" s="394"/>
      <c r="S4" s="13"/>
      <c r="T4" s="13"/>
      <c r="U4" s="13"/>
      <c r="V4" s="13"/>
      <c r="W4" s="13"/>
    </row>
    <row r="5" spans="1:23" ht="30" customHeight="1">
      <c r="A5" s="136" t="s">
        <v>28</v>
      </c>
      <c r="B5" s="395"/>
      <c r="C5" s="395"/>
      <c r="D5" s="395"/>
      <c r="E5" s="395"/>
      <c r="F5" s="395"/>
      <c r="G5" s="395"/>
      <c r="H5" s="395"/>
      <c r="I5" s="395"/>
      <c r="J5" s="395"/>
      <c r="K5" s="395"/>
      <c r="L5" s="394"/>
      <c r="M5" s="394"/>
      <c r="N5" s="394"/>
      <c r="O5" s="394"/>
      <c r="P5" s="394"/>
      <c r="Q5" s="394"/>
      <c r="R5" s="394"/>
    </row>
    <row r="6" spans="1:23" ht="30" customHeight="1">
      <c r="A6" s="12" t="s">
        <v>29</v>
      </c>
      <c r="B6" s="396"/>
      <c r="C6" s="396"/>
      <c r="D6" s="396"/>
      <c r="E6" s="396"/>
      <c r="F6" s="396"/>
      <c r="G6" s="396"/>
      <c r="H6" s="396"/>
      <c r="I6" s="396"/>
      <c r="J6" s="396"/>
      <c r="K6" s="396"/>
      <c r="L6" s="394"/>
      <c r="M6" s="394"/>
      <c r="N6" s="394"/>
      <c r="O6" s="394"/>
      <c r="P6" s="394"/>
      <c r="Q6" s="394"/>
      <c r="R6" s="394"/>
    </row>
    <row r="7" spans="1:23" ht="18" customHeight="1">
      <c r="A7" s="397" t="s">
        <v>30</v>
      </c>
      <c r="B7" s="398"/>
      <c r="C7" s="399"/>
      <c r="D7" s="399"/>
      <c r="E7" s="399"/>
      <c r="F7" s="399"/>
      <c r="G7" s="399"/>
      <c r="H7" s="399"/>
      <c r="I7" s="399"/>
      <c r="J7" s="399"/>
      <c r="K7" s="399"/>
      <c r="L7" s="394"/>
      <c r="M7" s="394"/>
      <c r="N7" s="394"/>
      <c r="O7" s="394"/>
      <c r="P7" s="394"/>
      <c r="Q7" s="394"/>
      <c r="R7" s="394"/>
    </row>
    <row r="8" spans="1:23">
      <c r="A8" s="397"/>
      <c r="B8" s="399"/>
      <c r="C8" s="399"/>
      <c r="D8" s="399"/>
      <c r="E8" s="399"/>
      <c r="F8" s="399"/>
      <c r="G8" s="399"/>
      <c r="H8" s="399"/>
      <c r="I8" s="399"/>
      <c r="J8" s="399"/>
      <c r="K8" s="399"/>
      <c r="L8" s="394"/>
      <c r="M8" s="394"/>
      <c r="N8" s="394"/>
      <c r="O8" s="394"/>
      <c r="P8" s="394"/>
      <c r="Q8" s="394"/>
      <c r="R8" s="394"/>
    </row>
    <row r="9" spans="1:23">
      <c r="A9" s="397"/>
      <c r="B9" s="399"/>
      <c r="C9" s="399"/>
      <c r="D9" s="399"/>
      <c r="E9" s="399"/>
      <c r="F9" s="399"/>
      <c r="G9" s="399"/>
      <c r="H9" s="399"/>
      <c r="I9" s="399"/>
      <c r="J9" s="399"/>
      <c r="K9" s="399"/>
      <c r="L9" s="394"/>
      <c r="M9" s="394"/>
      <c r="N9" s="394"/>
      <c r="O9" s="394"/>
      <c r="P9" s="394"/>
      <c r="Q9" s="394"/>
      <c r="R9" s="394"/>
    </row>
    <row r="10" spans="1:23">
      <c r="A10" s="397"/>
      <c r="B10" s="399"/>
      <c r="C10" s="399"/>
      <c r="D10" s="399"/>
      <c r="E10" s="399"/>
      <c r="F10" s="399"/>
      <c r="G10" s="399"/>
      <c r="H10" s="399"/>
      <c r="I10" s="399"/>
      <c r="J10" s="399"/>
      <c r="K10" s="399"/>
      <c r="L10" s="391" t="s">
        <v>31</v>
      </c>
      <c r="M10" s="391"/>
      <c r="N10" s="391"/>
      <c r="O10" s="391"/>
      <c r="P10" s="391"/>
      <c r="Q10" s="391"/>
      <c r="R10" s="391"/>
    </row>
    <row r="11" spans="1:23">
      <c r="A11" s="397"/>
      <c r="B11" s="399"/>
      <c r="C11" s="399"/>
      <c r="D11" s="399"/>
      <c r="E11" s="399"/>
      <c r="F11" s="399"/>
      <c r="G11" s="399"/>
      <c r="H11" s="399"/>
      <c r="I11" s="399"/>
      <c r="J11" s="399"/>
      <c r="K11" s="399"/>
      <c r="L11" s="391"/>
      <c r="M11" s="391"/>
      <c r="N11" s="391"/>
      <c r="O11" s="391"/>
      <c r="P11" s="391"/>
      <c r="Q11" s="391"/>
      <c r="R11" s="391"/>
    </row>
    <row r="12" spans="1:23">
      <c r="A12" s="400" t="s">
        <v>32</v>
      </c>
      <c r="B12" s="401" t="s">
        <v>33</v>
      </c>
      <c r="C12" s="402"/>
      <c r="D12" s="402"/>
      <c r="E12" s="402"/>
      <c r="F12" s="402"/>
      <c r="G12" s="402"/>
      <c r="H12" s="402"/>
      <c r="I12" s="402"/>
      <c r="J12" s="402"/>
      <c r="K12" s="402"/>
      <c r="L12" s="391"/>
      <c r="M12" s="391"/>
      <c r="N12" s="391"/>
      <c r="O12" s="391"/>
      <c r="P12" s="391"/>
      <c r="Q12" s="391"/>
      <c r="R12" s="391"/>
    </row>
    <row r="13" spans="1:23">
      <c r="A13" s="400"/>
      <c r="B13" s="401" t="s">
        <v>34</v>
      </c>
      <c r="C13" s="402"/>
      <c r="D13" s="402"/>
      <c r="E13" s="402"/>
      <c r="F13" s="402"/>
      <c r="G13" s="402"/>
      <c r="H13" s="402"/>
      <c r="I13" s="402"/>
      <c r="J13" s="402"/>
      <c r="K13" s="402"/>
      <c r="L13" s="391"/>
      <c r="M13" s="391"/>
      <c r="N13" s="391"/>
      <c r="O13" s="391"/>
      <c r="P13" s="391"/>
      <c r="Q13" s="391"/>
      <c r="R13" s="391"/>
    </row>
    <row r="14" spans="1:23">
      <c r="A14" s="400"/>
      <c r="B14" s="401" t="s">
        <v>35</v>
      </c>
      <c r="C14" s="402"/>
      <c r="D14" s="402"/>
      <c r="E14" s="402"/>
      <c r="F14" s="402"/>
      <c r="G14" s="402"/>
      <c r="H14" s="402"/>
      <c r="I14" s="402"/>
      <c r="J14" s="402"/>
      <c r="K14" s="402"/>
      <c r="L14" s="391"/>
      <c r="M14" s="391"/>
      <c r="N14" s="391"/>
      <c r="O14" s="391"/>
      <c r="P14" s="391"/>
      <c r="Q14" s="391"/>
      <c r="R14" s="391"/>
      <c r="S14" s="13"/>
      <c r="T14" s="13"/>
      <c r="U14" s="13"/>
      <c r="V14" s="13"/>
      <c r="W14" s="13"/>
    </row>
    <row r="15" spans="1:23" ht="24" customHeight="1">
      <c r="A15" s="410" t="s">
        <v>36</v>
      </c>
      <c r="B15" s="403"/>
      <c r="C15" s="404"/>
      <c r="D15" s="404"/>
      <c r="E15" s="404"/>
      <c r="F15" s="404"/>
      <c r="G15" s="404"/>
      <c r="H15" s="404"/>
      <c r="I15" s="404"/>
      <c r="J15" s="404"/>
      <c r="K15" s="405"/>
      <c r="L15" s="13"/>
      <c r="M15" s="13"/>
      <c r="N15" s="13"/>
      <c r="O15" s="13"/>
      <c r="P15" s="13"/>
      <c r="Q15" s="13"/>
      <c r="R15" s="13"/>
      <c r="S15" s="13"/>
      <c r="T15" s="13"/>
      <c r="U15" s="13"/>
      <c r="V15" s="13"/>
      <c r="W15" s="13"/>
    </row>
    <row r="16" spans="1:23" ht="24" customHeight="1">
      <c r="A16" s="410"/>
      <c r="B16" s="406"/>
      <c r="C16" s="406"/>
      <c r="D16" s="406"/>
      <c r="E16" s="406"/>
      <c r="F16" s="406"/>
      <c r="G16" s="406"/>
      <c r="H16" s="406"/>
      <c r="I16" s="406"/>
      <c r="J16" s="406"/>
      <c r="K16" s="407"/>
      <c r="L16" s="13"/>
      <c r="M16" s="13"/>
      <c r="N16" s="13"/>
      <c r="O16" s="13"/>
      <c r="P16" s="13"/>
      <c r="Q16" s="13"/>
      <c r="R16" s="13"/>
      <c r="S16" s="13"/>
      <c r="T16" s="13"/>
      <c r="U16" s="13"/>
      <c r="V16" s="13"/>
      <c r="W16" s="13"/>
    </row>
    <row r="17" spans="1:23" ht="21" customHeight="1">
      <c r="A17" s="410"/>
      <c r="B17" s="406"/>
      <c r="C17" s="406"/>
      <c r="D17" s="406"/>
      <c r="E17" s="406"/>
      <c r="F17" s="406"/>
      <c r="G17" s="406"/>
      <c r="H17" s="406"/>
      <c r="I17" s="406"/>
      <c r="J17" s="406"/>
      <c r="K17" s="407"/>
      <c r="L17" s="13"/>
      <c r="M17" s="13"/>
      <c r="N17" s="13"/>
      <c r="O17" s="13"/>
      <c r="P17" s="13"/>
      <c r="Q17" s="13"/>
      <c r="R17" s="13"/>
      <c r="S17" s="13"/>
      <c r="T17" s="13"/>
      <c r="U17" s="13"/>
      <c r="V17" s="13"/>
      <c r="W17" s="13"/>
    </row>
    <row r="18" spans="1:23" ht="21" customHeight="1">
      <c r="A18" s="410"/>
      <c r="B18" s="406"/>
      <c r="C18" s="406"/>
      <c r="D18" s="406"/>
      <c r="E18" s="406"/>
      <c r="F18" s="406"/>
      <c r="G18" s="406"/>
      <c r="H18" s="406"/>
      <c r="I18" s="406"/>
      <c r="J18" s="406"/>
      <c r="K18" s="407"/>
      <c r="L18" s="13"/>
      <c r="M18" s="13"/>
      <c r="N18" s="13"/>
      <c r="O18" s="13"/>
      <c r="P18" s="13"/>
      <c r="Q18" s="13"/>
      <c r="R18" s="13"/>
      <c r="S18" s="13"/>
      <c r="T18" s="13"/>
      <c r="U18" s="13"/>
      <c r="V18" s="13"/>
      <c r="W18" s="13"/>
    </row>
    <row r="19" spans="1:23" ht="21" customHeight="1">
      <c r="A19" s="410"/>
      <c r="B19" s="408"/>
      <c r="C19" s="408"/>
      <c r="D19" s="408"/>
      <c r="E19" s="408"/>
      <c r="F19" s="408"/>
      <c r="G19" s="408"/>
      <c r="H19" s="408"/>
      <c r="I19" s="408"/>
      <c r="J19" s="408"/>
      <c r="K19" s="409"/>
      <c r="L19" s="13"/>
      <c r="M19" s="13"/>
      <c r="N19" s="13"/>
      <c r="O19" s="13"/>
      <c r="P19" s="13"/>
      <c r="Q19" s="13"/>
      <c r="R19" s="13"/>
      <c r="S19" s="13"/>
      <c r="T19" s="13"/>
      <c r="U19" s="13"/>
      <c r="V19" s="13"/>
      <c r="W19" s="13"/>
    </row>
    <row r="20" spans="1:23" ht="25" customHeight="1">
      <c r="A20" s="419" t="s">
        <v>37</v>
      </c>
      <c r="B20" s="420"/>
      <c r="C20" s="421"/>
      <c r="D20" s="421"/>
      <c r="E20" s="421"/>
      <c r="F20" s="421"/>
      <c r="G20" s="421"/>
      <c r="H20" s="421"/>
      <c r="I20" s="421"/>
      <c r="J20" s="421"/>
      <c r="K20" s="422"/>
      <c r="L20" s="13"/>
      <c r="M20" s="13"/>
      <c r="N20" s="13"/>
      <c r="V20" s="13"/>
      <c r="W20" s="13"/>
    </row>
    <row r="21" spans="1:23" ht="25" customHeight="1">
      <c r="A21" s="419"/>
      <c r="B21" s="423"/>
      <c r="C21" s="424"/>
      <c r="D21" s="424"/>
      <c r="E21" s="424"/>
      <c r="F21" s="424"/>
      <c r="G21" s="424"/>
      <c r="H21" s="424"/>
      <c r="I21" s="424"/>
      <c r="J21" s="424"/>
      <c r="K21" s="425"/>
      <c r="L21" s="13"/>
      <c r="M21" s="13"/>
      <c r="N21" s="13"/>
      <c r="V21" s="13"/>
      <c r="W21" s="13"/>
    </row>
    <row r="22" spans="1:23" ht="25" customHeight="1">
      <c r="A22" s="419"/>
      <c r="B22" s="423"/>
      <c r="C22" s="424"/>
      <c r="D22" s="424"/>
      <c r="E22" s="424"/>
      <c r="F22" s="424"/>
      <c r="G22" s="424"/>
      <c r="H22" s="424"/>
      <c r="I22" s="424"/>
      <c r="J22" s="424"/>
      <c r="K22" s="425"/>
      <c r="L22" s="13"/>
      <c r="M22" s="13"/>
      <c r="N22" s="13"/>
      <c r="V22" s="13"/>
      <c r="W22" s="13"/>
    </row>
    <row r="23" spans="1:23" ht="25" customHeight="1">
      <c r="A23" s="419"/>
      <c r="B23" s="423"/>
      <c r="C23" s="424"/>
      <c r="D23" s="424"/>
      <c r="E23" s="424"/>
      <c r="F23" s="424"/>
      <c r="G23" s="424"/>
      <c r="H23" s="424"/>
      <c r="I23" s="424"/>
      <c r="J23" s="424"/>
      <c r="K23" s="425"/>
      <c r="L23" s="13"/>
      <c r="M23" s="13"/>
      <c r="N23" s="13"/>
      <c r="V23" s="13"/>
      <c r="W23" s="13"/>
    </row>
    <row r="24" spans="1:23" ht="25" customHeight="1">
      <c r="A24" s="419"/>
      <c r="B24" s="423"/>
      <c r="C24" s="424"/>
      <c r="D24" s="424"/>
      <c r="E24" s="424"/>
      <c r="F24" s="424"/>
      <c r="G24" s="424"/>
      <c r="H24" s="424"/>
      <c r="I24" s="424"/>
      <c r="J24" s="424"/>
      <c r="K24" s="425"/>
    </row>
    <row r="25" spans="1:23" ht="25" customHeight="1">
      <c r="A25" s="419"/>
      <c r="B25" s="423"/>
      <c r="C25" s="424"/>
      <c r="D25" s="424"/>
      <c r="E25" s="424"/>
      <c r="F25" s="424"/>
      <c r="G25" s="424"/>
      <c r="H25" s="424"/>
      <c r="I25" s="424"/>
      <c r="J25" s="424"/>
      <c r="K25" s="425"/>
    </row>
    <row r="26" spans="1:23" ht="25" customHeight="1">
      <c r="A26" s="419"/>
      <c r="B26" s="423"/>
      <c r="C26" s="424"/>
      <c r="D26" s="424"/>
      <c r="E26" s="424"/>
      <c r="F26" s="424"/>
      <c r="G26" s="424"/>
      <c r="H26" s="424"/>
      <c r="I26" s="424"/>
      <c r="J26" s="424"/>
      <c r="K26" s="425"/>
    </row>
    <row r="27" spans="1:23" ht="25" customHeight="1">
      <c r="A27" s="419"/>
      <c r="B27" s="426"/>
      <c r="C27" s="427"/>
      <c r="D27" s="427"/>
      <c r="E27" s="427"/>
      <c r="F27" s="427"/>
      <c r="G27" s="427"/>
      <c r="H27" s="427"/>
      <c r="I27" s="427"/>
      <c r="J27" s="427"/>
      <c r="K27" s="428"/>
    </row>
    <row r="28" spans="1:23" ht="29" customHeight="1">
      <c r="A28" s="136" t="s">
        <v>38</v>
      </c>
      <c r="B28" s="411"/>
      <c r="C28" s="412"/>
      <c r="D28" s="412"/>
      <c r="E28" s="412"/>
      <c r="F28" s="412"/>
      <c r="G28" s="412"/>
      <c r="H28" s="412"/>
      <c r="I28" s="412"/>
      <c r="J28" s="412"/>
      <c r="K28" s="413"/>
    </row>
    <row r="29" spans="1:23" ht="29" customHeight="1">
      <c r="A29" s="137" t="s">
        <v>39</v>
      </c>
      <c r="B29" s="414"/>
      <c r="C29" s="415"/>
      <c r="D29" s="415"/>
      <c r="E29" s="415"/>
      <c r="F29" s="415"/>
      <c r="G29" s="415"/>
      <c r="H29" s="415"/>
      <c r="I29" s="415"/>
      <c r="J29" s="415"/>
      <c r="K29" s="416"/>
    </row>
    <row r="30" spans="1:23" ht="29" customHeight="1">
      <c r="A30" s="136" t="s">
        <v>40</v>
      </c>
      <c r="B30" s="411"/>
      <c r="C30" s="412"/>
      <c r="D30" s="412"/>
      <c r="E30" s="412"/>
      <c r="F30" s="412"/>
      <c r="G30" s="412"/>
      <c r="H30" s="412"/>
      <c r="I30" s="412"/>
      <c r="J30" s="412"/>
      <c r="K30" s="413"/>
    </row>
    <row r="31" spans="1:23" ht="29" customHeight="1">
      <c r="A31" s="400" t="s">
        <v>41</v>
      </c>
      <c r="B31" s="417"/>
      <c r="C31" s="417"/>
      <c r="D31" s="417"/>
      <c r="E31" s="417"/>
      <c r="F31" s="417"/>
      <c r="G31" s="417"/>
      <c r="H31" s="417"/>
      <c r="I31" s="417"/>
      <c r="J31" s="417"/>
      <c r="K31" s="417"/>
    </row>
    <row r="32" spans="1:23">
      <c r="A32" s="400"/>
      <c r="B32" s="417"/>
      <c r="C32" s="417"/>
      <c r="D32" s="417"/>
      <c r="E32" s="417"/>
      <c r="F32" s="417"/>
      <c r="G32" s="417"/>
      <c r="H32" s="417"/>
      <c r="I32" s="417"/>
      <c r="J32" s="417"/>
      <c r="K32" s="417"/>
    </row>
    <row r="33" spans="1:11">
      <c r="A33" s="400"/>
      <c r="B33" s="417"/>
      <c r="C33" s="417"/>
      <c r="D33" s="417"/>
      <c r="E33" s="417"/>
      <c r="F33" s="417"/>
      <c r="G33" s="417"/>
      <c r="H33" s="417"/>
      <c r="I33" s="417"/>
      <c r="J33" s="417"/>
      <c r="K33" s="417"/>
    </row>
    <row r="34" spans="1:11">
      <c r="A34" s="410" t="s">
        <v>42</v>
      </c>
      <c r="B34" s="418"/>
      <c r="C34" s="418"/>
      <c r="D34" s="418"/>
      <c r="E34" s="418"/>
      <c r="F34" s="418"/>
      <c r="G34" s="418"/>
      <c r="H34" s="418"/>
      <c r="I34" s="418"/>
      <c r="J34" s="418"/>
      <c r="K34" s="418"/>
    </row>
    <row r="35" spans="1:11">
      <c r="A35" s="410"/>
      <c r="B35" s="418"/>
      <c r="C35" s="418"/>
      <c r="D35" s="418"/>
      <c r="E35" s="418"/>
      <c r="F35" s="418"/>
      <c r="G35" s="418"/>
      <c r="H35" s="418"/>
      <c r="I35" s="418"/>
      <c r="J35" s="418"/>
      <c r="K35" s="418"/>
    </row>
    <row r="36" spans="1:11">
      <c r="A36" s="410"/>
      <c r="B36" s="418"/>
      <c r="C36" s="418"/>
      <c r="D36" s="418"/>
      <c r="E36" s="418"/>
      <c r="F36" s="418"/>
      <c r="G36" s="418"/>
      <c r="H36" s="418"/>
      <c r="I36" s="418"/>
      <c r="J36" s="418"/>
      <c r="K36" s="418"/>
    </row>
    <row r="37" spans="1:11">
      <c r="A37" s="410"/>
      <c r="B37" s="418"/>
      <c r="C37" s="418"/>
      <c r="D37" s="418"/>
      <c r="E37" s="418"/>
      <c r="F37" s="418"/>
      <c r="G37" s="418"/>
      <c r="H37" s="418"/>
      <c r="I37" s="418"/>
      <c r="J37" s="418"/>
      <c r="K37" s="418"/>
    </row>
    <row r="38" spans="1:11">
      <c r="A38" s="410"/>
      <c r="B38" s="418"/>
      <c r="C38" s="418"/>
      <c r="D38" s="418"/>
      <c r="E38" s="418"/>
      <c r="F38" s="418"/>
      <c r="G38" s="418"/>
      <c r="H38" s="418"/>
      <c r="I38" s="418"/>
      <c r="J38" s="418"/>
      <c r="K38" s="418"/>
    </row>
    <row r="39" spans="1:11">
      <c r="A39" s="410"/>
      <c r="B39" s="418"/>
      <c r="C39" s="418"/>
      <c r="D39" s="418"/>
      <c r="E39" s="418"/>
      <c r="F39" s="418"/>
      <c r="G39" s="418"/>
      <c r="H39" s="418"/>
      <c r="I39" s="418"/>
      <c r="J39" s="418"/>
      <c r="K39" s="418"/>
    </row>
    <row r="40" spans="1:11">
      <c r="A40" s="410"/>
      <c r="B40" s="418"/>
      <c r="C40" s="418"/>
      <c r="D40" s="418"/>
      <c r="E40" s="418"/>
      <c r="F40" s="418"/>
      <c r="G40" s="418"/>
      <c r="H40" s="418"/>
      <c r="I40" s="418"/>
      <c r="J40" s="418"/>
      <c r="K40" s="418"/>
    </row>
    <row r="41" spans="1:11">
      <c r="A41" s="410"/>
      <c r="B41" s="418"/>
      <c r="C41" s="418"/>
      <c r="D41" s="418"/>
      <c r="E41" s="418"/>
      <c r="F41" s="418"/>
      <c r="G41" s="418"/>
      <c r="H41" s="418"/>
      <c r="I41" s="418"/>
      <c r="J41" s="418"/>
      <c r="K41" s="418"/>
    </row>
    <row r="42" spans="1:11">
      <c r="A42" s="410"/>
      <c r="B42" s="418"/>
      <c r="C42" s="418"/>
      <c r="D42" s="418"/>
      <c r="E42" s="418"/>
      <c r="F42" s="418"/>
      <c r="G42" s="418"/>
      <c r="H42" s="418"/>
      <c r="I42" s="418"/>
      <c r="J42" s="418"/>
      <c r="K42" s="418"/>
    </row>
    <row r="43" spans="1:11">
      <c r="A43" s="410"/>
      <c r="B43" s="418"/>
      <c r="C43" s="418"/>
      <c r="D43" s="418"/>
      <c r="E43" s="418"/>
      <c r="F43" s="418"/>
      <c r="G43" s="418"/>
      <c r="H43" s="418"/>
      <c r="I43" s="418"/>
      <c r="J43" s="418"/>
      <c r="K43" s="418"/>
    </row>
    <row r="44" spans="1:11">
      <c r="A44" s="410"/>
      <c r="B44" s="418"/>
      <c r="C44" s="418"/>
      <c r="D44" s="418"/>
      <c r="E44" s="418"/>
      <c r="F44" s="418"/>
      <c r="G44" s="418"/>
      <c r="H44" s="418"/>
      <c r="I44" s="418"/>
      <c r="J44" s="418"/>
      <c r="K44" s="418"/>
    </row>
    <row r="45" spans="1:11">
      <c r="A45" s="410"/>
      <c r="B45" s="418"/>
      <c r="C45" s="418"/>
      <c r="D45" s="418"/>
      <c r="E45" s="418"/>
      <c r="F45" s="418"/>
      <c r="G45" s="418"/>
      <c r="H45" s="418"/>
      <c r="I45" s="418"/>
      <c r="J45" s="418"/>
      <c r="K45" s="418"/>
    </row>
    <row r="46" spans="1:11">
      <c r="A46" s="410"/>
      <c r="B46" s="418"/>
      <c r="C46" s="418"/>
      <c r="D46" s="418"/>
      <c r="E46" s="418"/>
      <c r="F46" s="418"/>
      <c r="G46" s="418"/>
      <c r="H46" s="418"/>
      <c r="I46" s="418"/>
      <c r="J46" s="418"/>
      <c r="K46" s="418"/>
    </row>
    <row r="47" spans="1:11">
      <c r="A47" s="137" t="s">
        <v>43</v>
      </c>
      <c r="B47" s="396"/>
      <c r="C47" s="396"/>
      <c r="D47" s="396"/>
      <c r="E47" s="396"/>
      <c r="F47" s="396"/>
      <c r="G47" s="396"/>
      <c r="H47" s="396"/>
      <c r="I47" s="396"/>
      <c r="J47" s="396"/>
      <c r="K47" s="396"/>
    </row>
    <row r="48" spans="1:11">
      <c r="A48" s="410" t="s">
        <v>44</v>
      </c>
      <c r="B48" s="395"/>
      <c r="C48" s="395"/>
      <c r="D48" s="395"/>
      <c r="E48" s="395"/>
      <c r="F48" s="395"/>
      <c r="G48" s="395"/>
      <c r="H48" s="395"/>
      <c r="I48" s="395"/>
      <c r="J48" s="395"/>
      <c r="K48" s="395"/>
    </row>
    <row r="49" spans="1:11">
      <c r="A49" s="410"/>
      <c r="B49" s="395"/>
      <c r="C49" s="395"/>
      <c r="D49" s="395"/>
      <c r="E49" s="395"/>
      <c r="F49" s="395"/>
      <c r="G49" s="395"/>
      <c r="H49" s="395"/>
      <c r="I49" s="395"/>
      <c r="J49" s="395"/>
      <c r="K49" s="395"/>
    </row>
    <row r="50" spans="1:11">
      <c r="A50" s="410"/>
      <c r="B50" s="395"/>
      <c r="C50" s="395"/>
      <c r="D50" s="395"/>
      <c r="E50" s="395"/>
      <c r="F50" s="395"/>
      <c r="G50" s="395"/>
      <c r="H50" s="395"/>
      <c r="I50" s="395"/>
      <c r="J50" s="395"/>
      <c r="K50" s="395"/>
    </row>
    <row r="51" spans="1:11">
      <c r="A51" s="410"/>
      <c r="B51" s="395"/>
      <c r="C51" s="395"/>
      <c r="D51" s="395"/>
      <c r="E51" s="395"/>
      <c r="F51" s="395"/>
      <c r="G51" s="395"/>
      <c r="H51" s="395"/>
      <c r="I51" s="395"/>
      <c r="J51" s="395"/>
      <c r="K51" s="395"/>
    </row>
    <row r="52" spans="1:11">
      <c r="A52" s="137" t="s">
        <v>45</v>
      </c>
      <c r="B52" s="396"/>
      <c r="C52" s="396"/>
      <c r="D52" s="396"/>
      <c r="E52" s="396"/>
      <c r="F52" s="396"/>
      <c r="G52" s="396"/>
      <c r="H52" s="396"/>
      <c r="I52" s="396"/>
      <c r="J52" s="396"/>
      <c r="K52" s="396"/>
    </row>
  </sheetData>
  <mergeCells count="28">
    <mergeCell ref="B15:K19"/>
    <mergeCell ref="B47:K47"/>
    <mergeCell ref="A48:A51"/>
    <mergeCell ref="B48:K51"/>
    <mergeCell ref="B52:K52"/>
    <mergeCell ref="B28:K28"/>
    <mergeCell ref="B29:K29"/>
    <mergeCell ref="B30:K30"/>
    <mergeCell ref="A31:A33"/>
    <mergeCell ref="B31:K33"/>
    <mergeCell ref="A34:A46"/>
    <mergeCell ref="B34:K46"/>
    <mergeCell ref="A20:A27"/>
    <mergeCell ref="B20:K27"/>
    <mergeCell ref="A15:A19"/>
    <mergeCell ref="L10:R14"/>
    <mergeCell ref="A1:K2"/>
    <mergeCell ref="L1:R9"/>
    <mergeCell ref="B3:K3"/>
    <mergeCell ref="B4:K4"/>
    <mergeCell ref="B5:K5"/>
    <mergeCell ref="B6:K6"/>
    <mergeCell ref="A7:A11"/>
    <mergeCell ref="B7:K11"/>
    <mergeCell ref="A12:A14"/>
    <mergeCell ref="B12:K12"/>
    <mergeCell ref="B13:K13"/>
    <mergeCell ref="B14:K14"/>
  </mergeCells>
  <phoneticPr fontId="9" type="noConversion"/>
  <hyperlinks>
    <hyperlink ref="L10:R14" r:id="rId1" display="制作By“不咕の狂徒”_x000a_关注作者，免费获得更多实用工具~" xr:uid="{5749B339-7D4C-C842-B407-4F83200FE623}"/>
  </hyperlinks>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E2655-B59F-9845-A4EE-78CF2E812C9F}">
  <dimension ref="A1:J38"/>
  <sheetViews>
    <sheetView zoomScale="39" workbookViewId="0">
      <selection activeCell="D34" sqref="D34"/>
    </sheetView>
  </sheetViews>
  <sheetFormatPr baseColWidth="10" defaultColWidth="8.6640625" defaultRowHeight="24"/>
  <cols>
    <col min="1" max="1" width="14.5" style="207" bestFit="1" customWidth="1"/>
    <col min="2" max="2" width="17.83203125" style="208" bestFit="1" customWidth="1"/>
    <col min="3" max="5" width="83.6640625" style="208" customWidth="1"/>
    <col min="6" max="16384" width="8.6640625" style="208"/>
  </cols>
  <sheetData>
    <row r="1" spans="1:10" ht="15" customHeight="1">
      <c r="A1" s="432" t="s">
        <v>6018</v>
      </c>
      <c r="B1" s="432"/>
      <c r="C1" s="432"/>
      <c r="D1" s="432"/>
      <c r="E1" s="432"/>
    </row>
    <row r="2" spans="1:10" ht="15" customHeight="1">
      <c r="A2" s="432"/>
      <c r="B2" s="432"/>
      <c r="C2" s="432"/>
      <c r="D2" s="432"/>
      <c r="E2" s="432"/>
    </row>
    <row r="3" spans="1:10">
      <c r="A3" s="434" t="s">
        <v>32</v>
      </c>
      <c r="B3" s="209" t="s">
        <v>33</v>
      </c>
      <c r="C3" s="210"/>
      <c r="D3" s="210"/>
      <c r="E3" s="210"/>
    </row>
    <row r="4" spans="1:10">
      <c r="A4" s="434"/>
      <c r="B4" s="209" t="s">
        <v>34</v>
      </c>
      <c r="C4" s="210"/>
      <c r="D4" s="210"/>
      <c r="E4" s="210"/>
    </row>
    <row r="5" spans="1:10">
      <c r="A5" s="434"/>
      <c r="B5" s="209" t="s">
        <v>35</v>
      </c>
      <c r="C5" s="210"/>
      <c r="D5" s="210"/>
      <c r="E5" s="210"/>
      <c r="F5" s="211"/>
      <c r="G5" s="211"/>
      <c r="H5" s="211"/>
      <c r="I5" s="211"/>
      <c r="J5" s="211"/>
    </row>
    <row r="6" spans="1:10" ht="24" customHeight="1">
      <c r="A6" s="431" t="s">
        <v>36</v>
      </c>
      <c r="B6" s="212"/>
      <c r="C6" s="213"/>
      <c r="D6" s="213"/>
      <c r="E6" s="213"/>
      <c r="F6" s="211"/>
      <c r="G6" s="211"/>
      <c r="H6" s="211"/>
      <c r="I6" s="211"/>
      <c r="J6" s="211"/>
    </row>
    <row r="7" spans="1:10" ht="24" customHeight="1">
      <c r="A7" s="431"/>
      <c r="B7" s="213"/>
      <c r="C7" s="213"/>
      <c r="D7" s="213"/>
      <c r="E7" s="213"/>
      <c r="F7" s="211"/>
      <c r="G7" s="211"/>
      <c r="H7" s="211"/>
      <c r="I7" s="211"/>
      <c r="J7" s="211"/>
    </row>
    <row r="8" spans="1:10" ht="21" customHeight="1">
      <c r="A8" s="431"/>
      <c r="B8" s="213"/>
      <c r="C8" s="213"/>
      <c r="D8" s="213"/>
      <c r="E8" s="213"/>
      <c r="F8" s="211"/>
      <c r="G8" s="211"/>
      <c r="H8" s="211"/>
      <c r="I8" s="211"/>
      <c r="J8" s="211"/>
    </row>
    <row r="9" spans="1:10" ht="21" customHeight="1">
      <c r="A9" s="431"/>
      <c r="B9" s="213"/>
      <c r="C9" s="213"/>
      <c r="D9" s="213"/>
      <c r="E9" s="213"/>
      <c r="F9" s="211"/>
      <c r="G9" s="211"/>
      <c r="H9" s="211"/>
      <c r="I9" s="211"/>
      <c r="J9" s="211"/>
    </row>
    <row r="10" spans="1:10" ht="21" customHeight="1">
      <c r="A10" s="431"/>
      <c r="B10" s="213"/>
      <c r="C10" s="213"/>
      <c r="D10" s="213"/>
      <c r="E10" s="213"/>
      <c r="F10" s="211"/>
      <c r="G10" s="211"/>
      <c r="H10" s="211"/>
      <c r="I10" s="211"/>
      <c r="J10" s="211"/>
    </row>
    <row r="11" spans="1:10" ht="29" customHeight="1">
      <c r="A11" s="433" t="s">
        <v>6019</v>
      </c>
      <c r="B11" s="431" t="s">
        <v>6028</v>
      </c>
      <c r="C11" s="431"/>
      <c r="D11" s="429" t="s">
        <v>6014</v>
      </c>
      <c r="E11" s="430"/>
    </row>
    <row r="12" spans="1:10" ht="29" customHeight="1">
      <c r="A12" s="433"/>
      <c r="B12" s="431"/>
      <c r="C12" s="431"/>
      <c r="D12" s="214" t="s">
        <v>6023</v>
      </c>
      <c r="E12" s="214" t="s">
        <v>6022</v>
      </c>
    </row>
    <row r="13" spans="1:10" ht="148" customHeight="1">
      <c r="A13" s="433"/>
      <c r="B13" s="431"/>
      <c r="C13" s="431"/>
      <c r="D13" s="213"/>
      <c r="E13" s="213"/>
    </row>
    <row r="14" spans="1:10" ht="37" customHeight="1">
      <c r="A14" s="433"/>
      <c r="B14" s="431" t="s">
        <v>6015</v>
      </c>
      <c r="C14" s="214" t="s">
        <v>6020</v>
      </c>
      <c r="D14" s="214" t="s">
        <v>6024</v>
      </c>
      <c r="E14" s="214" t="s">
        <v>6026</v>
      </c>
    </row>
    <row r="15" spans="1:10" ht="148" customHeight="1">
      <c r="A15" s="433"/>
      <c r="B15" s="431"/>
      <c r="C15" s="213"/>
      <c r="D15" s="206"/>
      <c r="E15" s="206"/>
    </row>
    <row r="16" spans="1:10" ht="32" customHeight="1">
      <c r="A16" s="433"/>
      <c r="B16" s="431"/>
      <c r="C16" s="214" t="s">
        <v>6021</v>
      </c>
      <c r="D16" s="214" t="s">
        <v>6025</v>
      </c>
      <c r="E16" s="214" t="s">
        <v>6027</v>
      </c>
    </row>
    <row r="17" spans="1:10" ht="148" customHeight="1">
      <c r="A17" s="433"/>
      <c r="B17" s="431"/>
      <c r="C17" s="213"/>
      <c r="D17" s="206"/>
      <c r="E17" s="206"/>
    </row>
    <row r="18" spans="1:10" ht="38" customHeight="1">
      <c r="A18" s="431" t="s">
        <v>6014</v>
      </c>
      <c r="B18" s="430" t="s">
        <v>6016</v>
      </c>
      <c r="C18" s="213" t="s">
        <v>6040</v>
      </c>
      <c r="D18" s="213"/>
      <c r="E18" s="213"/>
      <c r="F18" s="211"/>
      <c r="G18" s="211"/>
      <c r="H18" s="211"/>
      <c r="I18" s="211"/>
      <c r="J18" s="211"/>
    </row>
    <row r="19" spans="1:10" ht="30" customHeight="1">
      <c r="A19" s="431"/>
      <c r="B19" s="430"/>
      <c r="C19" s="213" t="s">
        <v>6041</v>
      </c>
      <c r="D19" s="213"/>
      <c r="E19" s="213"/>
      <c r="F19" s="211"/>
      <c r="G19" s="211"/>
      <c r="H19" s="211"/>
      <c r="I19" s="211"/>
      <c r="J19" s="211"/>
    </row>
    <row r="20" spans="1:10" ht="30" customHeight="1">
      <c r="A20" s="431"/>
      <c r="B20" s="430"/>
      <c r="C20" s="213" t="s">
        <v>6042</v>
      </c>
      <c r="D20" s="213"/>
      <c r="E20" s="213"/>
      <c r="F20" s="211"/>
      <c r="G20" s="211"/>
      <c r="H20" s="211"/>
      <c r="I20" s="211"/>
      <c r="J20" s="211"/>
    </row>
    <row r="21" spans="1:10" ht="30" customHeight="1">
      <c r="A21" s="431"/>
      <c r="B21" s="430"/>
      <c r="C21" s="213" t="s">
        <v>6043</v>
      </c>
      <c r="D21" s="213"/>
      <c r="E21" s="213"/>
      <c r="F21" s="211"/>
      <c r="G21" s="211"/>
      <c r="H21" s="211"/>
      <c r="I21" s="211"/>
      <c r="J21" s="211"/>
    </row>
    <row r="22" spans="1:10" ht="30" customHeight="1">
      <c r="A22" s="431"/>
      <c r="B22" s="430"/>
      <c r="C22" s="213" t="s">
        <v>6044</v>
      </c>
      <c r="D22" s="213"/>
      <c r="E22" s="213"/>
      <c r="F22" s="211"/>
      <c r="G22" s="211"/>
      <c r="H22" s="211"/>
      <c r="I22" s="211"/>
      <c r="J22" s="211"/>
    </row>
    <row r="23" spans="1:10" ht="30" customHeight="1">
      <c r="A23" s="431"/>
      <c r="B23" s="430" t="s">
        <v>6017</v>
      </c>
      <c r="C23" s="214" t="s">
        <v>6034</v>
      </c>
      <c r="D23" s="213"/>
      <c r="E23" s="213"/>
      <c r="F23" s="211"/>
      <c r="G23" s="211"/>
      <c r="H23" s="211"/>
      <c r="I23" s="211"/>
      <c r="J23" s="211"/>
    </row>
    <row r="24" spans="1:10" ht="30" customHeight="1">
      <c r="A24" s="431"/>
      <c r="B24" s="430"/>
      <c r="C24" s="214" t="s">
        <v>6035</v>
      </c>
      <c r="D24" s="213"/>
      <c r="E24" s="213"/>
      <c r="F24" s="211"/>
      <c r="G24" s="211"/>
      <c r="H24" s="211"/>
      <c r="I24" s="211"/>
      <c r="J24" s="211"/>
    </row>
    <row r="25" spans="1:10" ht="30" customHeight="1">
      <c r="A25" s="431"/>
      <c r="B25" s="430"/>
      <c r="C25" s="214" t="s">
        <v>6036</v>
      </c>
      <c r="D25" s="213"/>
      <c r="E25" s="213"/>
      <c r="F25" s="211"/>
      <c r="G25" s="211"/>
      <c r="H25" s="211"/>
      <c r="I25" s="211"/>
      <c r="J25" s="211"/>
    </row>
    <row r="26" spans="1:10" ht="30" customHeight="1">
      <c r="A26" s="431"/>
      <c r="B26" s="430"/>
      <c r="C26" s="214" t="s">
        <v>6037</v>
      </c>
      <c r="D26" s="213"/>
      <c r="E26" s="213"/>
      <c r="F26" s="211"/>
      <c r="G26" s="211"/>
      <c r="H26" s="211"/>
      <c r="I26" s="211"/>
      <c r="J26" s="211"/>
    </row>
    <row r="27" spans="1:10" ht="30" customHeight="1">
      <c r="A27" s="431"/>
      <c r="B27" s="430"/>
      <c r="C27" s="214" t="s">
        <v>6038</v>
      </c>
      <c r="D27" s="213"/>
      <c r="E27" s="213"/>
      <c r="F27" s="211"/>
      <c r="G27" s="211"/>
      <c r="H27" s="211"/>
      <c r="I27" s="211"/>
      <c r="J27" s="211"/>
    </row>
    <row r="28" spans="1:10" ht="30" customHeight="1">
      <c r="A28" s="431"/>
      <c r="B28" s="430"/>
      <c r="C28" s="214" t="s">
        <v>6039</v>
      </c>
      <c r="D28" s="213"/>
      <c r="E28" s="213"/>
      <c r="F28" s="211"/>
      <c r="G28" s="211"/>
      <c r="H28" s="211"/>
      <c r="I28" s="211"/>
      <c r="J28" s="211"/>
    </row>
    <row r="29" spans="1:10" ht="30" customHeight="1">
      <c r="A29" s="431" t="s">
        <v>6045</v>
      </c>
      <c r="B29" s="431"/>
      <c r="C29" s="214" t="s">
        <v>6049</v>
      </c>
      <c r="D29" s="213"/>
      <c r="E29" s="213"/>
      <c r="F29" s="211"/>
      <c r="G29" s="211"/>
      <c r="H29" s="211"/>
      <c r="I29" s="211"/>
      <c r="J29" s="211"/>
    </row>
    <row r="30" spans="1:10" ht="30" customHeight="1">
      <c r="A30" s="431"/>
      <c r="B30" s="431"/>
      <c r="C30" s="214" t="s">
        <v>6050</v>
      </c>
      <c r="D30" s="213"/>
      <c r="E30" s="213"/>
      <c r="F30" s="211"/>
      <c r="G30" s="211"/>
      <c r="H30" s="211"/>
      <c r="I30" s="211"/>
      <c r="J30" s="211"/>
    </row>
    <row r="31" spans="1:10" ht="30" customHeight="1">
      <c r="A31" s="431"/>
      <c r="B31" s="431"/>
      <c r="C31" s="214" t="s">
        <v>6051</v>
      </c>
      <c r="D31" s="213"/>
      <c r="E31" s="213"/>
      <c r="F31" s="211"/>
      <c r="G31" s="211"/>
      <c r="H31" s="211"/>
      <c r="I31" s="211"/>
      <c r="J31" s="211"/>
    </row>
    <row r="32" spans="1:10" ht="30" customHeight="1">
      <c r="A32" s="431"/>
      <c r="B32" s="431"/>
      <c r="C32" s="213" t="s">
        <v>6046</v>
      </c>
      <c r="D32" s="213"/>
      <c r="E32" s="213"/>
      <c r="F32" s="211"/>
      <c r="G32" s="211"/>
      <c r="H32" s="211"/>
      <c r="I32" s="211"/>
      <c r="J32" s="211"/>
    </row>
    <row r="33" spans="1:10" ht="30" customHeight="1">
      <c r="A33" s="431"/>
      <c r="B33" s="431"/>
      <c r="C33" s="213" t="s">
        <v>6047</v>
      </c>
      <c r="D33" s="213"/>
      <c r="E33" s="213"/>
      <c r="F33" s="211"/>
      <c r="G33" s="211"/>
      <c r="H33" s="211"/>
      <c r="I33" s="211"/>
      <c r="J33" s="211"/>
    </row>
    <row r="34" spans="1:10" ht="30" customHeight="1">
      <c r="A34" s="431"/>
      <c r="B34" s="431"/>
      <c r="C34" s="213" t="s">
        <v>6048</v>
      </c>
      <c r="D34" s="213"/>
      <c r="E34" s="213"/>
      <c r="F34" s="211"/>
      <c r="G34" s="211"/>
      <c r="H34" s="211"/>
      <c r="I34" s="211"/>
      <c r="J34" s="211"/>
    </row>
    <row r="35" spans="1:10" ht="46" customHeight="1">
      <c r="A35" s="431" t="s">
        <v>6029</v>
      </c>
      <c r="B35" s="431"/>
      <c r="C35" s="212" t="s">
        <v>6031</v>
      </c>
      <c r="D35" s="213"/>
      <c r="E35" s="213"/>
    </row>
    <row r="36" spans="1:10" ht="46" customHeight="1">
      <c r="A36" s="431"/>
      <c r="B36" s="431"/>
      <c r="C36" s="212" t="s">
        <v>6030</v>
      </c>
      <c r="D36" s="213"/>
      <c r="E36" s="213"/>
    </row>
    <row r="37" spans="1:10" ht="46" customHeight="1">
      <c r="A37" s="431"/>
      <c r="B37" s="431"/>
      <c r="C37" s="212" t="s">
        <v>6032</v>
      </c>
      <c r="D37" s="212"/>
      <c r="E37" s="212"/>
    </row>
    <row r="38" spans="1:10" ht="46" customHeight="1">
      <c r="A38" s="431"/>
      <c r="B38" s="431"/>
      <c r="C38" s="212" t="s">
        <v>6033</v>
      </c>
      <c r="D38" s="212"/>
      <c r="E38" s="212"/>
    </row>
  </sheetData>
  <mergeCells count="12">
    <mergeCell ref="D11:E11"/>
    <mergeCell ref="B11:C13"/>
    <mergeCell ref="A1:E2"/>
    <mergeCell ref="A35:B38"/>
    <mergeCell ref="A29:B34"/>
    <mergeCell ref="B23:B28"/>
    <mergeCell ref="A18:A28"/>
    <mergeCell ref="B14:B17"/>
    <mergeCell ref="A11:A17"/>
    <mergeCell ref="B18:B22"/>
    <mergeCell ref="A6:A10"/>
    <mergeCell ref="A3:A5"/>
  </mergeCells>
  <phoneticPr fontId="9"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3"/>
  <sheetViews>
    <sheetView workbookViewId="0">
      <selection activeCell="D5" sqref="D5:E5"/>
    </sheetView>
  </sheetViews>
  <sheetFormatPr baseColWidth="10" defaultRowHeight="15"/>
  <sheetData>
    <row r="1" spans="1:23" ht="24" customHeight="1">
      <c r="A1" s="392" t="s">
        <v>5988</v>
      </c>
      <c r="B1" s="392"/>
      <c r="C1" s="392"/>
      <c r="D1" s="392"/>
      <c r="E1" s="392"/>
      <c r="F1" s="392"/>
      <c r="G1" s="392"/>
      <c r="H1" s="392"/>
      <c r="I1" s="392"/>
      <c r="J1" s="392"/>
      <c r="K1" s="392"/>
      <c r="L1" s="13"/>
      <c r="M1" s="13"/>
      <c r="N1" s="13"/>
      <c r="O1" s="13"/>
      <c r="P1" s="13"/>
      <c r="Q1" s="13"/>
      <c r="R1" s="13"/>
    </row>
    <row r="2" spans="1:23" ht="24" customHeight="1">
      <c r="A2" s="441"/>
      <c r="B2" s="441"/>
      <c r="C2" s="441"/>
      <c r="D2" s="441"/>
      <c r="E2" s="441"/>
      <c r="F2" s="441"/>
      <c r="G2" s="441"/>
      <c r="H2" s="441"/>
      <c r="I2" s="441"/>
      <c r="J2" s="441"/>
      <c r="K2" s="441"/>
      <c r="L2" s="13"/>
      <c r="M2" s="13"/>
      <c r="N2" s="13"/>
      <c r="O2" s="13"/>
      <c r="P2" s="13"/>
      <c r="Q2" s="13"/>
      <c r="R2" s="13"/>
    </row>
    <row r="3" spans="1:23" ht="16">
      <c r="A3" s="99" t="s">
        <v>5033</v>
      </c>
      <c r="B3" s="99" t="s">
        <v>5015</v>
      </c>
      <c r="C3" s="99"/>
      <c r="D3" s="99" t="s">
        <v>4647</v>
      </c>
      <c r="E3" s="99"/>
      <c r="F3" s="99" t="s">
        <v>5019</v>
      </c>
      <c r="G3" s="99"/>
      <c r="H3" s="99" t="s">
        <v>4649</v>
      </c>
      <c r="I3" s="99"/>
      <c r="J3" s="99" t="s">
        <v>4650</v>
      </c>
      <c r="K3" s="99"/>
      <c r="L3" s="13"/>
      <c r="M3" s="13"/>
      <c r="N3" s="13"/>
      <c r="O3" s="13"/>
      <c r="P3" s="13"/>
      <c r="Q3" s="13"/>
      <c r="R3" s="13"/>
      <c r="S3" s="13"/>
      <c r="T3" s="13"/>
      <c r="U3" s="13"/>
      <c r="V3" s="13"/>
      <c r="W3" s="13"/>
    </row>
    <row r="4" spans="1:23" ht="16">
      <c r="A4" s="435" t="s">
        <v>5032</v>
      </c>
      <c r="B4" s="99" t="s">
        <v>4754</v>
      </c>
      <c r="C4" s="99"/>
      <c r="D4" s="99" t="s">
        <v>4812</v>
      </c>
      <c r="E4" s="99"/>
      <c r="F4" s="99" t="s">
        <v>4813</v>
      </c>
      <c r="G4" s="99"/>
      <c r="H4" s="99" t="s">
        <v>5022</v>
      </c>
      <c r="I4" s="99"/>
      <c r="J4" s="99" t="s">
        <v>5023</v>
      </c>
      <c r="K4" s="99"/>
      <c r="L4" s="13"/>
      <c r="M4" s="13"/>
      <c r="N4" s="13"/>
      <c r="O4" s="13"/>
      <c r="P4" s="13"/>
      <c r="Q4" s="13"/>
      <c r="R4" s="13"/>
      <c r="S4" s="13"/>
      <c r="T4" s="13"/>
      <c r="U4" s="13"/>
      <c r="V4" s="13"/>
      <c r="W4" s="13"/>
    </row>
    <row r="5" spans="1:23" ht="77" customHeight="1">
      <c r="A5" s="436"/>
      <c r="B5" s="439"/>
      <c r="C5" s="440"/>
      <c r="D5" s="439"/>
      <c r="E5" s="440"/>
      <c r="F5" s="439"/>
      <c r="G5" s="440"/>
      <c r="H5" s="439"/>
      <c r="I5" s="440"/>
      <c r="J5" s="439"/>
      <c r="K5" s="440"/>
      <c r="L5" s="13"/>
      <c r="M5" s="13"/>
      <c r="N5" s="13"/>
      <c r="O5" s="13"/>
      <c r="P5" s="13"/>
      <c r="Q5" s="13"/>
      <c r="R5" s="13"/>
      <c r="S5" s="13"/>
      <c r="T5" s="13"/>
      <c r="U5" s="13"/>
      <c r="V5" s="13"/>
      <c r="W5" s="13"/>
    </row>
    <row r="6" spans="1:23" ht="77" customHeight="1">
      <c r="A6" s="436"/>
      <c r="B6" s="439"/>
      <c r="C6" s="440"/>
      <c r="D6" s="439"/>
      <c r="E6" s="440"/>
      <c r="F6" s="439"/>
      <c r="G6" s="440"/>
      <c r="H6" s="439"/>
      <c r="I6" s="440"/>
      <c r="J6" s="439"/>
      <c r="K6" s="440"/>
      <c r="L6" s="13"/>
      <c r="M6" s="13"/>
      <c r="N6" s="13"/>
      <c r="O6" s="13"/>
      <c r="P6" s="13"/>
      <c r="Q6" s="13"/>
      <c r="R6" s="13"/>
      <c r="S6" s="13"/>
      <c r="T6" s="13"/>
      <c r="U6" s="13"/>
      <c r="V6" s="13"/>
      <c r="W6" s="13"/>
    </row>
    <row r="7" spans="1:23" ht="77" customHeight="1">
      <c r="A7" s="437"/>
      <c r="B7" s="439"/>
      <c r="C7" s="440"/>
      <c r="D7" s="439"/>
      <c r="E7" s="440"/>
      <c r="F7" s="439"/>
      <c r="G7" s="440"/>
      <c r="H7" s="439"/>
      <c r="I7" s="440"/>
      <c r="J7" s="439"/>
      <c r="K7" s="440"/>
      <c r="L7" s="13"/>
      <c r="M7" s="13"/>
      <c r="N7" s="13"/>
      <c r="O7" s="13"/>
      <c r="P7" s="13"/>
      <c r="Q7" s="13"/>
      <c r="R7" s="13"/>
      <c r="S7" s="13"/>
      <c r="T7" s="13"/>
      <c r="U7" s="13"/>
      <c r="V7" s="13"/>
      <c r="W7" s="13"/>
    </row>
    <row r="8" spans="1:23" ht="16">
      <c r="A8" s="435" t="s">
        <v>5021</v>
      </c>
      <c r="B8" s="99" t="s">
        <v>4731</v>
      </c>
      <c r="C8" s="99"/>
      <c r="D8" s="99" t="s">
        <v>4992</v>
      </c>
      <c r="E8" s="99"/>
      <c r="F8" s="99" t="s">
        <v>4994</v>
      </c>
      <c r="G8" s="99"/>
      <c r="H8" s="99" t="s">
        <v>4995</v>
      </c>
      <c r="I8" s="99"/>
      <c r="J8" s="99" t="s">
        <v>5021</v>
      </c>
      <c r="K8" s="99"/>
      <c r="L8" s="13"/>
      <c r="M8" s="13"/>
      <c r="N8" s="13"/>
      <c r="O8" s="13"/>
      <c r="P8" s="13"/>
      <c r="Q8" s="13"/>
      <c r="R8" s="13"/>
    </row>
    <row r="9" spans="1:23" ht="77" customHeight="1">
      <c r="A9" s="437"/>
      <c r="B9" s="439"/>
      <c r="C9" s="440"/>
      <c r="D9" s="439"/>
      <c r="E9" s="440"/>
      <c r="F9" s="439"/>
      <c r="G9" s="440"/>
      <c r="H9" s="439"/>
      <c r="I9" s="440"/>
      <c r="J9" s="439"/>
      <c r="K9" s="440"/>
      <c r="L9" s="13"/>
      <c r="M9" s="13"/>
      <c r="N9" s="13"/>
      <c r="O9" s="13"/>
      <c r="P9" s="13"/>
      <c r="Q9" s="13"/>
      <c r="R9" s="13"/>
    </row>
    <row r="10" spans="1:23" ht="16">
      <c r="A10" s="99" t="s">
        <v>5020</v>
      </c>
      <c r="B10" s="99" t="s">
        <v>5018</v>
      </c>
      <c r="C10" s="99"/>
      <c r="D10" s="99" t="s">
        <v>5027</v>
      </c>
      <c r="E10" s="99"/>
      <c r="F10" s="99" t="s">
        <v>5020</v>
      </c>
      <c r="G10" s="99"/>
      <c r="H10" s="99" t="s">
        <v>4986</v>
      </c>
      <c r="I10" s="99"/>
      <c r="J10" s="99" t="s">
        <v>4974</v>
      </c>
      <c r="K10" s="99"/>
      <c r="L10" s="13"/>
      <c r="M10" s="13"/>
      <c r="N10" s="13"/>
      <c r="O10" s="13"/>
      <c r="P10" s="13"/>
      <c r="Q10" s="13"/>
      <c r="R10" s="13"/>
    </row>
    <row r="11" spans="1:23" ht="16">
      <c r="A11" s="99" t="s">
        <v>4648</v>
      </c>
      <c r="B11" s="99" t="s">
        <v>4648</v>
      </c>
      <c r="C11" s="99"/>
      <c r="D11" s="99" t="s">
        <v>5016</v>
      </c>
      <c r="E11" s="99"/>
      <c r="F11" s="99" t="s">
        <v>5017</v>
      </c>
      <c r="G11" s="99"/>
      <c r="H11" s="100" t="s">
        <v>5029</v>
      </c>
      <c r="I11" s="99"/>
      <c r="J11" s="99" t="s">
        <v>5024</v>
      </c>
      <c r="K11" s="99"/>
      <c r="L11" s="13"/>
      <c r="M11" s="13"/>
      <c r="N11" s="13"/>
      <c r="O11" s="13"/>
      <c r="P11" s="13"/>
      <c r="Q11" s="13"/>
      <c r="R11" s="13"/>
    </row>
    <row r="12" spans="1:23" ht="16">
      <c r="A12" s="438" t="s">
        <v>5025</v>
      </c>
      <c r="B12" s="99" t="s">
        <v>5026</v>
      </c>
      <c r="C12" s="101"/>
      <c r="D12" s="99" t="s">
        <v>5028</v>
      </c>
      <c r="E12" s="101"/>
      <c r="F12" s="99" t="s">
        <v>5025</v>
      </c>
      <c r="G12" s="101"/>
      <c r="H12" s="99" t="s">
        <v>5030</v>
      </c>
      <c r="I12" s="101"/>
      <c r="J12" s="99" t="s">
        <v>5031</v>
      </c>
      <c r="K12" s="101"/>
      <c r="L12" s="13"/>
      <c r="M12" s="13"/>
      <c r="N12" s="13"/>
      <c r="O12" s="13"/>
      <c r="P12" s="13"/>
      <c r="Q12" s="13"/>
      <c r="R12" s="13"/>
    </row>
    <row r="13" spans="1:23" ht="77" customHeight="1">
      <c r="A13" s="438"/>
      <c r="B13" s="442"/>
      <c r="C13" s="443"/>
      <c r="D13" s="442"/>
      <c r="E13" s="443"/>
      <c r="F13" s="442"/>
      <c r="G13" s="443"/>
      <c r="H13" s="442"/>
      <c r="I13" s="443"/>
      <c r="J13" s="442"/>
      <c r="K13" s="443"/>
      <c r="L13" s="13"/>
      <c r="M13" s="13"/>
      <c r="N13" s="13"/>
      <c r="O13" s="13"/>
      <c r="P13" s="13"/>
      <c r="Q13" s="13"/>
      <c r="R13" s="13"/>
    </row>
  </sheetData>
  <mergeCells count="29">
    <mergeCell ref="A1:K2"/>
    <mergeCell ref="B13:C13"/>
    <mergeCell ref="D13:E13"/>
    <mergeCell ref="F13:G13"/>
    <mergeCell ref="H13:I13"/>
    <mergeCell ref="J13:K13"/>
    <mergeCell ref="B5:C5"/>
    <mergeCell ref="D5:E5"/>
    <mergeCell ref="F5:G5"/>
    <mergeCell ref="H5:I5"/>
    <mergeCell ref="J5:K5"/>
    <mergeCell ref="B6:C6"/>
    <mergeCell ref="D6:E6"/>
    <mergeCell ref="F6:G6"/>
    <mergeCell ref="H6:I6"/>
    <mergeCell ref="J6:K6"/>
    <mergeCell ref="H9:I9"/>
    <mergeCell ref="J9:K9"/>
    <mergeCell ref="B9:C9"/>
    <mergeCell ref="B7:C7"/>
    <mergeCell ref="D7:E7"/>
    <mergeCell ref="F7:G7"/>
    <mergeCell ref="H7:I7"/>
    <mergeCell ref="J7:K7"/>
    <mergeCell ref="A4:A7"/>
    <mergeCell ref="A8:A9"/>
    <mergeCell ref="A12:A13"/>
    <mergeCell ref="D9:E9"/>
    <mergeCell ref="F9:G9"/>
  </mergeCells>
  <phoneticPr fontId="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59"/>
  <sheetViews>
    <sheetView workbookViewId="0"/>
  </sheetViews>
  <sheetFormatPr baseColWidth="10" defaultRowHeight="15"/>
  <sheetData>
    <row r="1" spans="1:33">
      <c r="A1" s="6" t="s">
        <v>19</v>
      </c>
      <c r="B1" s="6" t="s">
        <v>133</v>
      </c>
      <c r="C1" s="6" t="s">
        <v>134</v>
      </c>
    </row>
    <row r="2" spans="1:33">
      <c r="A2" s="1" t="s">
        <v>135</v>
      </c>
      <c r="B2" s="1" t="s">
        <v>136</v>
      </c>
      <c r="C2" s="1" t="s">
        <v>137</v>
      </c>
    </row>
    <row r="3" spans="1:33">
      <c r="A3" s="1" t="s">
        <v>138</v>
      </c>
      <c r="B3" s="1" t="s">
        <v>139</v>
      </c>
      <c r="C3" s="1" t="s">
        <v>140</v>
      </c>
    </row>
    <row r="4" spans="1:33">
      <c r="A4" s="1" t="s">
        <v>141</v>
      </c>
      <c r="B4" s="1" t="s">
        <v>142</v>
      </c>
      <c r="C4" s="1" t="s">
        <v>143</v>
      </c>
      <c r="AE4" s="138" t="s">
        <v>1</v>
      </c>
      <c r="AF4" s="8" t="s">
        <v>2</v>
      </c>
      <c r="AG4" s="9" t="str">
        <f ca="1">INDIRECT("A"&amp;RANDBETWEEN(2,396))&amp;INDIRECT("C"&amp;RANDBETWEEN(2,801))</f>
        <v>昌革</v>
      </c>
    </row>
    <row r="5" spans="1:33">
      <c r="A5" s="1" t="s">
        <v>144</v>
      </c>
      <c r="B5" s="1" t="s">
        <v>145</v>
      </c>
      <c r="C5" s="1" t="s">
        <v>146</v>
      </c>
      <c r="AE5" s="138"/>
      <c r="AF5" s="8" t="s">
        <v>6</v>
      </c>
      <c r="AG5" s="9" t="str">
        <f ca="1">INDIRECT("A"&amp;RANDBETWEEN(2,396))&amp;INDIRECT("C"&amp;RANDBETWEEN(2,801))&amp;INDIRECT("C"&amp;RANDBETWEEN(2,801))</f>
        <v>洪汉容</v>
      </c>
    </row>
    <row r="6" spans="1:33">
      <c r="A6" s="1" t="s">
        <v>147</v>
      </c>
      <c r="B6" s="1" t="s">
        <v>148</v>
      </c>
      <c r="C6" s="1" t="s">
        <v>149</v>
      </c>
      <c r="AE6" s="138" t="s">
        <v>8</v>
      </c>
      <c r="AF6" s="8" t="s">
        <v>2</v>
      </c>
      <c r="AG6" s="9" t="str">
        <f ca="1">INDIRECT("A"&amp;RANDBETWEEN(2,396))&amp;INDIRECT("B"&amp;RANDBETWEEN(2,801))</f>
        <v>董绮</v>
      </c>
    </row>
    <row r="7" spans="1:33">
      <c r="A7" s="1" t="s">
        <v>150</v>
      </c>
      <c r="B7" s="1" t="s">
        <v>151</v>
      </c>
      <c r="C7" s="1" t="s">
        <v>152</v>
      </c>
      <c r="AE7" s="138"/>
      <c r="AF7" s="8" t="s">
        <v>6</v>
      </c>
      <c r="AG7" s="9" t="str">
        <f ca="1">INDIRECT("A"&amp;RANDBETWEEN(2,396))&amp;INDIRECT("B"&amp;RANDBETWEEN(2,801))&amp;INDIRECT("B"&amp;RANDBETWEEN(2,801))</f>
        <v>让锋仁</v>
      </c>
    </row>
    <row r="8" spans="1:33">
      <c r="A8" s="1" t="s">
        <v>153</v>
      </c>
      <c r="B8" s="1" t="s">
        <v>154</v>
      </c>
      <c r="C8" s="1" t="s">
        <v>155</v>
      </c>
    </row>
    <row r="9" spans="1:33">
      <c r="A9" s="1" t="s">
        <v>156</v>
      </c>
      <c r="B9" s="1" t="s">
        <v>157</v>
      </c>
      <c r="C9" s="1" t="s">
        <v>158</v>
      </c>
    </row>
    <row r="10" spans="1:33">
      <c r="A10" s="1" t="s">
        <v>159</v>
      </c>
      <c r="B10" s="1" t="s">
        <v>160</v>
      </c>
      <c r="C10" s="1" t="s">
        <v>161</v>
      </c>
    </row>
    <row r="11" spans="1:33">
      <c r="A11" s="1" t="s">
        <v>162</v>
      </c>
      <c r="B11" s="1" t="s">
        <v>163</v>
      </c>
      <c r="C11" s="1" t="s">
        <v>164</v>
      </c>
    </row>
    <row r="12" spans="1:33">
      <c r="A12" s="1" t="s">
        <v>165</v>
      </c>
      <c r="B12" s="1" t="s">
        <v>166</v>
      </c>
      <c r="C12" s="1" t="s">
        <v>167</v>
      </c>
    </row>
    <row r="13" spans="1:33">
      <c r="A13" s="1" t="s">
        <v>168</v>
      </c>
      <c r="B13" s="1" t="s">
        <v>169</v>
      </c>
      <c r="C13" s="1" t="s">
        <v>170</v>
      </c>
    </row>
    <row r="14" spans="1:33">
      <c r="A14" s="1" t="s">
        <v>171</v>
      </c>
      <c r="B14" s="1" t="s">
        <v>172</v>
      </c>
      <c r="C14" s="1" t="s">
        <v>173</v>
      </c>
    </row>
    <row r="15" spans="1:33">
      <c r="A15" s="1" t="s">
        <v>174</v>
      </c>
      <c r="B15" s="1" t="s">
        <v>175</v>
      </c>
      <c r="C15" s="1" t="s">
        <v>176</v>
      </c>
    </row>
    <row r="16" spans="1:33">
      <c r="A16" s="1" t="s">
        <v>177</v>
      </c>
      <c r="B16" s="1" t="s">
        <v>178</v>
      </c>
      <c r="C16" s="1" t="s">
        <v>179</v>
      </c>
    </row>
    <row r="17" spans="1:3">
      <c r="A17" s="1" t="s">
        <v>180</v>
      </c>
      <c r="B17" s="1" t="s">
        <v>181</v>
      </c>
      <c r="C17" s="1" t="s">
        <v>182</v>
      </c>
    </row>
    <row r="18" spans="1:3">
      <c r="A18" s="1" t="s">
        <v>183</v>
      </c>
      <c r="B18" s="1" t="s">
        <v>184</v>
      </c>
      <c r="C18" s="1" t="s">
        <v>185</v>
      </c>
    </row>
    <row r="19" spans="1:3">
      <c r="A19" s="1" t="s">
        <v>186</v>
      </c>
      <c r="B19" s="1" t="s">
        <v>187</v>
      </c>
      <c r="C19" s="1" t="s">
        <v>188</v>
      </c>
    </row>
    <row r="20" spans="1:3">
      <c r="A20" s="1" t="s">
        <v>189</v>
      </c>
      <c r="B20" s="1" t="s">
        <v>190</v>
      </c>
      <c r="C20" s="1" t="s">
        <v>191</v>
      </c>
    </row>
    <row r="21" spans="1:3">
      <c r="A21" s="1" t="s">
        <v>192</v>
      </c>
      <c r="B21" s="1" t="s">
        <v>193</v>
      </c>
      <c r="C21" s="1" t="s">
        <v>194</v>
      </c>
    </row>
    <row r="22" spans="1:3">
      <c r="A22" s="1" t="s">
        <v>195</v>
      </c>
      <c r="B22" s="1" t="s">
        <v>196</v>
      </c>
      <c r="C22" s="1" t="s">
        <v>197</v>
      </c>
    </row>
    <row r="23" spans="1:3">
      <c r="A23" s="1" t="s">
        <v>198</v>
      </c>
      <c r="B23" s="1" t="s">
        <v>199</v>
      </c>
      <c r="C23" s="1" t="s">
        <v>199</v>
      </c>
    </row>
    <row r="24" spans="1:3">
      <c r="A24" s="1" t="s">
        <v>200</v>
      </c>
      <c r="B24" s="1" t="s">
        <v>201</v>
      </c>
      <c r="C24" s="1" t="s">
        <v>192</v>
      </c>
    </row>
    <row r="25" spans="1:3">
      <c r="A25" s="1" t="s">
        <v>202</v>
      </c>
      <c r="B25" s="1" t="s">
        <v>203</v>
      </c>
      <c r="C25" s="1" t="s">
        <v>204</v>
      </c>
    </row>
    <row r="26" spans="1:3">
      <c r="A26" s="1" t="s">
        <v>205</v>
      </c>
      <c r="B26" s="1" t="s">
        <v>206</v>
      </c>
      <c r="C26" s="1" t="s">
        <v>207</v>
      </c>
    </row>
    <row r="27" spans="1:3">
      <c r="A27" s="1" t="s">
        <v>208</v>
      </c>
      <c r="B27" s="1" t="s">
        <v>209</v>
      </c>
      <c r="C27" s="1" t="s">
        <v>210</v>
      </c>
    </row>
    <row r="28" spans="1:3">
      <c r="A28" s="1" t="s">
        <v>211</v>
      </c>
      <c r="B28" s="1" t="s">
        <v>212</v>
      </c>
      <c r="C28" s="1" t="s">
        <v>213</v>
      </c>
    </row>
    <row r="29" spans="1:3">
      <c r="A29" s="1" t="s">
        <v>214</v>
      </c>
      <c r="B29" s="1" t="s">
        <v>215</v>
      </c>
      <c r="C29" s="1" t="s">
        <v>216</v>
      </c>
    </row>
    <row r="30" spans="1:3">
      <c r="A30" s="1" t="s">
        <v>217</v>
      </c>
      <c r="B30" s="1" t="s">
        <v>218</v>
      </c>
      <c r="C30" s="1" t="s">
        <v>139</v>
      </c>
    </row>
    <row r="31" spans="1:3">
      <c r="A31" s="1" t="s">
        <v>209</v>
      </c>
      <c r="B31" s="1" t="s">
        <v>219</v>
      </c>
      <c r="C31" s="1" t="s">
        <v>220</v>
      </c>
    </row>
    <row r="32" spans="1:3">
      <c r="A32" s="1" t="s">
        <v>221</v>
      </c>
      <c r="B32" s="1" t="s">
        <v>137</v>
      </c>
      <c r="C32" s="1" t="s">
        <v>222</v>
      </c>
    </row>
    <row r="33" spans="1:3">
      <c r="A33" s="1" t="s">
        <v>223</v>
      </c>
      <c r="B33" s="1" t="s">
        <v>224</v>
      </c>
      <c r="C33" s="1" t="s">
        <v>225</v>
      </c>
    </row>
    <row r="34" spans="1:3">
      <c r="A34" s="1" t="s">
        <v>226</v>
      </c>
      <c r="B34" s="1" t="s">
        <v>227</v>
      </c>
      <c r="C34" s="1" t="s">
        <v>228</v>
      </c>
    </row>
    <row r="35" spans="1:3">
      <c r="A35" s="1" t="s">
        <v>229</v>
      </c>
      <c r="B35" s="1" t="s">
        <v>230</v>
      </c>
      <c r="C35" s="1" t="s">
        <v>231</v>
      </c>
    </row>
    <row r="36" spans="1:3">
      <c r="A36" s="1" t="s">
        <v>232</v>
      </c>
      <c r="B36" s="1" t="s">
        <v>233</v>
      </c>
      <c r="C36" s="1" t="s">
        <v>234</v>
      </c>
    </row>
    <row r="37" spans="1:3">
      <c r="A37" s="1" t="s">
        <v>235</v>
      </c>
      <c r="B37" s="1" t="s">
        <v>236</v>
      </c>
      <c r="C37" s="1" t="s">
        <v>237</v>
      </c>
    </row>
    <row r="38" spans="1:3">
      <c r="A38" s="1" t="s">
        <v>238</v>
      </c>
      <c r="B38" s="1" t="s">
        <v>239</v>
      </c>
      <c r="C38" s="1" t="s">
        <v>240</v>
      </c>
    </row>
    <row r="39" spans="1:3">
      <c r="A39" s="1" t="s">
        <v>241</v>
      </c>
      <c r="B39" s="1" t="s">
        <v>220</v>
      </c>
      <c r="C39" s="1" t="s">
        <v>242</v>
      </c>
    </row>
    <row r="40" spans="1:3">
      <c r="A40" s="1" t="s">
        <v>243</v>
      </c>
      <c r="B40" s="1" t="s">
        <v>192</v>
      </c>
      <c r="C40" s="1" t="s">
        <v>244</v>
      </c>
    </row>
    <row r="41" spans="1:3">
      <c r="A41" s="1" t="s">
        <v>245</v>
      </c>
      <c r="B41" s="1" t="s">
        <v>246</v>
      </c>
      <c r="C41" s="1" t="s">
        <v>247</v>
      </c>
    </row>
    <row r="42" spans="1:3">
      <c r="A42" s="1" t="s">
        <v>248</v>
      </c>
      <c r="B42" s="1" t="s">
        <v>249</v>
      </c>
      <c r="C42" s="1" t="s">
        <v>250</v>
      </c>
    </row>
    <row r="43" spans="1:3">
      <c r="A43" s="1" t="s">
        <v>251</v>
      </c>
      <c r="B43" s="1" t="s">
        <v>161</v>
      </c>
      <c r="C43" s="1" t="s">
        <v>252</v>
      </c>
    </row>
    <row r="44" spans="1:3">
      <c r="A44" s="1" t="s">
        <v>253</v>
      </c>
      <c r="B44" s="1" t="s">
        <v>254</v>
      </c>
      <c r="C44" s="1" t="s">
        <v>255</v>
      </c>
    </row>
    <row r="45" spans="1:3">
      <c r="A45" s="1" t="s">
        <v>256</v>
      </c>
      <c r="B45" s="1" t="s">
        <v>257</v>
      </c>
      <c r="C45" s="1" t="s">
        <v>258</v>
      </c>
    </row>
    <row r="46" spans="1:3">
      <c r="A46" s="1" t="s">
        <v>259</v>
      </c>
      <c r="B46" s="1" t="s">
        <v>260</v>
      </c>
      <c r="C46" s="1" t="s">
        <v>261</v>
      </c>
    </row>
    <row r="47" spans="1:3">
      <c r="A47" s="1" t="s">
        <v>262</v>
      </c>
      <c r="B47" s="1" t="s">
        <v>263</v>
      </c>
      <c r="C47" s="1" t="s">
        <v>264</v>
      </c>
    </row>
    <row r="48" spans="1:3">
      <c r="A48" s="1" t="s">
        <v>265</v>
      </c>
      <c r="B48" s="1" t="s">
        <v>213</v>
      </c>
      <c r="C48" s="1" t="s">
        <v>266</v>
      </c>
    </row>
    <row r="49" spans="1:3">
      <c r="A49" s="1" t="s">
        <v>267</v>
      </c>
      <c r="B49" s="1" t="s">
        <v>268</v>
      </c>
      <c r="C49" s="1" t="s">
        <v>269</v>
      </c>
    </row>
    <row r="50" spans="1:3">
      <c r="A50" s="1" t="s">
        <v>270</v>
      </c>
      <c r="B50" s="1" t="s">
        <v>173</v>
      </c>
      <c r="C50" s="1" t="s">
        <v>271</v>
      </c>
    </row>
    <row r="51" spans="1:3">
      <c r="A51" s="1" t="s">
        <v>272</v>
      </c>
      <c r="B51" s="1" t="s">
        <v>273</v>
      </c>
      <c r="C51" s="1" t="s">
        <v>274</v>
      </c>
    </row>
    <row r="52" spans="1:3">
      <c r="A52" s="1" t="s">
        <v>275</v>
      </c>
      <c r="B52" s="1" t="s">
        <v>276</v>
      </c>
      <c r="C52" s="1" t="s">
        <v>256</v>
      </c>
    </row>
    <row r="53" spans="1:3">
      <c r="A53" s="1" t="s">
        <v>277</v>
      </c>
      <c r="B53" s="1" t="s">
        <v>278</v>
      </c>
      <c r="C53" s="1" t="s">
        <v>279</v>
      </c>
    </row>
    <row r="54" spans="1:3">
      <c r="A54" s="1" t="s">
        <v>280</v>
      </c>
      <c r="B54" s="1" t="s">
        <v>244</v>
      </c>
      <c r="C54" s="1" t="s">
        <v>224</v>
      </c>
    </row>
    <row r="55" spans="1:3">
      <c r="A55" s="1" t="s">
        <v>281</v>
      </c>
      <c r="B55" s="1" t="s">
        <v>170</v>
      </c>
      <c r="C55" s="1" t="s">
        <v>282</v>
      </c>
    </row>
    <row r="56" spans="1:3">
      <c r="A56" s="1" t="s">
        <v>283</v>
      </c>
      <c r="B56" s="1" t="s">
        <v>188</v>
      </c>
      <c r="C56" s="1" t="s">
        <v>202</v>
      </c>
    </row>
    <row r="57" spans="1:3">
      <c r="A57" s="1" t="s">
        <v>284</v>
      </c>
      <c r="B57" s="1" t="s">
        <v>204</v>
      </c>
      <c r="C57" s="1" t="s">
        <v>276</v>
      </c>
    </row>
    <row r="58" spans="1:3">
      <c r="A58" s="1" t="s">
        <v>285</v>
      </c>
      <c r="B58" s="1" t="s">
        <v>146</v>
      </c>
      <c r="C58" s="1" t="s">
        <v>286</v>
      </c>
    </row>
    <row r="59" spans="1:3">
      <c r="A59" s="1" t="s">
        <v>287</v>
      </c>
      <c r="B59" s="1" t="s">
        <v>143</v>
      </c>
      <c r="C59" s="1" t="s">
        <v>288</v>
      </c>
    </row>
    <row r="60" spans="1:3">
      <c r="A60" s="1" t="s">
        <v>289</v>
      </c>
      <c r="B60" s="1" t="s">
        <v>290</v>
      </c>
      <c r="C60" s="1" t="s">
        <v>291</v>
      </c>
    </row>
    <row r="61" spans="1:3">
      <c r="A61" s="1" t="s">
        <v>292</v>
      </c>
      <c r="B61" s="1" t="s">
        <v>293</v>
      </c>
      <c r="C61" s="1" t="s">
        <v>236</v>
      </c>
    </row>
    <row r="62" spans="1:3">
      <c r="A62" s="1" t="s">
        <v>294</v>
      </c>
      <c r="B62" s="1" t="s">
        <v>264</v>
      </c>
      <c r="C62" s="1" t="s">
        <v>295</v>
      </c>
    </row>
    <row r="63" spans="1:3">
      <c r="A63" s="1" t="s">
        <v>296</v>
      </c>
      <c r="B63" s="1" t="s">
        <v>297</v>
      </c>
      <c r="C63" s="1" t="s">
        <v>297</v>
      </c>
    </row>
    <row r="64" spans="1:3">
      <c r="A64" s="1" t="s">
        <v>298</v>
      </c>
      <c r="B64" s="1" t="s">
        <v>299</v>
      </c>
      <c r="C64" s="1" t="s">
        <v>300</v>
      </c>
    </row>
    <row r="65" spans="1:3">
      <c r="A65" s="1" t="s">
        <v>301</v>
      </c>
      <c r="B65" s="1" t="s">
        <v>302</v>
      </c>
      <c r="C65" s="1" t="s">
        <v>303</v>
      </c>
    </row>
    <row r="66" spans="1:3">
      <c r="A66" s="1" t="s">
        <v>304</v>
      </c>
      <c r="B66" s="1" t="s">
        <v>271</v>
      </c>
      <c r="C66" s="1" t="s">
        <v>263</v>
      </c>
    </row>
    <row r="67" spans="1:3">
      <c r="A67" s="1" t="s">
        <v>305</v>
      </c>
      <c r="B67" s="1" t="s">
        <v>306</v>
      </c>
      <c r="C67" s="1" t="s">
        <v>206</v>
      </c>
    </row>
    <row r="68" spans="1:3">
      <c r="A68" s="1" t="s">
        <v>307</v>
      </c>
      <c r="B68" s="1" t="s">
        <v>308</v>
      </c>
      <c r="C68" s="1" t="s">
        <v>309</v>
      </c>
    </row>
    <row r="69" spans="1:3">
      <c r="A69" s="1" t="s">
        <v>310</v>
      </c>
      <c r="B69" s="1" t="s">
        <v>311</v>
      </c>
      <c r="C69" s="1" t="s">
        <v>312</v>
      </c>
    </row>
    <row r="70" spans="1:3">
      <c r="A70" s="1" t="s">
        <v>313</v>
      </c>
      <c r="B70" s="1" t="s">
        <v>314</v>
      </c>
      <c r="C70" s="1" t="s">
        <v>315</v>
      </c>
    </row>
    <row r="71" spans="1:3">
      <c r="A71" s="1" t="s">
        <v>316</v>
      </c>
      <c r="B71" s="1" t="s">
        <v>317</v>
      </c>
      <c r="C71" s="1" t="s">
        <v>318</v>
      </c>
    </row>
    <row r="72" spans="1:3">
      <c r="A72" s="1" t="s">
        <v>319</v>
      </c>
      <c r="B72" s="1" t="s">
        <v>320</v>
      </c>
      <c r="C72" s="1" t="s">
        <v>321</v>
      </c>
    </row>
    <row r="73" spans="1:3">
      <c r="A73" s="1" t="s">
        <v>322</v>
      </c>
      <c r="B73" s="1" t="s">
        <v>323</v>
      </c>
      <c r="C73" s="1" t="s">
        <v>268</v>
      </c>
    </row>
    <row r="74" spans="1:3">
      <c r="A74" s="1" t="s">
        <v>176</v>
      </c>
      <c r="B74" s="1" t="s">
        <v>216</v>
      </c>
      <c r="C74" s="1" t="s">
        <v>324</v>
      </c>
    </row>
    <row r="75" spans="1:3">
      <c r="A75" s="1" t="s">
        <v>325</v>
      </c>
      <c r="B75" s="1" t="s">
        <v>182</v>
      </c>
      <c r="C75" s="1" t="s">
        <v>230</v>
      </c>
    </row>
    <row r="76" spans="1:3">
      <c r="A76" s="1" t="s">
        <v>326</v>
      </c>
      <c r="B76" s="1" t="s">
        <v>327</v>
      </c>
      <c r="C76" s="1" t="s">
        <v>328</v>
      </c>
    </row>
    <row r="77" spans="1:3">
      <c r="A77" s="1" t="s">
        <v>329</v>
      </c>
      <c r="B77" s="1" t="s">
        <v>149</v>
      </c>
      <c r="C77" s="1" t="s">
        <v>136</v>
      </c>
    </row>
    <row r="78" spans="1:3">
      <c r="A78" s="1" t="s">
        <v>330</v>
      </c>
      <c r="B78" s="1" t="s">
        <v>331</v>
      </c>
      <c r="C78" s="1" t="s">
        <v>331</v>
      </c>
    </row>
    <row r="79" spans="1:3">
      <c r="A79" s="1" t="s">
        <v>332</v>
      </c>
      <c r="B79" s="1" t="s">
        <v>167</v>
      </c>
      <c r="C79" s="1" t="s">
        <v>333</v>
      </c>
    </row>
    <row r="80" spans="1:3">
      <c r="A80" s="1" t="s">
        <v>334</v>
      </c>
      <c r="B80" s="1" t="s">
        <v>335</v>
      </c>
      <c r="C80" s="1" t="s">
        <v>336</v>
      </c>
    </row>
    <row r="81" spans="1:3">
      <c r="A81" s="1" t="s">
        <v>337</v>
      </c>
      <c r="B81" s="1" t="s">
        <v>338</v>
      </c>
      <c r="C81" s="1" t="s">
        <v>339</v>
      </c>
    </row>
    <row r="82" spans="1:3">
      <c r="A82" s="1" t="s">
        <v>340</v>
      </c>
      <c r="B82" s="1" t="s">
        <v>341</v>
      </c>
      <c r="C82" s="1" t="s">
        <v>342</v>
      </c>
    </row>
    <row r="83" spans="1:3">
      <c r="A83" s="1" t="s">
        <v>343</v>
      </c>
      <c r="B83" s="1" t="s">
        <v>279</v>
      </c>
      <c r="C83" s="1" t="s">
        <v>314</v>
      </c>
    </row>
    <row r="84" spans="1:3">
      <c r="A84" s="1" t="s">
        <v>315</v>
      </c>
      <c r="B84" s="1" t="s">
        <v>344</v>
      </c>
      <c r="C84" s="1" t="s">
        <v>345</v>
      </c>
    </row>
    <row r="85" spans="1:3">
      <c r="A85" s="1" t="s">
        <v>346</v>
      </c>
      <c r="B85" s="1" t="s">
        <v>315</v>
      </c>
      <c r="C85" s="1" t="s">
        <v>347</v>
      </c>
    </row>
    <row r="86" spans="1:3">
      <c r="A86" s="1" t="s">
        <v>348</v>
      </c>
      <c r="B86" s="1" t="s">
        <v>349</v>
      </c>
      <c r="C86" s="1" t="s">
        <v>350</v>
      </c>
    </row>
    <row r="87" spans="1:3">
      <c r="A87" s="1" t="s">
        <v>351</v>
      </c>
      <c r="B87" s="1" t="s">
        <v>228</v>
      </c>
      <c r="C87" s="1" t="s">
        <v>169</v>
      </c>
    </row>
    <row r="88" spans="1:3">
      <c r="A88" s="1" t="s">
        <v>352</v>
      </c>
      <c r="B88" s="1" t="s">
        <v>353</v>
      </c>
      <c r="C88" s="1" t="s">
        <v>354</v>
      </c>
    </row>
    <row r="89" spans="1:3">
      <c r="A89" s="1" t="s">
        <v>224</v>
      </c>
      <c r="B89" s="1" t="s">
        <v>179</v>
      </c>
      <c r="C89" s="1" t="s">
        <v>355</v>
      </c>
    </row>
    <row r="90" spans="1:3">
      <c r="A90" s="1" t="s">
        <v>356</v>
      </c>
      <c r="B90" s="1" t="s">
        <v>357</v>
      </c>
      <c r="C90" s="1" t="s">
        <v>358</v>
      </c>
    </row>
    <row r="91" spans="1:3">
      <c r="A91" s="1" t="s">
        <v>359</v>
      </c>
      <c r="B91" s="1" t="s">
        <v>360</v>
      </c>
      <c r="C91" s="1" t="s">
        <v>361</v>
      </c>
    </row>
    <row r="92" spans="1:3">
      <c r="A92" s="1" t="s">
        <v>362</v>
      </c>
      <c r="B92" s="1" t="s">
        <v>358</v>
      </c>
      <c r="C92" s="1" t="s">
        <v>363</v>
      </c>
    </row>
    <row r="93" spans="1:3">
      <c r="A93" s="1" t="s">
        <v>364</v>
      </c>
      <c r="B93" s="1" t="s">
        <v>365</v>
      </c>
      <c r="C93" s="1" t="s">
        <v>366</v>
      </c>
    </row>
    <row r="94" spans="1:3">
      <c r="A94" s="1" t="s">
        <v>367</v>
      </c>
      <c r="B94" s="1" t="s">
        <v>191</v>
      </c>
      <c r="C94" s="1" t="s">
        <v>196</v>
      </c>
    </row>
    <row r="95" spans="1:3">
      <c r="A95" s="1" t="s">
        <v>368</v>
      </c>
      <c r="B95" s="1" t="s">
        <v>369</v>
      </c>
      <c r="C95" s="1" t="s">
        <v>370</v>
      </c>
    </row>
    <row r="96" spans="1:3">
      <c r="A96" s="1" t="s">
        <v>371</v>
      </c>
      <c r="B96" s="1" t="s">
        <v>372</v>
      </c>
      <c r="C96" s="1" t="s">
        <v>373</v>
      </c>
    </row>
    <row r="97" spans="1:3">
      <c r="A97" s="1" t="s">
        <v>374</v>
      </c>
      <c r="B97" s="1" t="s">
        <v>375</v>
      </c>
      <c r="C97" s="1" t="s">
        <v>376</v>
      </c>
    </row>
    <row r="98" spans="1:3">
      <c r="A98" s="1" t="s">
        <v>377</v>
      </c>
      <c r="B98" s="1" t="s">
        <v>291</v>
      </c>
      <c r="C98" s="1" t="s">
        <v>378</v>
      </c>
    </row>
    <row r="99" spans="1:3">
      <c r="A99" s="1" t="s">
        <v>379</v>
      </c>
      <c r="B99" s="1" t="s">
        <v>345</v>
      </c>
      <c r="C99" s="1" t="s">
        <v>335</v>
      </c>
    </row>
    <row r="100" spans="1:3">
      <c r="A100" s="1" t="s">
        <v>380</v>
      </c>
      <c r="B100" s="1" t="s">
        <v>381</v>
      </c>
      <c r="C100" s="1" t="s">
        <v>382</v>
      </c>
    </row>
    <row r="101" spans="1:3">
      <c r="A101" s="1" t="s">
        <v>383</v>
      </c>
      <c r="B101" s="1" t="s">
        <v>210</v>
      </c>
      <c r="C101" s="1" t="s">
        <v>384</v>
      </c>
    </row>
    <row r="102" spans="1:3">
      <c r="A102" s="1" t="s">
        <v>385</v>
      </c>
      <c r="B102" s="1" t="s">
        <v>386</v>
      </c>
      <c r="C102" s="1" t="s">
        <v>387</v>
      </c>
    </row>
    <row r="103" spans="1:3">
      <c r="A103" s="1" t="s">
        <v>182</v>
      </c>
      <c r="B103" s="1" t="s">
        <v>388</v>
      </c>
      <c r="C103" s="1" t="s">
        <v>181</v>
      </c>
    </row>
    <row r="104" spans="1:3">
      <c r="A104" s="1" t="s">
        <v>389</v>
      </c>
      <c r="B104" s="1" t="s">
        <v>390</v>
      </c>
      <c r="C104" s="1" t="s">
        <v>391</v>
      </c>
    </row>
    <row r="105" spans="1:3">
      <c r="A105" s="1" t="s">
        <v>392</v>
      </c>
      <c r="B105" s="1" t="s">
        <v>393</v>
      </c>
      <c r="C105" s="1" t="s">
        <v>394</v>
      </c>
    </row>
    <row r="106" spans="1:3">
      <c r="A106" s="1" t="s">
        <v>395</v>
      </c>
      <c r="B106" s="1" t="s">
        <v>396</v>
      </c>
      <c r="C106" s="1" t="s">
        <v>397</v>
      </c>
    </row>
    <row r="107" spans="1:3">
      <c r="A107" s="1" t="s">
        <v>398</v>
      </c>
      <c r="B107" s="1" t="s">
        <v>399</v>
      </c>
      <c r="C107" s="1" t="s">
        <v>374</v>
      </c>
    </row>
    <row r="108" spans="1:3">
      <c r="A108" s="1" t="s">
        <v>155</v>
      </c>
      <c r="B108" s="1" t="s">
        <v>328</v>
      </c>
      <c r="C108" s="1" t="s">
        <v>400</v>
      </c>
    </row>
    <row r="109" spans="1:3">
      <c r="A109" s="1" t="s">
        <v>274</v>
      </c>
      <c r="B109" s="1" t="s">
        <v>384</v>
      </c>
      <c r="C109" s="1" t="s">
        <v>401</v>
      </c>
    </row>
    <row r="110" spans="1:3">
      <c r="A110" s="1" t="s">
        <v>402</v>
      </c>
      <c r="B110" s="1" t="s">
        <v>403</v>
      </c>
      <c r="C110" s="1" t="s">
        <v>404</v>
      </c>
    </row>
    <row r="111" spans="1:3">
      <c r="A111" s="1" t="s">
        <v>405</v>
      </c>
      <c r="B111" s="1" t="s">
        <v>152</v>
      </c>
      <c r="C111" s="1" t="s">
        <v>406</v>
      </c>
    </row>
    <row r="112" spans="1:3">
      <c r="A112" s="1" t="s">
        <v>407</v>
      </c>
      <c r="B112" s="1" t="s">
        <v>408</v>
      </c>
      <c r="C112" s="1" t="s">
        <v>409</v>
      </c>
    </row>
    <row r="113" spans="1:3">
      <c r="A113" s="1" t="s">
        <v>410</v>
      </c>
      <c r="B113" s="1" t="s">
        <v>411</v>
      </c>
      <c r="C113" s="1" t="s">
        <v>412</v>
      </c>
    </row>
    <row r="114" spans="1:3">
      <c r="A114" s="1" t="s">
        <v>413</v>
      </c>
      <c r="B114" s="1" t="s">
        <v>261</v>
      </c>
      <c r="C114" s="1" t="s">
        <v>311</v>
      </c>
    </row>
    <row r="115" spans="1:3">
      <c r="A115" s="1" t="s">
        <v>414</v>
      </c>
      <c r="B115" s="1" t="s">
        <v>316</v>
      </c>
      <c r="C115" s="1" t="s">
        <v>415</v>
      </c>
    </row>
    <row r="116" spans="1:3">
      <c r="A116" s="1" t="s">
        <v>416</v>
      </c>
      <c r="B116" s="1" t="s">
        <v>417</v>
      </c>
      <c r="C116" s="1" t="s">
        <v>418</v>
      </c>
    </row>
    <row r="117" spans="1:3">
      <c r="A117" s="1" t="s">
        <v>419</v>
      </c>
      <c r="B117" s="1" t="s">
        <v>237</v>
      </c>
      <c r="C117" s="1" t="s">
        <v>420</v>
      </c>
    </row>
    <row r="118" spans="1:3">
      <c r="A118" s="1" t="s">
        <v>421</v>
      </c>
      <c r="B118" s="1" t="s">
        <v>164</v>
      </c>
      <c r="C118" s="1" t="s">
        <v>422</v>
      </c>
    </row>
    <row r="119" spans="1:3">
      <c r="A119" s="1" t="s">
        <v>423</v>
      </c>
      <c r="B119" s="1" t="s">
        <v>424</v>
      </c>
      <c r="C119" s="1" t="s">
        <v>425</v>
      </c>
    </row>
    <row r="120" spans="1:3">
      <c r="A120" s="1" t="s">
        <v>426</v>
      </c>
      <c r="B120" s="1" t="s">
        <v>374</v>
      </c>
      <c r="C120" s="1" t="s">
        <v>427</v>
      </c>
    </row>
    <row r="121" spans="1:3">
      <c r="A121" s="1" t="s">
        <v>428</v>
      </c>
      <c r="B121" s="1" t="s">
        <v>373</v>
      </c>
      <c r="C121" s="1" t="s">
        <v>429</v>
      </c>
    </row>
    <row r="122" spans="1:3">
      <c r="A122" s="1" t="s">
        <v>430</v>
      </c>
      <c r="B122" s="1" t="s">
        <v>318</v>
      </c>
      <c r="C122" s="1" t="s">
        <v>393</v>
      </c>
    </row>
    <row r="123" spans="1:3">
      <c r="A123" s="1" t="s">
        <v>431</v>
      </c>
      <c r="B123" s="1" t="s">
        <v>432</v>
      </c>
      <c r="C123" s="1" t="s">
        <v>433</v>
      </c>
    </row>
    <row r="124" spans="1:3">
      <c r="A124" s="1" t="s">
        <v>434</v>
      </c>
      <c r="B124" s="1" t="s">
        <v>342</v>
      </c>
      <c r="C124" s="1" t="s">
        <v>435</v>
      </c>
    </row>
    <row r="125" spans="1:3">
      <c r="A125" s="1" t="s">
        <v>436</v>
      </c>
      <c r="B125" s="1" t="s">
        <v>437</v>
      </c>
      <c r="C125" s="1" t="s">
        <v>438</v>
      </c>
    </row>
    <row r="126" spans="1:3">
      <c r="A126" s="1" t="s">
        <v>439</v>
      </c>
      <c r="B126" s="1" t="s">
        <v>440</v>
      </c>
      <c r="C126" s="1" t="s">
        <v>441</v>
      </c>
    </row>
    <row r="127" spans="1:3">
      <c r="A127" s="1" t="s">
        <v>258</v>
      </c>
      <c r="B127" s="1" t="s">
        <v>442</v>
      </c>
      <c r="C127" s="1" t="s">
        <v>443</v>
      </c>
    </row>
    <row r="128" spans="1:3">
      <c r="A128" s="1" t="s">
        <v>444</v>
      </c>
      <c r="B128" s="1" t="s">
        <v>445</v>
      </c>
      <c r="C128" s="1" t="s">
        <v>178</v>
      </c>
    </row>
    <row r="129" spans="1:3">
      <c r="A129" s="1" t="s">
        <v>446</v>
      </c>
      <c r="B129" s="1" t="s">
        <v>447</v>
      </c>
      <c r="C129" s="1" t="s">
        <v>317</v>
      </c>
    </row>
    <row r="130" spans="1:3">
      <c r="A130" s="1" t="s">
        <v>448</v>
      </c>
      <c r="B130" s="1" t="s">
        <v>404</v>
      </c>
      <c r="C130" s="1" t="s">
        <v>424</v>
      </c>
    </row>
    <row r="131" spans="1:3">
      <c r="A131" s="1" t="s">
        <v>449</v>
      </c>
      <c r="B131" s="1" t="s">
        <v>450</v>
      </c>
      <c r="C131" s="1" t="s">
        <v>451</v>
      </c>
    </row>
    <row r="132" spans="1:3">
      <c r="A132" s="1" t="s">
        <v>452</v>
      </c>
      <c r="B132" s="1" t="s">
        <v>453</v>
      </c>
      <c r="C132" s="1" t="s">
        <v>454</v>
      </c>
    </row>
    <row r="133" spans="1:3">
      <c r="A133" s="1" t="s">
        <v>455</v>
      </c>
      <c r="B133" s="1" t="s">
        <v>409</v>
      </c>
      <c r="C133" s="1" t="s">
        <v>172</v>
      </c>
    </row>
    <row r="134" spans="1:3">
      <c r="A134" s="1" t="s">
        <v>456</v>
      </c>
      <c r="B134" s="1" t="s">
        <v>457</v>
      </c>
      <c r="C134" s="1" t="s">
        <v>458</v>
      </c>
    </row>
    <row r="135" spans="1:3">
      <c r="A135" s="1" t="s">
        <v>459</v>
      </c>
      <c r="B135" s="1" t="s">
        <v>460</v>
      </c>
      <c r="C135" s="1" t="s">
        <v>399</v>
      </c>
    </row>
    <row r="136" spans="1:3">
      <c r="A136" s="1" t="s">
        <v>461</v>
      </c>
      <c r="B136" s="1" t="s">
        <v>462</v>
      </c>
      <c r="C136" s="1" t="s">
        <v>463</v>
      </c>
    </row>
    <row r="137" spans="1:3">
      <c r="A137" s="1" t="s">
        <v>393</v>
      </c>
      <c r="B137" s="1" t="s">
        <v>464</v>
      </c>
      <c r="C137" s="1" t="s">
        <v>465</v>
      </c>
    </row>
    <row r="138" spans="1:3">
      <c r="A138" s="1" t="s">
        <v>240</v>
      </c>
      <c r="B138" s="1" t="s">
        <v>466</v>
      </c>
      <c r="C138" s="1" t="s">
        <v>467</v>
      </c>
    </row>
    <row r="139" spans="1:3">
      <c r="A139" s="1" t="s">
        <v>468</v>
      </c>
      <c r="B139" s="1" t="s">
        <v>158</v>
      </c>
      <c r="C139" s="1" t="s">
        <v>469</v>
      </c>
    </row>
    <row r="140" spans="1:3">
      <c r="A140" s="1" t="s">
        <v>470</v>
      </c>
      <c r="B140" s="1" t="s">
        <v>366</v>
      </c>
      <c r="C140" s="1" t="s">
        <v>471</v>
      </c>
    </row>
    <row r="141" spans="1:3">
      <c r="A141" s="1" t="s">
        <v>142</v>
      </c>
      <c r="B141" s="1" t="s">
        <v>472</v>
      </c>
      <c r="C141" s="1" t="s">
        <v>473</v>
      </c>
    </row>
    <row r="142" spans="1:3">
      <c r="A142" s="1" t="s">
        <v>474</v>
      </c>
      <c r="B142" s="1" t="s">
        <v>171</v>
      </c>
      <c r="C142" s="1" t="s">
        <v>445</v>
      </c>
    </row>
    <row r="143" spans="1:3">
      <c r="A143" s="1" t="s">
        <v>475</v>
      </c>
      <c r="B143" s="1" t="s">
        <v>476</v>
      </c>
      <c r="C143" s="1" t="s">
        <v>477</v>
      </c>
    </row>
    <row r="144" spans="1:3">
      <c r="A144" s="1" t="s">
        <v>478</v>
      </c>
      <c r="B144" s="1" t="s">
        <v>207</v>
      </c>
      <c r="C144" s="1" t="s">
        <v>479</v>
      </c>
    </row>
    <row r="145" spans="1:3">
      <c r="A145" s="1" t="s">
        <v>480</v>
      </c>
      <c r="B145" s="1" t="s">
        <v>252</v>
      </c>
      <c r="C145" s="1" t="s">
        <v>447</v>
      </c>
    </row>
    <row r="146" spans="1:3">
      <c r="A146" s="1" t="s">
        <v>481</v>
      </c>
      <c r="B146" s="1" t="s">
        <v>482</v>
      </c>
      <c r="C146" s="1" t="s">
        <v>483</v>
      </c>
    </row>
    <row r="147" spans="1:3">
      <c r="A147" s="1" t="s">
        <v>484</v>
      </c>
      <c r="B147" s="1" t="s">
        <v>295</v>
      </c>
      <c r="C147" s="1" t="s">
        <v>219</v>
      </c>
    </row>
    <row r="148" spans="1:3">
      <c r="A148" s="1" t="s">
        <v>485</v>
      </c>
      <c r="B148" s="1" t="s">
        <v>486</v>
      </c>
      <c r="C148" s="1" t="s">
        <v>487</v>
      </c>
    </row>
    <row r="149" spans="1:3">
      <c r="A149" s="1" t="s">
        <v>488</v>
      </c>
      <c r="B149" s="1" t="s">
        <v>489</v>
      </c>
      <c r="C149" s="1" t="s">
        <v>460</v>
      </c>
    </row>
    <row r="150" spans="1:3">
      <c r="A150" s="1" t="s">
        <v>490</v>
      </c>
      <c r="B150" s="1" t="s">
        <v>491</v>
      </c>
      <c r="C150" s="1" t="s">
        <v>492</v>
      </c>
    </row>
    <row r="151" spans="1:3">
      <c r="A151" s="1" t="s">
        <v>493</v>
      </c>
      <c r="B151" s="1" t="s">
        <v>494</v>
      </c>
      <c r="C151" s="1" t="s">
        <v>495</v>
      </c>
    </row>
    <row r="152" spans="1:3">
      <c r="A152" s="1" t="s">
        <v>496</v>
      </c>
      <c r="B152" s="1" t="s">
        <v>483</v>
      </c>
      <c r="C152" s="1" t="s">
        <v>497</v>
      </c>
    </row>
    <row r="153" spans="1:3">
      <c r="A153" s="1" t="s">
        <v>498</v>
      </c>
      <c r="B153" s="1" t="s">
        <v>330</v>
      </c>
      <c r="C153" s="1" t="s">
        <v>499</v>
      </c>
    </row>
    <row r="154" spans="1:3">
      <c r="A154" s="1" t="s">
        <v>500</v>
      </c>
      <c r="B154" s="1" t="s">
        <v>501</v>
      </c>
      <c r="C154" s="1" t="s">
        <v>502</v>
      </c>
    </row>
    <row r="155" spans="1:3">
      <c r="A155" s="1" t="s">
        <v>503</v>
      </c>
      <c r="B155" s="1" t="s">
        <v>420</v>
      </c>
      <c r="C155" s="1" t="s">
        <v>504</v>
      </c>
    </row>
    <row r="156" spans="1:3">
      <c r="A156" s="1" t="s">
        <v>505</v>
      </c>
      <c r="B156" s="1" t="s">
        <v>443</v>
      </c>
      <c r="C156" s="1" t="s">
        <v>506</v>
      </c>
    </row>
    <row r="157" spans="1:3">
      <c r="A157" s="1" t="s">
        <v>507</v>
      </c>
      <c r="B157" s="1" t="s">
        <v>508</v>
      </c>
      <c r="C157" s="1" t="s">
        <v>320</v>
      </c>
    </row>
    <row r="158" spans="1:3">
      <c r="A158" s="1" t="s">
        <v>509</v>
      </c>
      <c r="B158" s="1" t="s">
        <v>510</v>
      </c>
      <c r="C158" s="1" t="s">
        <v>450</v>
      </c>
    </row>
    <row r="159" spans="1:3">
      <c r="A159" s="1" t="s">
        <v>511</v>
      </c>
      <c r="B159" s="1" t="s">
        <v>512</v>
      </c>
      <c r="C159" s="1" t="s">
        <v>513</v>
      </c>
    </row>
    <row r="160" spans="1:3">
      <c r="A160" s="1" t="s">
        <v>514</v>
      </c>
      <c r="B160" s="1" t="s">
        <v>266</v>
      </c>
      <c r="C160" s="1" t="s">
        <v>175</v>
      </c>
    </row>
    <row r="161" spans="1:3">
      <c r="A161" s="1" t="s">
        <v>515</v>
      </c>
      <c r="B161" s="1" t="s">
        <v>412</v>
      </c>
      <c r="C161" s="1" t="s">
        <v>516</v>
      </c>
    </row>
    <row r="162" spans="1:3">
      <c r="A162" s="1" t="s">
        <v>406</v>
      </c>
      <c r="B162" s="1" t="s">
        <v>185</v>
      </c>
      <c r="C162" s="1" t="s">
        <v>517</v>
      </c>
    </row>
    <row r="163" spans="1:3">
      <c r="A163" s="1" t="s">
        <v>518</v>
      </c>
      <c r="B163" s="1" t="s">
        <v>519</v>
      </c>
      <c r="C163" s="1" t="s">
        <v>520</v>
      </c>
    </row>
    <row r="164" spans="1:3">
      <c r="A164" s="1" t="s">
        <v>521</v>
      </c>
      <c r="B164" s="1" t="s">
        <v>310</v>
      </c>
      <c r="C164" s="1" t="s">
        <v>522</v>
      </c>
    </row>
    <row r="165" spans="1:3">
      <c r="A165" s="1" t="s">
        <v>523</v>
      </c>
      <c r="B165" s="1" t="s">
        <v>524</v>
      </c>
      <c r="C165" s="1" t="s">
        <v>190</v>
      </c>
    </row>
    <row r="166" spans="1:3">
      <c r="A166" s="1" t="s">
        <v>525</v>
      </c>
      <c r="B166" s="1" t="s">
        <v>526</v>
      </c>
      <c r="C166" s="1" t="s">
        <v>365</v>
      </c>
    </row>
    <row r="167" spans="1:3">
      <c r="A167" s="1" t="s">
        <v>527</v>
      </c>
      <c r="B167" s="1" t="s">
        <v>140</v>
      </c>
      <c r="C167" s="1" t="s">
        <v>262</v>
      </c>
    </row>
    <row r="168" spans="1:3">
      <c r="A168" s="1" t="s">
        <v>528</v>
      </c>
      <c r="B168" s="1" t="s">
        <v>300</v>
      </c>
      <c r="C168" s="1" t="s">
        <v>529</v>
      </c>
    </row>
    <row r="169" spans="1:3">
      <c r="A169" s="1" t="s">
        <v>530</v>
      </c>
      <c r="B169" s="1" t="s">
        <v>520</v>
      </c>
      <c r="C169" s="1" t="s">
        <v>531</v>
      </c>
    </row>
    <row r="170" spans="1:3">
      <c r="A170" s="1" t="s">
        <v>532</v>
      </c>
      <c r="B170" s="1" t="s">
        <v>282</v>
      </c>
      <c r="C170" s="1" t="s">
        <v>510</v>
      </c>
    </row>
    <row r="171" spans="1:3">
      <c r="A171" s="1" t="s">
        <v>533</v>
      </c>
      <c r="B171" s="1" t="s">
        <v>242</v>
      </c>
      <c r="C171" s="1" t="s">
        <v>308</v>
      </c>
    </row>
    <row r="172" spans="1:3">
      <c r="A172" s="1" t="s">
        <v>534</v>
      </c>
      <c r="B172" s="1" t="s">
        <v>312</v>
      </c>
      <c r="C172" s="1" t="s">
        <v>316</v>
      </c>
    </row>
    <row r="173" spans="1:3">
      <c r="A173" s="1" t="s">
        <v>535</v>
      </c>
      <c r="B173" s="1" t="s">
        <v>362</v>
      </c>
      <c r="C173" s="1" t="s">
        <v>536</v>
      </c>
    </row>
    <row r="174" spans="1:3">
      <c r="A174" s="1" t="s">
        <v>537</v>
      </c>
      <c r="B174" s="1" t="s">
        <v>538</v>
      </c>
      <c r="C174" s="1" t="s">
        <v>472</v>
      </c>
    </row>
    <row r="175" spans="1:3">
      <c r="A175" s="1" t="s">
        <v>539</v>
      </c>
      <c r="B175" s="1" t="s">
        <v>441</v>
      </c>
      <c r="C175" s="1" t="s">
        <v>489</v>
      </c>
    </row>
    <row r="176" spans="1:3">
      <c r="A176" s="1" t="s">
        <v>540</v>
      </c>
      <c r="B176" s="1" t="s">
        <v>541</v>
      </c>
      <c r="C176" s="1" t="s">
        <v>542</v>
      </c>
    </row>
    <row r="177" spans="1:3">
      <c r="A177" s="1" t="s">
        <v>543</v>
      </c>
      <c r="B177" s="1" t="s">
        <v>255</v>
      </c>
      <c r="C177" s="1" t="s">
        <v>544</v>
      </c>
    </row>
    <row r="178" spans="1:3">
      <c r="A178" s="1" t="s">
        <v>545</v>
      </c>
      <c r="B178" s="1" t="s">
        <v>546</v>
      </c>
      <c r="C178" s="1" t="s">
        <v>547</v>
      </c>
    </row>
    <row r="179" spans="1:3">
      <c r="A179" s="1" t="s">
        <v>548</v>
      </c>
      <c r="B179" s="1" t="s">
        <v>269</v>
      </c>
      <c r="C179" s="1" t="s">
        <v>549</v>
      </c>
    </row>
    <row r="180" spans="1:3">
      <c r="A180" s="1" t="s">
        <v>550</v>
      </c>
      <c r="B180" s="1" t="s">
        <v>286</v>
      </c>
      <c r="C180" s="1" t="s">
        <v>432</v>
      </c>
    </row>
    <row r="181" spans="1:3">
      <c r="A181" s="1" t="s">
        <v>551</v>
      </c>
      <c r="B181" s="1" t="s">
        <v>552</v>
      </c>
      <c r="C181" s="1" t="s">
        <v>553</v>
      </c>
    </row>
    <row r="182" spans="1:3">
      <c r="A182" s="1" t="s">
        <v>554</v>
      </c>
      <c r="B182" s="1" t="s">
        <v>168</v>
      </c>
      <c r="C182" s="1" t="s">
        <v>555</v>
      </c>
    </row>
    <row r="183" spans="1:3">
      <c r="A183" s="1" t="s">
        <v>556</v>
      </c>
      <c r="B183" s="1" t="s">
        <v>557</v>
      </c>
      <c r="C183" s="1" t="s">
        <v>464</v>
      </c>
    </row>
    <row r="184" spans="1:3">
      <c r="A184" s="1" t="s">
        <v>558</v>
      </c>
      <c r="B184" s="1" t="s">
        <v>333</v>
      </c>
      <c r="C184" s="1" t="s">
        <v>559</v>
      </c>
    </row>
    <row r="185" spans="1:3">
      <c r="A185" s="1" t="s">
        <v>560</v>
      </c>
      <c r="B185" s="1" t="s">
        <v>561</v>
      </c>
      <c r="C185" s="1" t="s">
        <v>562</v>
      </c>
    </row>
    <row r="186" spans="1:3">
      <c r="A186" s="1" t="s">
        <v>563</v>
      </c>
      <c r="B186" s="1" t="s">
        <v>564</v>
      </c>
      <c r="C186" s="1" t="s">
        <v>565</v>
      </c>
    </row>
    <row r="187" spans="1:3">
      <c r="A187" s="1" t="s">
        <v>566</v>
      </c>
      <c r="B187" s="1" t="s">
        <v>567</v>
      </c>
      <c r="C187" s="1" t="s">
        <v>568</v>
      </c>
    </row>
    <row r="188" spans="1:3">
      <c r="A188" s="1" t="s">
        <v>569</v>
      </c>
      <c r="B188" s="1" t="s">
        <v>570</v>
      </c>
      <c r="C188" s="1" t="s">
        <v>290</v>
      </c>
    </row>
    <row r="189" spans="1:3">
      <c r="A189" s="1" t="s">
        <v>210</v>
      </c>
      <c r="B189" s="1" t="s">
        <v>571</v>
      </c>
      <c r="C189" s="1" t="s">
        <v>402</v>
      </c>
    </row>
    <row r="190" spans="1:3">
      <c r="A190" s="1" t="s">
        <v>572</v>
      </c>
      <c r="B190" s="1" t="s">
        <v>531</v>
      </c>
      <c r="C190" s="1" t="s">
        <v>573</v>
      </c>
    </row>
    <row r="191" spans="1:3">
      <c r="A191" s="1" t="s">
        <v>574</v>
      </c>
      <c r="B191" s="1" t="s">
        <v>575</v>
      </c>
      <c r="C191" s="1" t="s">
        <v>576</v>
      </c>
    </row>
    <row r="192" spans="1:3">
      <c r="A192" s="1" t="s">
        <v>577</v>
      </c>
      <c r="B192" s="1" t="s">
        <v>339</v>
      </c>
      <c r="C192" s="1" t="s">
        <v>578</v>
      </c>
    </row>
    <row r="193" spans="1:3">
      <c r="A193" s="1" t="s">
        <v>579</v>
      </c>
      <c r="B193" s="1" t="s">
        <v>580</v>
      </c>
      <c r="C193" s="1" t="s">
        <v>581</v>
      </c>
    </row>
    <row r="194" spans="1:3">
      <c r="A194" s="1" t="s">
        <v>582</v>
      </c>
      <c r="B194" s="1" t="s">
        <v>583</v>
      </c>
      <c r="C194" s="1" t="s">
        <v>362</v>
      </c>
    </row>
    <row r="195" spans="1:3">
      <c r="A195" s="1" t="s">
        <v>584</v>
      </c>
      <c r="B195" s="1" t="s">
        <v>585</v>
      </c>
      <c r="C195" s="1" t="s">
        <v>586</v>
      </c>
    </row>
    <row r="196" spans="1:3">
      <c r="A196" s="1" t="s">
        <v>587</v>
      </c>
      <c r="B196" s="1" t="s">
        <v>588</v>
      </c>
      <c r="C196" s="1" t="s">
        <v>589</v>
      </c>
    </row>
    <row r="197" spans="1:3">
      <c r="A197" s="1" t="s">
        <v>590</v>
      </c>
      <c r="B197" s="1" t="s">
        <v>574</v>
      </c>
      <c r="C197" s="1" t="s">
        <v>591</v>
      </c>
    </row>
    <row r="198" spans="1:3">
      <c r="A198" s="1" t="s">
        <v>495</v>
      </c>
      <c r="B198" s="1" t="s">
        <v>592</v>
      </c>
      <c r="C198" s="1" t="s">
        <v>593</v>
      </c>
    </row>
    <row r="199" spans="1:3">
      <c r="A199" s="1" t="s">
        <v>594</v>
      </c>
      <c r="B199" s="1" t="s">
        <v>595</v>
      </c>
      <c r="C199" s="1" t="s">
        <v>596</v>
      </c>
    </row>
    <row r="200" spans="1:3">
      <c r="A200" s="1" t="s">
        <v>597</v>
      </c>
      <c r="B200" s="1" t="s">
        <v>544</v>
      </c>
      <c r="C200" s="1" t="s">
        <v>396</v>
      </c>
    </row>
    <row r="201" spans="1:3">
      <c r="A201" s="1" t="s">
        <v>598</v>
      </c>
      <c r="B201" s="1" t="s">
        <v>599</v>
      </c>
      <c r="C201" s="1" t="s">
        <v>600</v>
      </c>
    </row>
    <row r="202" spans="1:3">
      <c r="A202" s="1" t="s">
        <v>601</v>
      </c>
      <c r="B202" s="1" t="s">
        <v>602</v>
      </c>
      <c r="C202" s="1" t="s">
        <v>603</v>
      </c>
    </row>
    <row r="203" spans="1:3">
      <c r="A203" s="1" t="s">
        <v>604</v>
      </c>
      <c r="B203" s="1" t="s">
        <v>605</v>
      </c>
      <c r="C203" s="1" t="s">
        <v>606</v>
      </c>
    </row>
    <row r="204" spans="1:3">
      <c r="A204" s="1" t="s">
        <v>607</v>
      </c>
      <c r="B204" s="1" t="s">
        <v>247</v>
      </c>
      <c r="C204" s="1" t="s">
        <v>509</v>
      </c>
    </row>
    <row r="205" spans="1:3">
      <c r="A205" s="1" t="s">
        <v>608</v>
      </c>
      <c r="B205" s="1" t="s">
        <v>609</v>
      </c>
      <c r="C205" s="1" t="s">
        <v>552</v>
      </c>
    </row>
    <row r="206" spans="1:3">
      <c r="A206" s="1" t="s">
        <v>610</v>
      </c>
      <c r="B206" s="1" t="s">
        <v>611</v>
      </c>
      <c r="C206" s="1" t="s">
        <v>612</v>
      </c>
    </row>
    <row r="207" spans="1:3">
      <c r="A207" s="1" t="s">
        <v>613</v>
      </c>
      <c r="B207" s="1" t="s">
        <v>614</v>
      </c>
      <c r="C207" s="1" t="s">
        <v>615</v>
      </c>
    </row>
    <row r="208" spans="1:3">
      <c r="A208" s="1" t="s">
        <v>616</v>
      </c>
      <c r="B208" s="1" t="s">
        <v>194</v>
      </c>
      <c r="C208" s="1" t="s">
        <v>617</v>
      </c>
    </row>
    <row r="209" spans="1:3">
      <c r="A209" s="1" t="s">
        <v>618</v>
      </c>
      <c r="B209" s="1" t="s">
        <v>619</v>
      </c>
      <c r="C209" s="1" t="s">
        <v>338</v>
      </c>
    </row>
    <row r="210" spans="1:3">
      <c r="A210" s="1" t="s">
        <v>620</v>
      </c>
      <c r="B210" s="1" t="s">
        <v>438</v>
      </c>
      <c r="C210" s="1" t="s">
        <v>621</v>
      </c>
    </row>
    <row r="211" spans="1:3">
      <c r="A211" s="1" t="s">
        <v>622</v>
      </c>
      <c r="B211" s="1" t="s">
        <v>623</v>
      </c>
      <c r="C211" s="1" t="s">
        <v>501</v>
      </c>
    </row>
    <row r="212" spans="1:3">
      <c r="A212" s="1" t="s">
        <v>624</v>
      </c>
      <c r="B212" s="1" t="s">
        <v>625</v>
      </c>
      <c r="C212" s="1" t="s">
        <v>626</v>
      </c>
    </row>
    <row r="213" spans="1:3">
      <c r="A213" s="1" t="s">
        <v>627</v>
      </c>
      <c r="B213" s="1" t="s">
        <v>628</v>
      </c>
      <c r="C213" s="1" t="s">
        <v>215</v>
      </c>
    </row>
    <row r="214" spans="1:3">
      <c r="A214" s="1" t="s">
        <v>629</v>
      </c>
      <c r="B214" s="1" t="s">
        <v>542</v>
      </c>
      <c r="C214" s="1" t="s">
        <v>630</v>
      </c>
    </row>
    <row r="215" spans="1:3">
      <c r="A215" s="1" t="s">
        <v>631</v>
      </c>
      <c r="B215" s="1" t="s">
        <v>418</v>
      </c>
      <c r="C215" s="1" t="s">
        <v>632</v>
      </c>
    </row>
    <row r="216" spans="1:3">
      <c r="A216" s="1" t="s">
        <v>633</v>
      </c>
      <c r="B216" s="1" t="s">
        <v>634</v>
      </c>
      <c r="C216" s="1" t="s">
        <v>193</v>
      </c>
    </row>
    <row r="217" spans="1:3">
      <c r="A217" s="1" t="s">
        <v>635</v>
      </c>
      <c r="B217" s="1" t="s">
        <v>636</v>
      </c>
      <c r="C217" s="1" t="s">
        <v>203</v>
      </c>
    </row>
    <row r="218" spans="1:3">
      <c r="A218" s="1" t="s">
        <v>637</v>
      </c>
      <c r="B218" s="1" t="s">
        <v>638</v>
      </c>
      <c r="C218" s="1" t="s">
        <v>639</v>
      </c>
    </row>
    <row r="219" spans="1:3">
      <c r="A219" s="1" t="s">
        <v>640</v>
      </c>
      <c r="B219" s="1" t="s">
        <v>641</v>
      </c>
      <c r="C219" s="1" t="s">
        <v>642</v>
      </c>
    </row>
    <row r="220" spans="1:3">
      <c r="A220" s="1" t="s">
        <v>643</v>
      </c>
      <c r="B220" s="1" t="s">
        <v>644</v>
      </c>
      <c r="C220" s="1" t="s">
        <v>645</v>
      </c>
    </row>
    <row r="221" spans="1:3">
      <c r="A221" s="1" t="s">
        <v>445</v>
      </c>
      <c r="B221" s="1" t="s">
        <v>568</v>
      </c>
      <c r="C221" s="1" t="s">
        <v>646</v>
      </c>
    </row>
    <row r="222" spans="1:3">
      <c r="A222" s="1" t="s">
        <v>647</v>
      </c>
      <c r="B222" s="1" t="s">
        <v>555</v>
      </c>
      <c r="C222" s="1" t="s">
        <v>142</v>
      </c>
    </row>
    <row r="223" spans="1:3">
      <c r="A223" s="1" t="s">
        <v>648</v>
      </c>
      <c r="B223" s="1" t="s">
        <v>222</v>
      </c>
      <c r="C223" s="1" t="s">
        <v>649</v>
      </c>
    </row>
    <row r="224" spans="1:3">
      <c r="A224" s="1" t="s">
        <v>650</v>
      </c>
      <c r="B224" s="1" t="s">
        <v>225</v>
      </c>
      <c r="C224" s="1" t="s">
        <v>651</v>
      </c>
    </row>
    <row r="225" spans="1:3">
      <c r="A225" s="1" t="s">
        <v>652</v>
      </c>
      <c r="B225" s="1" t="s">
        <v>387</v>
      </c>
      <c r="C225" s="1" t="s">
        <v>466</v>
      </c>
    </row>
    <row r="226" spans="1:3">
      <c r="A226" s="1" t="s">
        <v>555</v>
      </c>
      <c r="B226" s="1" t="s">
        <v>155</v>
      </c>
      <c r="C226" s="1" t="s">
        <v>265</v>
      </c>
    </row>
    <row r="227" spans="1:3">
      <c r="A227" s="1" t="s">
        <v>653</v>
      </c>
      <c r="B227" s="1" t="s">
        <v>406</v>
      </c>
      <c r="C227" s="1" t="s">
        <v>654</v>
      </c>
    </row>
    <row r="228" spans="1:3">
      <c r="A228" s="1" t="s">
        <v>655</v>
      </c>
      <c r="B228" s="1" t="s">
        <v>656</v>
      </c>
      <c r="C228" s="1" t="s">
        <v>541</v>
      </c>
    </row>
    <row r="229" spans="1:3">
      <c r="A229" s="1" t="s">
        <v>657</v>
      </c>
      <c r="B229" s="1" t="s">
        <v>658</v>
      </c>
      <c r="C229" s="1" t="s">
        <v>659</v>
      </c>
    </row>
    <row r="230" spans="1:3">
      <c r="A230" s="1" t="s">
        <v>660</v>
      </c>
      <c r="B230" s="1" t="s">
        <v>661</v>
      </c>
      <c r="C230" s="1" t="s">
        <v>662</v>
      </c>
    </row>
    <row r="231" spans="1:3">
      <c r="A231" s="1" t="s">
        <v>663</v>
      </c>
      <c r="B231" s="1" t="s">
        <v>433</v>
      </c>
      <c r="C231" s="1" t="s">
        <v>157</v>
      </c>
    </row>
    <row r="232" spans="1:3">
      <c r="A232" s="1" t="s">
        <v>664</v>
      </c>
      <c r="B232" s="1" t="s">
        <v>502</v>
      </c>
      <c r="C232" s="1" t="s">
        <v>665</v>
      </c>
    </row>
    <row r="233" spans="1:3">
      <c r="A233" s="1" t="s">
        <v>666</v>
      </c>
      <c r="B233" s="1" t="s">
        <v>197</v>
      </c>
      <c r="C233" s="1" t="s">
        <v>571</v>
      </c>
    </row>
    <row r="234" spans="1:3">
      <c r="A234" s="1" t="s">
        <v>667</v>
      </c>
      <c r="B234" s="1" t="s">
        <v>668</v>
      </c>
      <c r="C234" s="1" t="s">
        <v>669</v>
      </c>
    </row>
    <row r="235" spans="1:3">
      <c r="A235" s="1" t="s">
        <v>670</v>
      </c>
      <c r="B235" s="1" t="s">
        <v>671</v>
      </c>
      <c r="C235" s="1" t="s">
        <v>658</v>
      </c>
    </row>
    <row r="236" spans="1:3">
      <c r="A236" s="1" t="s">
        <v>661</v>
      </c>
      <c r="B236" s="1" t="s">
        <v>672</v>
      </c>
      <c r="C236" s="1" t="s">
        <v>673</v>
      </c>
    </row>
    <row r="237" spans="1:3">
      <c r="A237" s="1" t="s">
        <v>516</v>
      </c>
      <c r="B237" s="1" t="s">
        <v>674</v>
      </c>
      <c r="C237" s="1" t="s">
        <v>675</v>
      </c>
    </row>
    <row r="238" spans="1:3">
      <c r="A238" s="1" t="s">
        <v>676</v>
      </c>
      <c r="B238" s="1" t="s">
        <v>677</v>
      </c>
      <c r="C238" s="1" t="s">
        <v>678</v>
      </c>
    </row>
    <row r="239" spans="1:3">
      <c r="A239" s="1" t="s">
        <v>679</v>
      </c>
      <c r="B239" s="1" t="s">
        <v>680</v>
      </c>
      <c r="C239" s="1" t="s">
        <v>681</v>
      </c>
    </row>
    <row r="240" spans="1:3">
      <c r="A240" s="1" t="s">
        <v>682</v>
      </c>
      <c r="B240" s="1" t="s">
        <v>683</v>
      </c>
      <c r="C240" s="1" t="s">
        <v>684</v>
      </c>
    </row>
    <row r="241" spans="1:3">
      <c r="A241" s="1" t="s">
        <v>685</v>
      </c>
      <c r="B241" s="1" t="s">
        <v>686</v>
      </c>
      <c r="C241" s="1" t="s">
        <v>145</v>
      </c>
    </row>
    <row r="242" spans="1:3">
      <c r="A242" s="1" t="s">
        <v>687</v>
      </c>
      <c r="B242" s="1" t="s">
        <v>688</v>
      </c>
      <c r="C242" s="1" t="s">
        <v>689</v>
      </c>
    </row>
    <row r="243" spans="1:3">
      <c r="A243" s="1" t="s">
        <v>690</v>
      </c>
      <c r="B243" s="1" t="s">
        <v>691</v>
      </c>
      <c r="C243" s="1" t="s">
        <v>692</v>
      </c>
    </row>
    <row r="244" spans="1:3">
      <c r="A244" s="1" t="s">
        <v>199</v>
      </c>
      <c r="B244" s="1" t="s">
        <v>693</v>
      </c>
      <c r="C244" s="1" t="s">
        <v>595</v>
      </c>
    </row>
    <row r="245" spans="1:3">
      <c r="A245" s="1" t="s">
        <v>694</v>
      </c>
      <c r="B245" s="1" t="s">
        <v>547</v>
      </c>
      <c r="C245" s="1" t="s">
        <v>695</v>
      </c>
    </row>
    <row r="246" spans="1:3">
      <c r="A246" s="1" t="s">
        <v>696</v>
      </c>
      <c r="B246" s="1" t="s">
        <v>231</v>
      </c>
      <c r="C246" s="1" t="s">
        <v>379</v>
      </c>
    </row>
    <row r="247" spans="1:3">
      <c r="A247" s="1" t="s">
        <v>697</v>
      </c>
      <c r="B247" s="1" t="s">
        <v>565</v>
      </c>
      <c r="C247" s="1" t="s">
        <v>698</v>
      </c>
    </row>
    <row r="248" spans="1:3">
      <c r="A248" s="1" t="s">
        <v>699</v>
      </c>
      <c r="B248" s="1" t="s">
        <v>700</v>
      </c>
      <c r="C248" s="1" t="s">
        <v>160</v>
      </c>
    </row>
    <row r="249" spans="1:3">
      <c r="A249" s="1" t="s">
        <v>524</v>
      </c>
      <c r="B249" s="1" t="s">
        <v>429</v>
      </c>
      <c r="C249" s="1" t="s">
        <v>701</v>
      </c>
    </row>
    <row r="250" spans="1:3">
      <c r="A250" s="1" t="s">
        <v>702</v>
      </c>
      <c r="B250" s="1" t="s">
        <v>703</v>
      </c>
      <c r="C250" s="1" t="s">
        <v>686</v>
      </c>
    </row>
    <row r="251" spans="1:3">
      <c r="A251" s="1" t="s">
        <v>704</v>
      </c>
      <c r="B251" s="1" t="s">
        <v>705</v>
      </c>
      <c r="C251" s="1" t="s">
        <v>592</v>
      </c>
    </row>
    <row r="252" spans="1:3">
      <c r="A252" s="1" t="s">
        <v>706</v>
      </c>
      <c r="B252" s="1" t="s">
        <v>427</v>
      </c>
      <c r="C252" s="1" t="s">
        <v>707</v>
      </c>
    </row>
    <row r="253" spans="1:3">
      <c r="A253" s="1" t="s">
        <v>708</v>
      </c>
      <c r="B253" s="1" t="s">
        <v>709</v>
      </c>
      <c r="C253" s="1" t="s">
        <v>710</v>
      </c>
    </row>
    <row r="254" spans="1:3">
      <c r="A254" s="1" t="s">
        <v>711</v>
      </c>
      <c r="B254" s="1" t="s">
        <v>712</v>
      </c>
      <c r="C254" s="1" t="s">
        <v>713</v>
      </c>
    </row>
    <row r="255" spans="1:3">
      <c r="A255" s="1" t="s">
        <v>714</v>
      </c>
      <c r="B255" s="1" t="s">
        <v>617</v>
      </c>
      <c r="C255" s="1" t="s">
        <v>705</v>
      </c>
    </row>
    <row r="256" spans="1:3">
      <c r="A256" s="1" t="s">
        <v>394</v>
      </c>
      <c r="B256" s="1" t="s">
        <v>715</v>
      </c>
      <c r="C256" s="1" t="s">
        <v>273</v>
      </c>
    </row>
    <row r="257" spans="1:3">
      <c r="A257" s="1" t="s">
        <v>716</v>
      </c>
      <c r="B257" s="1" t="s">
        <v>717</v>
      </c>
      <c r="C257" s="1" t="s">
        <v>212</v>
      </c>
    </row>
    <row r="258" spans="1:3">
      <c r="A258" s="1" t="s">
        <v>718</v>
      </c>
      <c r="B258" s="1" t="s">
        <v>495</v>
      </c>
      <c r="C258" s="1" t="s">
        <v>719</v>
      </c>
    </row>
    <row r="259" spans="1:3">
      <c r="A259" s="1" t="s">
        <v>720</v>
      </c>
      <c r="B259" s="1" t="s">
        <v>721</v>
      </c>
      <c r="C259" s="1" t="s">
        <v>177</v>
      </c>
    </row>
    <row r="260" spans="1:3">
      <c r="A260" s="1" t="s">
        <v>722</v>
      </c>
      <c r="B260" s="1" t="s">
        <v>517</v>
      </c>
      <c r="C260" s="1" t="s">
        <v>491</v>
      </c>
    </row>
    <row r="261" spans="1:3">
      <c r="A261" s="1" t="s">
        <v>723</v>
      </c>
      <c r="B261" s="1" t="s">
        <v>562</v>
      </c>
      <c r="C261" s="1" t="s">
        <v>446</v>
      </c>
    </row>
    <row r="262" spans="1:3">
      <c r="A262" s="1" t="s">
        <v>724</v>
      </c>
      <c r="B262" s="1" t="s">
        <v>659</v>
      </c>
      <c r="C262" s="1" t="s">
        <v>717</v>
      </c>
    </row>
    <row r="263" spans="1:3">
      <c r="A263" s="1" t="s">
        <v>688</v>
      </c>
      <c r="B263" s="1" t="s">
        <v>274</v>
      </c>
      <c r="C263" s="1" t="s">
        <v>239</v>
      </c>
    </row>
    <row r="264" spans="1:3">
      <c r="A264" s="1" t="s">
        <v>669</v>
      </c>
      <c r="B264" s="1" t="s">
        <v>725</v>
      </c>
      <c r="C264" s="1" t="s">
        <v>641</v>
      </c>
    </row>
    <row r="265" spans="1:3">
      <c r="A265" s="1" t="s">
        <v>726</v>
      </c>
      <c r="B265" s="1" t="s">
        <v>573</v>
      </c>
      <c r="C265" s="1" t="s">
        <v>727</v>
      </c>
    </row>
    <row r="266" spans="1:3">
      <c r="A266" s="1" t="s">
        <v>573</v>
      </c>
      <c r="B266" s="1" t="s">
        <v>250</v>
      </c>
      <c r="C266" s="1" t="s">
        <v>728</v>
      </c>
    </row>
    <row r="267" spans="1:3">
      <c r="A267" s="1" t="s">
        <v>729</v>
      </c>
      <c r="B267" s="1" t="s">
        <v>513</v>
      </c>
      <c r="C267" s="1" t="s">
        <v>730</v>
      </c>
    </row>
    <row r="268" spans="1:3">
      <c r="A268" s="1" t="s">
        <v>731</v>
      </c>
      <c r="B268" s="1" t="s">
        <v>732</v>
      </c>
      <c r="C268" s="1" t="s">
        <v>733</v>
      </c>
    </row>
    <row r="269" spans="1:3">
      <c r="A269" s="1" t="s">
        <v>734</v>
      </c>
      <c r="B269" s="1" t="s">
        <v>177</v>
      </c>
      <c r="C269" s="1" t="s">
        <v>148</v>
      </c>
    </row>
    <row r="270" spans="1:3">
      <c r="A270" s="1" t="s">
        <v>501</v>
      </c>
      <c r="B270" s="1" t="s">
        <v>593</v>
      </c>
      <c r="C270" s="1" t="s">
        <v>735</v>
      </c>
    </row>
    <row r="271" spans="1:3">
      <c r="A271" s="1" t="s">
        <v>701</v>
      </c>
      <c r="B271" s="1" t="s">
        <v>736</v>
      </c>
      <c r="C271" s="1" t="s">
        <v>623</v>
      </c>
    </row>
    <row r="272" spans="1:3">
      <c r="A272" s="1" t="s">
        <v>737</v>
      </c>
      <c r="B272" s="1" t="s">
        <v>738</v>
      </c>
      <c r="C272" s="1" t="s">
        <v>453</v>
      </c>
    </row>
    <row r="273" spans="1:3">
      <c r="A273" s="1" t="s">
        <v>739</v>
      </c>
      <c r="B273" s="1" t="s">
        <v>740</v>
      </c>
      <c r="C273" s="1" t="s">
        <v>741</v>
      </c>
    </row>
    <row r="274" spans="1:3">
      <c r="A274" s="1" t="s">
        <v>742</v>
      </c>
      <c r="B274" s="1" t="s">
        <v>743</v>
      </c>
      <c r="C274" s="1" t="s">
        <v>744</v>
      </c>
    </row>
    <row r="275" spans="1:3">
      <c r="A275" s="1" t="s">
        <v>418</v>
      </c>
      <c r="B275" s="1" t="s">
        <v>496</v>
      </c>
      <c r="C275" s="1" t="s">
        <v>745</v>
      </c>
    </row>
    <row r="276" spans="1:3">
      <c r="A276" s="1" t="s">
        <v>746</v>
      </c>
      <c r="B276" s="1" t="s">
        <v>747</v>
      </c>
      <c r="C276" s="1" t="s">
        <v>748</v>
      </c>
    </row>
    <row r="277" spans="1:3">
      <c r="A277" s="1" t="s">
        <v>749</v>
      </c>
      <c r="B277" s="1" t="s">
        <v>750</v>
      </c>
      <c r="C277" s="1" t="s">
        <v>751</v>
      </c>
    </row>
    <row r="278" spans="1:3">
      <c r="A278" s="1" t="s">
        <v>331</v>
      </c>
      <c r="B278" s="1" t="s">
        <v>662</v>
      </c>
      <c r="C278" s="1" t="s">
        <v>752</v>
      </c>
    </row>
    <row r="279" spans="1:3">
      <c r="A279" s="1" t="s">
        <v>375</v>
      </c>
      <c r="B279" s="1" t="s">
        <v>288</v>
      </c>
      <c r="C279" s="1" t="s">
        <v>496</v>
      </c>
    </row>
    <row r="280" spans="1:3">
      <c r="A280" s="1" t="s">
        <v>753</v>
      </c>
      <c r="B280" s="1" t="s">
        <v>734</v>
      </c>
      <c r="C280" s="1" t="s">
        <v>462</v>
      </c>
    </row>
    <row r="281" spans="1:3">
      <c r="A281" s="1" t="s">
        <v>754</v>
      </c>
      <c r="B281" s="1" t="s">
        <v>755</v>
      </c>
      <c r="C281" s="1" t="s">
        <v>551</v>
      </c>
    </row>
    <row r="282" spans="1:3">
      <c r="A282" s="1" t="s">
        <v>756</v>
      </c>
      <c r="B282" s="1" t="s">
        <v>347</v>
      </c>
      <c r="C282" s="1" t="s">
        <v>154</v>
      </c>
    </row>
    <row r="283" spans="1:3">
      <c r="A283" s="1" t="s">
        <v>757</v>
      </c>
      <c r="B283" s="1" t="s">
        <v>378</v>
      </c>
      <c r="C283" s="1" t="s">
        <v>494</v>
      </c>
    </row>
    <row r="284" spans="1:3">
      <c r="A284" s="1" t="s">
        <v>758</v>
      </c>
      <c r="B284" s="1" t="s">
        <v>675</v>
      </c>
      <c r="C284" s="1" t="s">
        <v>759</v>
      </c>
    </row>
    <row r="285" spans="1:3">
      <c r="A285" s="1" t="s">
        <v>760</v>
      </c>
      <c r="B285" s="1" t="s">
        <v>435</v>
      </c>
      <c r="C285" s="1" t="s">
        <v>761</v>
      </c>
    </row>
    <row r="286" spans="1:3">
      <c r="A286" s="1" t="s">
        <v>762</v>
      </c>
      <c r="B286" s="1" t="s">
        <v>647</v>
      </c>
      <c r="C286" s="1" t="s">
        <v>763</v>
      </c>
    </row>
    <row r="287" spans="1:3">
      <c r="A287" s="1" t="s">
        <v>279</v>
      </c>
      <c r="B287" s="1" t="s">
        <v>665</v>
      </c>
      <c r="C287" s="1" t="s">
        <v>764</v>
      </c>
    </row>
    <row r="288" spans="1:3">
      <c r="A288" s="1" t="s">
        <v>765</v>
      </c>
      <c r="B288" s="1" t="s">
        <v>766</v>
      </c>
      <c r="C288" s="1" t="s">
        <v>767</v>
      </c>
    </row>
    <row r="289" spans="1:3">
      <c r="A289" s="1" t="s">
        <v>768</v>
      </c>
      <c r="B289" s="1" t="s">
        <v>553</v>
      </c>
      <c r="C289" s="1" t="s">
        <v>769</v>
      </c>
    </row>
    <row r="290" spans="1:3">
      <c r="A290" s="1" t="s">
        <v>770</v>
      </c>
      <c r="B290" s="1" t="s">
        <v>202</v>
      </c>
      <c r="C290" s="1" t="s">
        <v>614</v>
      </c>
    </row>
    <row r="291" spans="1:3">
      <c r="A291" s="1" t="s">
        <v>771</v>
      </c>
      <c r="B291" s="1" t="s">
        <v>256</v>
      </c>
      <c r="C291" s="1" t="s">
        <v>772</v>
      </c>
    </row>
    <row r="292" spans="1:3">
      <c r="A292" s="1" t="s">
        <v>773</v>
      </c>
      <c r="B292" s="1" t="s">
        <v>774</v>
      </c>
      <c r="C292" s="1" t="s">
        <v>740</v>
      </c>
    </row>
    <row r="293" spans="1:3">
      <c r="A293" s="1" t="s">
        <v>775</v>
      </c>
      <c r="B293" s="1" t="s">
        <v>234</v>
      </c>
      <c r="C293" s="1" t="s">
        <v>776</v>
      </c>
    </row>
    <row r="294" spans="1:3">
      <c r="A294" s="1" t="s">
        <v>777</v>
      </c>
      <c r="B294" s="1" t="s">
        <v>778</v>
      </c>
      <c r="C294" s="1" t="s">
        <v>779</v>
      </c>
    </row>
    <row r="295" spans="1:3">
      <c r="A295" s="1" t="s">
        <v>780</v>
      </c>
      <c r="B295" s="1" t="s">
        <v>698</v>
      </c>
      <c r="C295" s="1" t="s">
        <v>781</v>
      </c>
    </row>
    <row r="296" spans="1:3">
      <c r="A296" s="1" t="s">
        <v>779</v>
      </c>
      <c r="B296" s="1" t="s">
        <v>504</v>
      </c>
      <c r="C296" s="1" t="s">
        <v>782</v>
      </c>
    </row>
    <row r="297" spans="1:3">
      <c r="A297" s="1" t="s">
        <v>783</v>
      </c>
      <c r="B297" s="1" t="s">
        <v>784</v>
      </c>
      <c r="C297" s="1" t="s">
        <v>785</v>
      </c>
    </row>
    <row r="298" spans="1:3">
      <c r="A298" s="1" t="s">
        <v>786</v>
      </c>
      <c r="B298" s="1" t="s">
        <v>787</v>
      </c>
      <c r="C298" s="1" t="s">
        <v>788</v>
      </c>
    </row>
    <row r="299" spans="1:3">
      <c r="A299" s="1" t="s">
        <v>789</v>
      </c>
      <c r="B299" s="1" t="s">
        <v>354</v>
      </c>
      <c r="C299" s="1" t="s">
        <v>790</v>
      </c>
    </row>
    <row r="300" spans="1:3">
      <c r="A300" s="1" t="s">
        <v>791</v>
      </c>
      <c r="B300" s="1" t="s">
        <v>528</v>
      </c>
      <c r="C300" s="1" t="s">
        <v>792</v>
      </c>
    </row>
    <row r="301" spans="1:3">
      <c r="A301" s="1" t="s">
        <v>793</v>
      </c>
      <c r="B301" s="1" t="s">
        <v>651</v>
      </c>
      <c r="C301" s="1" t="s">
        <v>794</v>
      </c>
    </row>
    <row r="302" spans="1:3">
      <c r="A302" s="1" t="s">
        <v>795</v>
      </c>
      <c r="B302" s="1" t="s">
        <v>796</v>
      </c>
      <c r="C302" s="1" t="s">
        <v>299</v>
      </c>
    </row>
    <row r="303" spans="1:3">
      <c r="A303" s="1" t="s">
        <v>797</v>
      </c>
      <c r="B303" s="1" t="s">
        <v>798</v>
      </c>
      <c r="C303" s="1" t="s">
        <v>249</v>
      </c>
    </row>
    <row r="304" spans="1:3">
      <c r="A304" s="1" t="s">
        <v>799</v>
      </c>
      <c r="B304" s="1" t="s">
        <v>649</v>
      </c>
      <c r="C304" s="1" t="s">
        <v>590</v>
      </c>
    </row>
    <row r="305" spans="1:3">
      <c r="A305" s="1" t="s">
        <v>800</v>
      </c>
      <c r="B305" s="1" t="s">
        <v>467</v>
      </c>
      <c r="C305" s="1" t="s">
        <v>801</v>
      </c>
    </row>
    <row r="306" spans="1:3">
      <c r="A306" s="1" t="s">
        <v>802</v>
      </c>
      <c r="B306" s="1" t="s">
        <v>176</v>
      </c>
      <c r="C306" s="1" t="s">
        <v>803</v>
      </c>
    </row>
    <row r="307" spans="1:3">
      <c r="A307" s="1" t="s">
        <v>804</v>
      </c>
      <c r="B307" s="1" t="s">
        <v>576</v>
      </c>
      <c r="C307" s="1" t="s">
        <v>805</v>
      </c>
    </row>
    <row r="308" spans="1:3">
      <c r="A308" s="1" t="s">
        <v>806</v>
      </c>
      <c r="B308" s="1" t="s">
        <v>223</v>
      </c>
      <c r="C308" s="1" t="s">
        <v>807</v>
      </c>
    </row>
    <row r="309" spans="1:3">
      <c r="A309" s="1" t="s">
        <v>808</v>
      </c>
      <c r="B309" s="1" t="s">
        <v>809</v>
      </c>
      <c r="C309" s="1" t="s">
        <v>163</v>
      </c>
    </row>
    <row r="310" spans="1:3">
      <c r="A310" s="1" t="s">
        <v>810</v>
      </c>
      <c r="B310" s="1" t="s">
        <v>811</v>
      </c>
      <c r="C310" s="1" t="s">
        <v>812</v>
      </c>
    </row>
    <row r="311" spans="1:3">
      <c r="A311" s="1" t="s">
        <v>813</v>
      </c>
      <c r="B311" s="1" t="s">
        <v>379</v>
      </c>
      <c r="C311" s="1" t="s">
        <v>166</v>
      </c>
    </row>
    <row r="312" spans="1:3">
      <c r="A312" s="1" t="s">
        <v>814</v>
      </c>
      <c r="B312" s="1" t="s">
        <v>815</v>
      </c>
      <c r="C312" s="1" t="s">
        <v>369</v>
      </c>
    </row>
    <row r="313" spans="1:3">
      <c r="A313" s="1" t="s">
        <v>816</v>
      </c>
      <c r="B313" s="1" t="s">
        <v>817</v>
      </c>
      <c r="C313" s="1" t="s">
        <v>818</v>
      </c>
    </row>
    <row r="314" spans="1:3">
      <c r="A314" s="1" t="s">
        <v>819</v>
      </c>
      <c r="B314" s="1" t="s">
        <v>820</v>
      </c>
      <c r="C314" s="1" t="s">
        <v>151</v>
      </c>
    </row>
    <row r="315" spans="1:3">
      <c r="A315" s="1" t="s">
        <v>821</v>
      </c>
      <c r="B315" s="1" t="s">
        <v>779</v>
      </c>
      <c r="C315" s="1" t="s">
        <v>201</v>
      </c>
    </row>
    <row r="316" spans="1:3">
      <c r="A316" s="1" t="s">
        <v>822</v>
      </c>
      <c r="B316" s="1" t="s">
        <v>748</v>
      </c>
      <c r="C316" s="1" t="s">
        <v>703</v>
      </c>
    </row>
    <row r="317" spans="1:3">
      <c r="A317" s="1" t="s">
        <v>823</v>
      </c>
      <c r="B317" s="1" t="s">
        <v>824</v>
      </c>
      <c r="C317" s="1" t="s">
        <v>825</v>
      </c>
    </row>
    <row r="318" spans="1:3">
      <c r="A318" s="1" t="s">
        <v>826</v>
      </c>
      <c r="B318" s="1" t="s">
        <v>827</v>
      </c>
      <c r="C318" s="1" t="s">
        <v>187</v>
      </c>
    </row>
    <row r="319" spans="1:3">
      <c r="A319" s="1" t="s">
        <v>828</v>
      </c>
      <c r="B319" s="1" t="s">
        <v>473</v>
      </c>
      <c r="C319" s="1" t="s">
        <v>829</v>
      </c>
    </row>
    <row r="320" spans="1:3">
      <c r="A320" s="1" t="s">
        <v>830</v>
      </c>
      <c r="B320" s="1" t="s">
        <v>831</v>
      </c>
      <c r="C320" s="1" t="s">
        <v>832</v>
      </c>
    </row>
    <row r="321" spans="1:3">
      <c r="A321" s="1" t="s">
        <v>833</v>
      </c>
      <c r="B321" s="1" t="s">
        <v>492</v>
      </c>
      <c r="C321" s="1" t="s">
        <v>834</v>
      </c>
    </row>
    <row r="322" spans="1:3">
      <c r="A322" s="1" t="s">
        <v>835</v>
      </c>
      <c r="B322" s="1" t="s">
        <v>505</v>
      </c>
      <c r="C322" s="1" t="s">
        <v>580</v>
      </c>
    </row>
    <row r="323" spans="1:3">
      <c r="A323" s="1" t="s">
        <v>562</v>
      </c>
      <c r="B323" s="1" t="s">
        <v>836</v>
      </c>
      <c r="C323" s="1" t="s">
        <v>636</v>
      </c>
    </row>
    <row r="324" spans="1:3">
      <c r="A324" s="1" t="s">
        <v>837</v>
      </c>
      <c r="B324" s="1" t="s">
        <v>838</v>
      </c>
      <c r="C324" s="1" t="s">
        <v>820</v>
      </c>
    </row>
    <row r="325" spans="1:3">
      <c r="A325" s="1" t="s">
        <v>839</v>
      </c>
      <c r="B325" s="1" t="s">
        <v>840</v>
      </c>
      <c r="C325" s="1" t="s">
        <v>841</v>
      </c>
    </row>
    <row r="326" spans="1:3">
      <c r="A326" s="1" t="s">
        <v>842</v>
      </c>
      <c r="B326" s="1" t="s">
        <v>728</v>
      </c>
      <c r="C326" s="1" t="s">
        <v>843</v>
      </c>
    </row>
    <row r="327" spans="1:3">
      <c r="A327" s="1" t="s">
        <v>844</v>
      </c>
      <c r="B327" s="1" t="s">
        <v>845</v>
      </c>
      <c r="C327" s="1" t="s">
        <v>846</v>
      </c>
    </row>
    <row r="328" spans="1:3">
      <c r="A328" s="1" t="s">
        <v>353</v>
      </c>
      <c r="B328" s="1" t="s">
        <v>642</v>
      </c>
      <c r="C328" s="1" t="s">
        <v>847</v>
      </c>
    </row>
    <row r="329" spans="1:3">
      <c r="A329" s="1" t="s">
        <v>848</v>
      </c>
      <c r="B329" s="1" t="s">
        <v>849</v>
      </c>
      <c r="C329" s="1" t="s">
        <v>750</v>
      </c>
    </row>
    <row r="330" spans="1:3">
      <c r="A330" s="1" t="s">
        <v>850</v>
      </c>
      <c r="B330" s="1" t="s">
        <v>851</v>
      </c>
      <c r="C330" s="1" t="s">
        <v>852</v>
      </c>
    </row>
    <row r="331" spans="1:3">
      <c r="A331" s="1" t="s">
        <v>231</v>
      </c>
      <c r="B331" s="1" t="s">
        <v>853</v>
      </c>
      <c r="C331" s="1" t="s">
        <v>854</v>
      </c>
    </row>
    <row r="332" spans="1:3">
      <c r="A332" s="1" t="s">
        <v>855</v>
      </c>
      <c r="B332" s="1" t="s">
        <v>506</v>
      </c>
      <c r="C332" s="1" t="s">
        <v>856</v>
      </c>
    </row>
    <row r="333" spans="1:3">
      <c r="A333" s="1" t="s">
        <v>603</v>
      </c>
      <c r="B333" s="1" t="s">
        <v>499</v>
      </c>
      <c r="C333" s="1" t="s">
        <v>638</v>
      </c>
    </row>
    <row r="334" spans="1:3">
      <c r="A334" s="1" t="s">
        <v>857</v>
      </c>
      <c r="B334" s="1" t="s">
        <v>458</v>
      </c>
      <c r="C334" s="1" t="s">
        <v>302</v>
      </c>
    </row>
    <row r="335" spans="1:3">
      <c r="A335" s="1" t="s">
        <v>858</v>
      </c>
      <c r="B335" s="1" t="s">
        <v>859</v>
      </c>
      <c r="C335" s="1" t="s">
        <v>851</v>
      </c>
    </row>
    <row r="336" spans="1:3">
      <c r="A336" s="1" t="s">
        <v>860</v>
      </c>
      <c r="B336" s="1" t="s">
        <v>861</v>
      </c>
      <c r="C336" s="1" t="s">
        <v>862</v>
      </c>
    </row>
    <row r="337" spans="1:3">
      <c r="A337" s="1" t="s">
        <v>863</v>
      </c>
      <c r="B337" s="1" t="s">
        <v>864</v>
      </c>
      <c r="C337" s="1" t="s">
        <v>416</v>
      </c>
    </row>
    <row r="338" spans="1:3">
      <c r="A338" s="1" t="s">
        <v>865</v>
      </c>
      <c r="B338" s="1" t="s">
        <v>866</v>
      </c>
      <c r="C338" s="1" t="s">
        <v>693</v>
      </c>
    </row>
    <row r="339" spans="1:3">
      <c r="A339" s="1" t="s">
        <v>867</v>
      </c>
      <c r="B339" s="1" t="s">
        <v>522</v>
      </c>
      <c r="C339" s="1" t="s">
        <v>836</v>
      </c>
    </row>
    <row r="340" spans="1:3">
      <c r="A340" s="1" t="s">
        <v>868</v>
      </c>
      <c r="B340" s="1" t="s">
        <v>425</v>
      </c>
      <c r="C340" s="1" t="s">
        <v>869</v>
      </c>
    </row>
    <row r="341" spans="1:3">
      <c r="A341" s="1" t="s">
        <v>870</v>
      </c>
      <c r="B341" s="1" t="s">
        <v>871</v>
      </c>
      <c r="C341" s="1" t="s">
        <v>872</v>
      </c>
    </row>
    <row r="342" spans="1:3">
      <c r="A342" s="1" t="s">
        <v>873</v>
      </c>
      <c r="B342" s="1" t="s">
        <v>874</v>
      </c>
      <c r="C342" s="1" t="s">
        <v>875</v>
      </c>
    </row>
    <row r="343" spans="1:3">
      <c r="A343" s="1" t="s">
        <v>876</v>
      </c>
      <c r="B343" s="1" t="s">
        <v>877</v>
      </c>
      <c r="C343" s="1" t="s">
        <v>878</v>
      </c>
    </row>
    <row r="344" spans="1:3">
      <c r="A344" s="1" t="s">
        <v>879</v>
      </c>
      <c r="B344" s="1" t="s">
        <v>880</v>
      </c>
      <c r="C344" s="1" t="s">
        <v>881</v>
      </c>
    </row>
    <row r="345" spans="1:3">
      <c r="A345" s="1" t="s">
        <v>882</v>
      </c>
      <c r="B345" s="1" t="s">
        <v>883</v>
      </c>
      <c r="C345" s="1" t="s">
        <v>884</v>
      </c>
    </row>
    <row r="346" spans="1:3">
      <c r="A346" s="1" t="s">
        <v>885</v>
      </c>
      <c r="B346" s="1" t="s">
        <v>400</v>
      </c>
      <c r="C346" s="1" t="s">
        <v>668</v>
      </c>
    </row>
    <row r="347" spans="1:3">
      <c r="A347" s="1" t="s">
        <v>886</v>
      </c>
      <c r="B347" s="1" t="s">
        <v>465</v>
      </c>
      <c r="C347" s="1" t="s">
        <v>585</v>
      </c>
    </row>
    <row r="348" spans="1:3">
      <c r="A348" s="1" t="s">
        <v>887</v>
      </c>
      <c r="B348" s="1" t="s">
        <v>888</v>
      </c>
      <c r="C348" s="1" t="s">
        <v>889</v>
      </c>
    </row>
    <row r="349" spans="1:3">
      <c r="A349" s="1" t="s">
        <v>890</v>
      </c>
      <c r="B349" s="1" t="s">
        <v>834</v>
      </c>
      <c r="C349" s="1" t="s">
        <v>891</v>
      </c>
    </row>
    <row r="350" spans="1:3">
      <c r="A350" s="1" t="s">
        <v>892</v>
      </c>
      <c r="B350" s="1" t="s">
        <v>893</v>
      </c>
      <c r="C350" s="1" t="s">
        <v>894</v>
      </c>
    </row>
    <row r="351" spans="1:3">
      <c r="A351" s="1" t="s">
        <v>895</v>
      </c>
      <c r="B351" s="1" t="s">
        <v>819</v>
      </c>
      <c r="C351" s="1" t="s">
        <v>341</v>
      </c>
    </row>
    <row r="352" spans="1:3">
      <c r="A352" s="1" t="s">
        <v>896</v>
      </c>
      <c r="B352" s="1" t="s">
        <v>897</v>
      </c>
      <c r="C352" s="1" t="s">
        <v>898</v>
      </c>
    </row>
    <row r="353" spans="1:3">
      <c r="A353" s="1" t="s">
        <v>899</v>
      </c>
      <c r="B353" s="1" t="s">
        <v>769</v>
      </c>
      <c r="C353" s="1" t="s">
        <v>223</v>
      </c>
    </row>
    <row r="354" spans="1:3">
      <c r="A354" s="1" t="s">
        <v>900</v>
      </c>
      <c r="B354" s="1" t="s">
        <v>535</v>
      </c>
      <c r="C354" s="1" t="s">
        <v>901</v>
      </c>
    </row>
    <row r="355" spans="1:3">
      <c r="A355" s="1" t="s">
        <v>665</v>
      </c>
      <c r="B355" s="1" t="s">
        <v>902</v>
      </c>
      <c r="C355" s="1" t="s">
        <v>903</v>
      </c>
    </row>
    <row r="356" spans="1:3">
      <c r="A356" s="1" t="s">
        <v>904</v>
      </c>
      <c r="B356" s="1" t="s">
        <v>321</v>
      </c>
      <c r="C356" s="1" t="s">
        <v>905</v>
      </c>
    </row>
    <row r="357" spans="1:3">
      <c r="A357" s="1" t="s">
        <v>906</v>
      </c>
      <c r="B357" s="1" t="s">
        <v>578</v>
      </c>
      <c r="C357" s="1" t="s">
        <v>907</v>
      </c>
    </row>
    <row r="358" spans="1:3">
      <c r="A358" s="1" t="s">
        <v>908</v>
      </c>
      <c r="B358" s="1" t="s">
        <v>603</v>
      </c>
      <c r="C358" s="1" t="s">
        <v>893</v>
      </c>
    </row>
    <row r="359" spans="1:3">
      <c r="A359" s="1" t="s">
        <v>909</v>
      </c>
      <c r="B359" s="1" t="s">
        <v>549</v>
      </c>
      <c r="C359" s="1" t="s">
        <v>910</v>
      </c>
    </row>
    <row r="360" spans="1:3">
      <c r="A360" s="1" t="s">
        <v>911</v>
      </c>
      <c r="B360" s="1" t="s">
        <v>200</v>
      </c>
      <c r="C360" s="1" t="s">
        <v>864</v>
      </c>
    </row>
    <row r="361" spans="1:3">
      <c r="A361" s="1" t="s">
        <v>912</v>
      </c>
      <c r="B361" s="1" t="s">
        <v>782</v>
      </c>
      <c r="C361" s="1" t="s">
        <v>913</v>
      </c>
    </row>
    <row r="362" spans="1:3">
      <c r="A362" s="1" t="s">
        <v>914</v>
      </c>
      <c r="B362" s="1" t="s">
        <v>910</v>
      </c>
      <c r="C362" s="1" t="s">
        <v>538</v>
      </c>
    </row>
    <row r="363" spans="1:3">
      <c r="A363" s="1" t="s">
        <v>915</v>
      </c>
      <c r="B363" s="1" t="s">
        <v>916</v>
      </c>
      <c r="C363" s="1" t="s">
        <v>917</v>
      </c>
    </row>
    <row r="364" spans="1:3">
      <c r="A364" s="1" t="s">
        <v>836</v>
      </c>
      <c r="B364" s="1" t="s">
        <v>422</v>
      </c>
      <c r="C364" s="1" t="s">
        <v>918</v>
      </c>
    </row>
    <row r="365" spans="1:3">
      <c r="A365" s="1" t="s">
        <v>919</v>
      </c>
      <c r="B365" s="1" t="s">
        <v>920</v>
      </c>
      <c r="C365" s="1" t="s">
        <v>921</v>
      </c>
    </row>
    <row r="366" spans="1:3">
      <c r="A366" s="1" t="s">
        <v>529</v>
      </c>
      <c r="B366" s="1" t="s">
        <v>767</v>
      </c>
      <c r="C366" s="1" t="s">
        <v>359</v>
      </c>
    </row>
    <row r="367" spans="1:3">
      <c r="A367" s="1" t="s">
        <v>922</v>
      </c>
      <c r="B367" s="1" t="s">
        <v>923</v>
      </c>
      <c r="C367" s="1" t="s">
        <v>924</v>
      </c>
    </row>
    <row r="368" spans="1:3">
      <c r="A368" s="1" t="s">
        <v>925</v>
      </c>
      <c r="B368" s="1" t="s">
        <v>898</v>
      </c>
      <c r="C368" s="1" t="s">
        <v>926</v>
      </c>
    </row>
    <row r="369" spans="1:3">
      <c r="A369" s="1" t="s">
        <v>250</v>
      </c>
      <c r="B369" s="1" t="s">
        <v>927</v>
      </c>
      <c r="C369" s="1" t="s">
        <v>928</v>
      </c>
    </row>
    <row r="370" spans="1:3">
      <c r="A370" s="1" t="s">
        <v>929</v>
      </c>
      <c r="B370" s="1" t="s">
        <v>376</v>
      </c>
      <c r="C370" s="1" t="s">
        <v>930</v>
      </c>
    </row>
    <row r="371" spans="1:3">
      <c r="A371" s="1" t="s">
        <v>931</v>
      </c>
      <c r="B371" s="1" t="s">
        <v>701</v>
      </c>
      <c r="C371" s="1" t="s">
        <v>932</v>
      </c>
    </row>
    <row r="372" spans="1:3">
      <c r="A372" s="1" t="s">
        <v>933</v>
      </c>
      <c r="B372" s="1" t="s">
        <v>753</v>
      </c>
      <c r="C372" s="1" t="s">
        <v>171</v>
      </c>
    </row>
    <row r="373" spans="1:3">
      <c r="A373" s="1" t="s">
        <v>934</v>
      </c>
      <c r="B373" s="1" t="s">
        <v>935</v>
      </c>
      <c r="C373" s="1" t="s">
        <v>936</v>
      </c>
    </row>
    <row r="374" spans="1:3">
      <c r="A374" s="1" t="s">
        <v>937</v>
      </c>
      <c r="B374" s="1" t="s">
        <v>938</v>
      </c>
      <c r="C374" s="1" t="s">
        <v>306</v>
      </c>
    </row>
    <row r="375" spans="1:3">
      <c r="A375" s="1" t="s">
        <v>939</v>
      </c>
      <c r="B375" s="1" t="s">
        <v>258</v>
      </c>
      <c r="C375" s="1" t="s">
        <v>940</v>
      </c>
    </row>
    <row r="376" spans="1:3">
      <c r="A376" s="1" t="s">
        <v>220</v>
      </c>
      <c r="B376" s="1" t="s">
        <v>941</v>
      </c>
      <c r="C376" s="1" t="s">
        <v>942</v>
      </c>
    </row>
    <row r="377" spans="1:3">
      <c r="A377" s="1" t="s">
        <v>943</v>
      </c>
      <c r="B377" s="1" t="s">
        <v>944</v>
      </c>
      <c r="C377" s="1" t="s">
        <v>647</v>
      </c>
    </row>
    <row r="378" spans="1:3">
      <c r="A378" s="1" t="s">
        <v>945</v>
      </c>
      <c r="B378" s="1" t="s">
        <v>926</v>
      </c>
      <c r="C378" s="1" t="s">
        <v>946</v>
      </c>
    </row>
    <row r="379" spans="1:3">
      <c r="A379" s="1" t="s">
        <v>462</v>
      </c>
      <c r="B379" s="1" t="s">
        <v>947</v>
      </c>
      <c r="C379" s="1" t="s">
        <v>344</v>
      </c>
    </row>
    <row r="380" spans="1:3">
      <c r="A380" s="1" t="s">
        <v>948</v>
      </c>
      <c r="B380" s="1" t="s">
        <v>626</v>
      </c>
      <c r="C380" s="1" t="s">
        <v>949</v>
      </c>
    </row>
    <row r="381" spans="1:3">
      <c r="A381" s="1" t="s">
        <v>950</v>
      </c>
      <c r="B381" s="1" t="s">
        <v>606</v>
      </c>
      <c r="C381" s="1" t="s">
        <v>567</v>
      </c>
    </row>
    <row r="382" spans="1:3">
      <c r="A382" s="1" t="s">
        <v>761</v>
      </c>
      <c r="B382" s="1" t="s">
        <v>710</v>
      </c>
      <c r="C382" s="1" t="s">
        <v>184</v>
      </c>
    </row>
    <row r="383" spans="1:3">
      <c r="A383" s="1" t="s">
        <v>951</v>
      </c>
      <c r="B383" s="1" t="s">
        <v>303</v>
      </c>
      <c r="C383" s="1" t="s">
        <v>512</v>
      </c>
    </row>
    <row r="384" spans="1:3">
      <c r="A384" s="1" t="s">
        <v>952</v>
      </c>
      <c r="B384" s="1" t="s">
        <v>953</v>
      </c>
      <c r="C384" s="1" t="s">
        <v>954</v>
      </c>
    </row>
    <row r="385" spans="1:3">
      <c r="A385" s="1" t="s">
        <v>955</v>
      </c>
      <c r="B385" s="1" t="s">
        <v>956</v>
      </c>
      <c r="C385" s="1" t="s">
        <v>375</v>
      </c>
    </row>
    <row r="386" spans="1:3">
      <c r="A386" s="1" t="s">
        <v>957</v>
      </c>
      <c r="B386" s="1" t="s">
        <v>733</v>
      </c>
      <c r="C386" s="1" t="s">
        <v>958</v>
      </c>
    </row>
    <row r="387" spans="1:3">
      <c r="A387" s="1" t="s">
        <v>959</v>
      </c>
      <c r="B387" s="1" t="s">
        <v>960</v>
      </c>
      <c r="C387" s="1" t="s">
        <v>961</v>
      </c>
    </row>
    <row r="388" spans="1:3">
      <c r="A388" s="1" t="s">
        <v>962</v>
      </c>
      <c r="B388" s="1" t="s">
        <v>729</v>
      </c>
      <c r="C388" s="1" t="s">
        <v>963</v>
      </c>
    </row>
    <row r="389" spans="1:3">
      <c r="A389" s="1" t="s">
        <v>347</v>
      </c>
      <c r="B389" s="1" t="s">
        <v>818</v>
      </c>
      <c r="C389" s="1" t="s">
        <v>964</v>
      </c>
    </row>
    <row r="390" spans="1:3">
      <c r="A390" s="1" t="s">
        <v>965</v>
      </c>
      <c r="B390" s="1" t="s">
        <v>966</v>
      </c>
      <c r="C390" s="1" t="s">
        <v>967</v>
      </c>
    </row>
    <row r="391" spans="1:3">
      <c r="A391" s="1" t="s">
        <v>968</v>
      </c>
      <c r="B391" s="1" t="s">
        <v>477</v>
      </c>
      <c r="C391" s="1" t="s">
        <v>927</v>
      </c>
    </row>
    <row r="392" spans="1:3">
      <c r="A392" s="1" t="s">
        <v>936</v>
      </c>
      <c r="B392" s="1" t="s">
        <v>515</v>
      </c>
      <c r="C392" s="1" t="s">
        <v>969</v>
      </c>
    </row>
    <row r="393" spans="1:3">
      <c r="A393" s="1" t="s">
        <v>970</v>
      </c>
      <c r="B393" s="1" t="s">
        <v>971</v>
      </c>
      <c r="C393" s="1" t="s">
        <v>141</v>
      </c>
    </row>
    <row r="394" spans="1:3">
      <c r="A394" s="1" t="s">
        <v>972</v>
      </c>
      <c r="B394" s="1" t="s">
        <v>761</v>
      </c>
      <c r="C394" s="1" t="s">
        <v>778</v>
      </c>
    </row>
    <row r="395" spans="1:3">
      <c r="A395" s="1" t="s">
        <v>580</v>
      </c>
      <c r="B395" s="1" t="s">
        <v>936</v>
      </c>
      <c r="C395" s="1" t="s">
        <v>973</v>
      </c>
    </row>
    <row r="396" spans="1:3">
      <c r="A396" s="1" t="s">
        <v>974</v>
      </c>
      <c r="B396" s="1" t="s">
        <v>975</v>
      </c>
      <c r="C396" s="1" t="s">
        <v>976</v>
      </c>
    </row>
    <row r="397" spans="1:3">
      <c r="B397" s="1" t="s">
        <v>977</v>
      </c>
      <c r="C397" s="1" t="s">
        <v>390</v>
      </c>
    </row>
    <row r="398" spans="1:3">
      <c r="B398" s="1" t="s">
        <v>951</v>
      </c>
      <c r="C398" s="1" t="s">
        <v>628</v>
      </c>
    </row>
    <row r="399" spans="1:3">
      <c r="B399" s="1" t="s">
        <v>862</v>
      </c>
      <c r="C399" s="1" t="s">
        <v>975</v>
      </c>
    </row>
    <row r="400" spans="1:3">
      <c r="B400" s="1" t="s">
        <v>978</v>
      </c>
      <c r="C400" s="1" t="s">
        <v>979</v>
      </c>
    </row>
    <row r="401" spans="2:3">
      <c r="B401" s="1" t="s">
        <v>961</v>
      </c>
      <c r="C401" s="1" t="s">
        <v>604</v>
      </c>
    </row>
    <row r="402" spans="2:3">
      <c r="B402" s="1" t="s">
        <v>980</v>
      </c>
      <c r="C402" s="1" t="s">
        <v>233</v>
      </c>
    </row>
    <row r="403" spans="2:3">
      <c r="B403" s="1" t="s">
        <v>240</v>
      </c>
      <c r="C403" s="1" t="s">
        <v>981</v>
      </c>
    </row>
    <row r="404" spans="2:3">
      <c r="B404" s="1" t="s">
        <v>982</v>
      </c>
      <c r="C404" s="1" t="s">
        <v>983</v>
      </c>
    </row>
    <row r="405" spans="2:3">
      <c r="B405" s="1" t="s">
        <v>471</v>
      </c>
      <c r="C405" s="1" t="s">
        <v>947</v>
      </c>
    </row>
    <row r="406" spans="2:3">
      <c r="B406" s="1" t="s">
        <v>984</v>
      </c>
      <c r="C406" s="1" t="s">
        <v>985</v>
      </c>
    </row>
    <row r="407" spans="2:3">
      <c r="B407" s="1" t="s">
        <v>986</v>
      </c>
      <c r="C407" s="1" t="s">
        <v>543</v>
      </c>
    </row>
    <row r="408" spans="2:3">
      <c r="B408" s="1" t="s">
        <v>529</v>
      </c>
      <c r="C408" s="1" t="s">
        <v>987</v>
      </c>
    </row>
    <row r="409" spans="2:3">
      <c r="B409" s="1" t="s">
        <v>394</v>
      </c>
      <c r="C409" s="1" t="s">
        <v>988</v>
      </c>
    </row>
    <row r="410" spans="2:3">
      <c r="B410" s="1" t="s">
        <v>989</v>
      </c>
      <c r="C410" s="1" t="s">
        <v>824</v>
      </c>
    </row>
    <row r="411" spans="2:3">
      <c r="B411" s="1" t="s">
        <v>646</v>
      </c>
      <c r="C411" s="1" t="s">
        <v>721</v>
      </c>
    </row>
    <row r="412" spans="2:3">
      <c r="B412" s="1" t="s">
        <v>990</v>
      </c>
      <c r="C412" s="1" t="s">
        <v>991</v>
      </c>
    </row>
    <row r="413" spans="2:3">
      <c r="B413" s="1" t="s">
        <v>992</v>
      </c>
      <c r="C413" s="1" t="s">
        <v>734</v>
      </c>
    </row>
    <row r="414" spans="2:3">
      <c r="B414" s="1" t="s">
        <v>238</v>
      </c>
      <c r="C414" s="1" t="s">
        <v>523</v>
      </c>
    </row>
    <row r="415" spans="2:3">
      <c r="B415" s="1" t="s">
        <v>993</v>
      </c>
      <c r="C415" s="1" t="s">
        <v>923</v>
      </c>
    </row>
    <row r="416" spans="2:3">
      <c r="B416" s="1" t="s">
        <v>994</v>
      </c>
      <c r="C416" s="1" t="s">
        <v>766</v>
      </c>
    </row>
    <row r="417" spans="2:3">
      <c r="B417" s="1" t="s">
        <v>995</v>
      </c>
      <c r="C417" s="1" t="s">
        <v>386</v>
      </c>
    </row>
    <row r="418" spans="2:3">
      <c r="B418" s="1" t="s">
        <v>996</v>
      </c>
      <c r="C418" s="1" t="s">
        <v>997</v>
      </c>
    </row>
    <row r="419" spans="2:3">
      <c r="B419" s="1" t="s">
        <v>998</v>
      </c>
      <c r="C419" s="1" t="s">
        <v>951</v>
      </c>
    </row>
    <row r="420" spans="2:3">
      <c r="B420" s="1" t="s">
        <v>612</v>
      </c>
      <c r="C420" s="1" t="s">
        <v>999</v>
      </c>
    </row>
    <row r="421" spans="2:3">
      <c r="B421" s="1" t="s">
        <v>1000</v>
      </c>
      <c r="C421" s="1" t="s">
        <v>1001</v>
      </c>
    </row>
    <row r="422" spans="2:3">
      <c r="B422" s="1" t="s">
        <v>901</v>
      </c>
      <c r="C422" s="1" t="s">
        <v>1002</v>
      </c>
    </row>
    <row r="423" spans="2:3">
      <c r="B423" s="1" t="s">
        <v>1003</v>
      </c>
      <c r="C423" s="1" t="s">
        <v>625</v>
      </c>
    </row>
    <row r="424" spans="2:3">
      <c r="B424" s="1" t="s">
        <v>639</v>
      </c>
      <c r="C424" s="1" t="s">
        <v>528</v>
      </c>
    </row>
    <row r="425" spans="2:3">
      <c r="B425" s="1" t="s">
        <v>1004</v>
      </c>
      <c r="C425" s="1" t="s">
        <v>1005</v>
      </c>
    </row>
    <row r="426" spans="2:3">
      <c r="B426" s="1" t="s">
        <v>382</v>
      </c>
      <c r="C426" s="1" t="s">
        <v>505</v>
      </c>
    </row>
    <row r="427" spans="2:3">
      <c r="B427" s="1" t="s">
        <v>1006</v>
      </c>
      <c r="C427" s="1" t="s">
        <v>575</v>
      </c>
    </row>
    <row r="428" spans="2:3">
      <c r="B428" s="1" t="s">
        <v>1007</v>
      </c>
      <c r="C428" s="1" t="s">
        <v>1008</v>
      </c>
    </row>
    <row r="429" spans="2:3">
      <c r="B429" s="1" t="s">
        <v>1009</v>
      </c>
      <c r="C429" s="1" t="s">
        <v>1010</v>
      </c>
    </row>
    <row r="430" spans="2:3">
      <c r="B430" s="1" t="s">
        <v>1011</v>
      </c>
      <c r="C430" s="1" t="s">
        <v>257</v>
      </c>
    </row>
    <row r="431" spans="2:3">
      <c r="B431" s="1" t="s">
        <v>463</v>
      </c>
      <c r="C431" s="1" t="s">
        <v>1012</v>
      </c>
    </row>
    <row r="432" spans="2:3">
      <c r="B432" s="1" t="s">
        <v>881</v>
      </c>
      <c r="C432" s="1" t="s">
        <v>1013</v>
      </c>
    </row>
    <row r="433" spans="2:3">
      <c r="B433" s="1" t="s">
        <v>1014</v>
      </c>
      <c r="C433" s="1" t="s">
        <v>548</v>
      </c>
    </row>
    <row r="434" spans="2:3">
      <c r="B434" s="1" t="s">
        <v>479</v>
      </c>
      <c r="C434" s="1" t="s">
        <v>1015</v>
      </c>
    </row>
    <row r="435" spans="2:3">
      <c r="B435" s="1" t="s">
        <v>415</v>
      </c>
      <c r="C435" s="1" t="s">
        <v>994</v>
      </c>
    </row>
    <row r="436" spans="2:3">
      <c r="B436" s="1" t="s">
        <v>1016</v>
      </c>
      <c r="C436" s="1" t="s">
        <v>929</v>
      </c>
    </row>
    <row r="437" spans="2:3">
      <c r="B437" s="1" t="s">
        <v>1017</v>
      </c>
      <c r="C437" s="1" t="s">
        <v>372</v>
      </c>
    </row>
    <row r="438" spans="2:3">
      <c r="B438" s="1" t="s">
        <v>903</v>
      </c>
      <c r="C438" s="1" t="s">
        <v>310</v>
      </c>
    </row>
    <row r="439" spans="2:3">
      <c r="B439" s="1" t="s">
        <v>1018</v>
      </c>
      <c r="C439" s="1" t="s">
        <v>831</v>
      </c>
    </row>
    <row r="440" spans="2:3">
      <c r="B440" s="1" t="s">
        <v>1019</v>
      </c>
      <c r="C440" s="1" t="s">
        <v>1020</v>
      </c>
    </row>
    <row r="441" spans="2:3">
      <c r="B441" s="1" t="s">
        <v>1021</v>
      </c>
      <c r="C441" s="1" t="s">
        <v>1022</v>
      </c>
    </row>
    <row r="442" spans="2:3">
      <c r="B442" s="1" t="s">
        <v>875</v>
      </c>
      <c r="C442" s="1" t="s">
        <v>680</v>
      </c>
    </row>
    <row r="443" spans="2:3">
      <c r="B443" s="1" t="s">
        <v>1023</v>
      </c>
      <c r="C443" s="1" t="s">
        <v>1024</v>
      </c>
    </row>
    <row r="444" spans="2:3">
      <c r="B444" s="1" t="s">
        <v>1025</v>
      </c>
      <c r="C444" s="1" t="s">
        <v>844</v>
      </c>
    </row>
    <row r="445" spans="2:3">
      <c r="B445" s="1" t="s">
        <v>681</v>
      </c>
      <c r="C445" s="1" t="s">
        <v>1026</v>
      </c>
    </row>
    <row r="446" spans="2:3">
      <c r="B446" s="1" t="s">
        <v>967</v>
      </c>
      <c r="C446" s="1" t="s">
        <v>866</v>
      </c>
    </row>
    <row r="447" spans="2:3">
      <c r="B447" s="1" t="s">
        <v>924</v>
      </c>
      <c r="C447" s="1" t="s">
        <v>1027</v>
      </c>
    </row>
    <row r="448" spans="2:3">
      <c r="B448" s="1" t="s">
        <v>772</v>
      </c>
      <c r="C448" s="1" t="s">
        <v>572</v>
      </c>
    </row>
    <row r="449" spans="2:3">
      <c r="B449" s="1" t="s">
        <v>763</v>
      </c>
      <c r="C449" s="1" t="s">
        <v>1028</v>
      </c>
    </row>
    <row r="450" spans="2:3">
      <c r="B450" s="1" t="s">
        <v>812</v>
      </c>
      <c r="C450" s="1" t="s">
        <v>1029</v>
      </c>
    </row>
    <row r="451" spans="2:3">
      <c r="B451" s="1" t="s">
        <v>684</v>
      </c>
      <c r="C451" s="1" t="s">
        <v>1030</v>
      </c>
    </row>
    <row r="452" spans="2:3">
      <c r="B452" s="1" t="s">
        <v>1031</v>
      </c>
      <c r="C452" s="1" t="s">
        <v>1032</v>
      </c>
    </row>
    <row r="453" spans="2:3">
      <c r="B453" s="1" t="s">
        <v>1033</v>
      </c>
      <c r="C453" s="1" t="s">
        <v>1034</v>
      </c>
    </row>
    <row r="454" spans="2:3">
      <c r="B454" s="1" t="s">
        <v>1035</v>
      </c>
      <c r="C454" s="1" t="s">
        <v>1036</v>
      </c>
    </row>
    <row r="455" spans="2:3">
      <c r="B455" s="1" t="s">
        <v>1037</v>
      </c>
      <c r="C455" s="1" t="s">
        <v>403</v>
      </c>
    </row>
    <row r="456" spans="2:3">
      <c r="B456" s="1" t="s">
        <v>1038</v>
      </c>
      <c r="C456" s="1" t="s">
        <v>1039</v>
      </c>
    </row>
    <row r="457" spans="2:3">
      <c r="B457" s="1" t="s">
        <v>1040</v>
      </c>
      <c r="C457" s="1" t="s">
        <v>18</v>
      </c>
    </row>
    <row r="458" spans="2:3">
      <c r="B458" s="1" t="s">
        <v>446</v>
      </c>
      <c r="C458" s="1" t="s">
        <v>738</v>
      </c>
    </row>
    <row r="459" spans="2:3">
      <c r="B459" s="1" t="s">
        <v>1041</v>
      </c>
      <c r="C459" s="1" t="s">
        <v>1042</v>
      </c>
    </row>
    <row r="460" spans="2:3">
      <c r="B460" s="1" t="s">
        <v>805</v>
      </c>
      <c r="C460" s="1" t="s">
        <v>519</v>
      </c>
    </row>
    <row r="461" spans="2:3">
      <c r="B461" s="1" t="s">
        <v>1043</v>
      </c>
      <c r="C461" s="1" t="s">
        <v>1044</v>
      </c>
    </row>
    <row r="462" spans="2:3">
      <c r="B462" s="1" t="s">
        <v>801</v>
      </c>
      <c r="C462" s="1" t="s">
        <v>1045</v>
      </c>
    </row>
    <row r="463" spans="2:3">
      <c r="B463" s="1" t="s">
        <v>363</v>
      </c>
      <c r="C463" s="1" t="s">
        <v>1046</v>
      </c>
    </row>
    <row r="464" spans="2:3">
      <c r="B464" s="1" t="s">
        <v>1046</v>
      </c>
      <c r="C464" s="1" t="s">
        <v>688</v>
      </c>
    </row>
    <row r="465" spans="2:3">
      <c r="B465" s="1" t="s">
        <v>401</v>
      </c>
      <c r="C465" s="1" t="s">
        <v>267</v>
      </c>
    </row>
    <row r="466" spans="2:3">
      <c r="B466" s="1" t="s">
        <v>759</v>
      </c>
      <c r="C466" s="1" t="s">
        <v>227</v>
      </c>
    </row>
    <row r="467" spans="2:3">
      <c r="B467" s="1" t="s">
        <v>1047</v>
      </c>
      <c r="C467" s="1" t="s">
        <v>757</v>
      </c>
    </row>
    <row r="468" spans="2:3">
      <c r="B468" s="1" t="s">
        <v>1010</v>
      </c>
      <c r="C468" s="1" t="s">
        <v>1048</v>
      </c>
    </row>
    <row r="469" spans="2:3">
      <c r="B469" s="1" t="s">
        <v>621</v>
      </c>
      <c r="C469" s="1" t="s">
        <v>860</v>
      </c>
    </row>
    <row r="470" spans="2:3">
      <c r="B470" s="1" t="s">
        <v>1049</v>
      </c>
      <c r="C470" s="1" t="s">
        <v>1050</v>
      </c>
    </row>
    <row r="471" spans="2:3">
      <c r="B471" s="1" t="s">
        <v>1051</v>
      </c>
      <c r="C471" s="1" t="s">
        <v>1052</v>
      </c>
    </row>
    <row r="472" spans="2:3">
      <c r="B472" s="1" t="s">
        <v>1053</v>
      </c>
      <c r="C472" s="1" t="s">
        <v>238</v>
      </c>
    </row>
    <row r="473" spans="2:3">
      <c r="B473" s="1" t="s">
        <v>803</v>
      </c>
      <c r="C473" s="1" t="s">
        <v>1054</v>
      </c>
    </row>
    <row r="474" spans="2:3">
      <c r="B474" s="1" t="s">
        <v>1055</v>
      </c>
      <c r="C474" s="1" t="s">
        <v>800</v>
      </c>
    </row>
    <row r="475" spans="2:3">
      <c r="B475" s="1" t="s">
        <v>1056</v>
      </c>
      <c r="C475" s="1" t="s">
        <v>691</v>
      </c>
    </row>
    <row r="476" spans="2:3">
      <c r="B476" s="1" t="s">
        <v>1001</v>
      </c>
      <c r="C476" s="1" t="s">
        <v>1057</v>
      </c>
    </row>
    <row r="477" spans="2:3">
      <c r="B477" s="1" t="s">
        <v>1058</v>
      </c>
      <c r="C477" s="1" t="s">
        <v>138</v>
      </c>
    </row>
    <row r="478" spans="2:3">
      <c r="B478" s="1" t="s">
        <v>799</v>
      </c>
      <c r="C478" s="1" t="s">
        <v>1059</v>
      </c>
    </row>
    <row r="479" spans="2:3">
      <c r="B479" s="1" t="s">
        <v>1060</v>
      </c>
      <c r="C479" s="1" t="s">
        <v>879</v>
      </c>
    </row>
    <row r="480" spans="2:3">
      <c r="B480" s="1" t="s">
        <v>1061</v>
      </c>
      <c r="C480" s="1" t="s">
        <v>1062</v>
      </c>
    </row>
    <row r="481" spans="2:3">
      <c r="B481" s="1" t="s">
        <v>1063</v>
      </c>
      <c r="C481" s="1" t="s">
        <v>153</v>
      </c>
    </row>
    <row r="482" spans="2:3">
      <c r="B482" s="1" t="s">
        <v>1064</v>
      </c>
      <c r="C482" s="1" t="s">
        <v>1065</v>
      </c>
    </row>
    <row r="483" spans="2:3">
      <c r="B483" s="1" t="s">
        <v>1066</v>
      </c>
      <c r="C483" s="1" t="s">
        <v>488</v>
      </c>
    </row>
    <row r="484" spans="2:3">
      <c r="B484" s="1" t="s">
        <v>1067</v>
      </c>
      <c r="C484" s="1" t="s">
        <v>1006</v>
      </c>
    </row>
    <row r="485" spans="2:3">
      <c r="B485" s="1" t="s">
        <v>262</v>
      </c>
      <c r="C485" s="1" t="s">
        <v>955</v>
      </c>
    </row>
    <row r="486" spans="2:3">
      <c r="B486" s="1" t="s">
        <v>309</v>
      </c>
      <c r="C486" s="1" t="s">
        <v>1068</v>
      </c>
    </row>
    <row r="487" spans="2:3">
      <c r="B487" s="1" t="s">
        <v>1069</v>
      </c>
      <c r="C487" s="1" t="s">
        <v>816</v>
      </c>
    </row>
    <row r="488" spans="2:3">
      <c r="B488" s="1" t="s">
        <v>713</v>
      </c>
      <c r="C488" s="1" t="s">
        <v>1070</v>
      </c>
    </row>
    <row r="489" spans="2:3">
      <c r="B489" s="1" t="s">
        <v>1071</v>
      </c>
      <c r="C489" s="1" t="s">
        <v>254</v>
      </c>
    </row>
    <row r="490" spans="2:3">
      <c r="B490" s="1" t="s">
        <v>543</v>
      </c>
      <c r="C490" s="1" t="s">
        <v>260</v>
      </c>
    </row>
    <row r="491" spans="2:3">
      <c r="B491" s="1" t="s">
        <v>1029</v>
      </c>
      <c r="C491" s="1" t="s">
        <v>1072</v>
      </c>
    </row>
    <row r="492" spans="2:3">
      <c r="B492" s="1" t="s">
        <v>1073</v>
      </c>
      <c r="C492" s="1" t="s">
        <v>218</v>
      </c>
    </row>
    <row r="493" spans="2:3">
      <c r="B493" s="1" t="s">
        <v>745</v>
      </c>
      <c r="C493" s="1" t="s">
        <v>1074</v>
      </c>
    </row>
    <row r="494" spans="2:3">
      <c r="B494" s="1" t="s">
        <v>1075</v>
      </c>
      <c r="C494" s="1" t="s">
        <v>1056</v>
      </c>
    </row>
    <row r="495" spans="2:3">
      <c r="B495" s="1" t="s">
        <v>1076</v>
      </c>
      <c r="C495" s="1" t="s">
        <v>569</v>
      </c>
    </row>
    <row r="496" spans="2:3">
      <c r="B496" s="1" t="s">
        <v>1077</v>
      </c>
      <c r="C496" s="1" t="s">
        <v>1078</v>
      </c>
    </row>
    <row r="497" spans="2:3">
      <c r="B497" s="1" t="s">
        <v>1079</v>
      </c>
      <c r="C497" s="1" t="s">
        <v>700</v>
      </c>
    </row>
    <row r="498" spans="2:3">
      <c r="B498" s="1" t="s">
        <v>1080</v>
      </c>
      <c r="C498" s="1" t="s">
        <v>527</v>
      </c>
    </row>
    <row r="499" spans="2:3">
      <c r="B499" s="1" t="s">
        <v>1081</v>
      </c>
      <c r="C499" s="1" t="s">
        <v>1082</v>
      </c>
    </row>
    <row r="500" spans="2:3">
      <c r="B500" s="1" t="s">
        <v>1083</v>
      </c>
      <c r="C500" s="1" t="s">
        <v>605</v>
      </c>
    </row>
    <row r="501" spans="2:3">
      <c r="B501" s="1" t="s">
        <v>569</v>
      </c>
      <c r="C501" s="1" t="s">
        <v>806</v>
      </c>
    </row>
    <row r="502" spans="2:3">
      <c r="B502" s="1" t="s">
        <v>1084</v>
      </c>
      <c r="C502" s="1" t="s">
        <v>327</v>
      </c>
    </row>
    <row r="503" spans="2:3">
      <c r="B503" s="1" t="s">
        <v>551</v>
      </c>
      <c r="C503" s="1" t="s">
        <v>821</v>
      </c>
    </row>
    <row r="504" spans="2:3">
      <c r="B504" s="1" t="s">
        <v>1085</v>
      </c>
      <c r="C504" s="1" t="s">
        <v>468</v>
      </c>
    </row>
    <row r="505" spans="2:3">
      <c r="B505" s="1" t="s">
        <v>523</v>
      </c>
      <c r="C505" s="1" t="s">
        <v>1086</v>
      </c>
    </row>
    <row r="506" spans="2:3">
      <c r="B506" s="1" t="s">
        <v>497</v>
      </c>
      <c r="C506" s="1" t="s">
        <v>1025</v>
      </c>
    </row>
    <row r="507" spans="2:3">
      <c r="B507" s="1" t="s">
        <v>1087</v>
      </c>
      <c r="C507" s="1" t="s">
        <v>1088</v>
      </c>
    </row>
    <row r="508" spans="2:3">
      <c r="B508" s="1" t="s">
        <v>964</v>
      </c>
      <c r="C508" s="1" t="s">
        <v>1089</v>
      </c>
    </row>
    <row r="509" spans="2:3">
      <c r="B509" s="1" t="s">
        <v>1090</v>
      </c>
      <c r="C509" s="1" t="s">
        <v>1000</v>
      </c>
    </row>
    <row r="510" spans="2:3">
      <c r="B510" s="1" t="s">
        <v>963</v>
      </c>
      <c r="C510" s="1" t="s">
        <v>1091</v>
      </c>
    </row>
    <row r="511" spans="2:3">
      <c r="B511" s="1" t="s">
        <v>1092</v>
      </c>
      <c r="C511" s="1" t="s">
        <v>209</v>
      </c>
    </row>
    <row r="512" spans="2:3">
      <c r="B512" s="1" t="s">
        <v>469</v>
      </c>
      <c r="C512" s="1" t="s">
        <v>986</v>
      </c>
    </row>
    <row r="513" spans="2:3">
      <c r="B513" s="1" t="s">
        <v>1093</v>
      </c>
      <c r="C513" s="1" t="s">
        <v>1094</v>
      </c>
    </row>
    <row r="514" spans="2:3">
      <c r="B514" s="1" t="s">
        <v>536</v>
      </c>
      <c r="C514" s="1" t="s">
        <v>476</v>
      </c>
    </row>
    <row r="515" spans="2:3">
      <c r="B515" s="1" t="s">
        <v>1095</v>
      </c>
      <c r="C515" s="1" t="s">
        <v>1096</v>
      </c>
    </row>
    <row r="516" spans="2:3">
      <c r="B516" s="1" t="s">
        <v>872</v>
      </c>
      <c r="C516" s="1" t="s">
        <v>587</v>
      </c>
    </row>
    <row r="517" spans="2:3">
      <c r="B517" s="1" t="s">
        <v>1097</v>
      </c>
      <c r="C517" s="1" t="s">
        <v>897</v>
      </c>
    </row>
    <row r="518" spans="2:3">
      <c r="B518" s="1" t="s">
        <v>1098</v>
      </c>
      <c r="C518" s="1" t="s">
        <v>1099</v>
      </c>
    </row>
    <row r="519" spans="2:3">
      <c r="B519" s="1" t="s">
        <v>1030</v>
      </c>
      <c r="C519" s="1" t="s">
        <v>524</v>
      </c>
    </row>
    <row r="520" spans="2:3">
      <c r="B520" s="1" t="s">
        <v>355</v>
      </c>
      <c r="C520" s="1" t="s">
        <v>1100</v>
      </c>
    </row>
    <row r="521" spans="2:3">
      <c r="B521" s="1" t="s">
        <v>1101</v>
      </c>
      <c r="C521" s="1" t="s">
        <v>747</v>
      </c>
    </row>
    <row r="522" spans="2:3">
      <c r="B522" s="1" t="s">
        <v>1102</v>
      </c>
      <c r="C522" s="1" t="s">
        <v>1103</v>
      </c>
    </row>
    <row r="523" spans="2:3">
      <c r="B523" s="1" t="s">
        <v>1054</v>
      </c>
      <c r="C523" s="1" t="s">
        <v>1104</v>
      </c>
    </row>
    <row r="524" spans="2:3">
      <c r="B524" s="1" t="s">
        <v>1105</v>
      </c>
      <c r="C524" s="1" t="s">
        <v>815</v>
      </c>
    </row>
    <row r="525" spans="2:3">
      <c r="B525" s="1" t="s">
        <v>1106</v>
      </c>
      <c r="C525" s="1" t="s">
        <v>1107</v>
      </c>
    </row>
    <row r="526" spans="2:3">
      <c r="B526" s="1" t="s">
        <v>673</v>
      </c>
      <c r="C526" s="1" t="s">
        <v>1108</v>
      </c>
    </row>
    <row r="527" spans="2:3">
      <c r="B527" s="1" t="s">
        <v>1109</v>
      </c>
      <c r="C527" s="1" t="s">
        <v>1110</v>
      </c>
    </row>
    <row r="528" spans="2:3">
      <c r="B528" s="1" t="s">
        <v>1111</v>
      </c>
      <c r="C528" s="1" t="s">
        <v>1112</v>
      </c>
    </row>
    <row r="529" spans="2:3">
      <c r="B529" s="1" t="s">
        <v>889</v>
      </c>
      <c r="C529" s="1" t="s">
        <v>1061</v>
      </c>
    </row>
    <row r="530" spans="2:3">
      <c r="B530" s="1" t="s">
        <v>1113</v>
      </c>
      <c r="C530" s="1" t="s">
        <v>1114</v>
      </c>
    </row>
    <row r="531" spans="2:3">
      <c r="B531" s="1" t="s">
        <v>1110</v>
      </c>
      <c r="C531" s="1" t="s">
        <v>1115</v>
      </c>
    </row>
    <row r="532" spans="2:3">
      <c r="B532" s="1" t="s">
        <v>1089</v>
      </c>
      <c r="C532" s="1" t="s">
        <v>786</v>
      </c>
    </row>
    <row r="533" spans="2:3">
      <c r="B533" s="1" t="s">
        <v>687</v>
      </c>
      <c r="C533" s="1" t="s">
        <v>292</v>
      </c>
    </row>
    <row r="534" spans="2:3">
      <c r="B534" s="1" t="s">
        <v>1116</v>
      </c>
      <c r="C534" s="1" t="s">
        <v>246</v>
      </c>
    </row>
    <row r="535" spans="2:3">
      <c r="B535" s="1" t="s">
        <v>1117</v>
      </c>
      <c r="C535" s="1" t="s">
        <v>440</v>
      </c>
    </row>
    <row r="536" spans="2:3">
      <c r="B536" s="1" t="s">
        <v>1118</v>
      </c>
      <c r="C536" s="1" t="s">
        <v>159</v>
      </c>
    </row>
    <row r="537" spans="2:3">
      <c r="B537" s="1" t="s">
        <v>1119</v>
      </c>
      <c r="C537" s="1" t="s">
        <v>1120</v>
      </c>
    </row>
    <row r="538" spans="2:3">
      <c r="B538" s="1" t="s">
        <v>1121</v>
      </c>
      <c r="C538" s="1" t="s">
        <v>880</v>
      </c>
    </row>
    <row r="539" spans="2:3">
      <c r="B539" s="1" t="s">
        <v>165</v>
      </c>
      <c r="C539" s="1" t="s">
        <v>1122</v>
      </c>
    </row>
    <row r="540" spans="2:3">
      <c r="B540" s="1" t="s">
        <v>1122</v>
      </c>
      <c r="C540" s="1" t="s">
        <v>826</v>
      </c>
    </row>
    <row r="541" spans="2:3">
      <c r="B541" s="1" t="s">
        <v>1123</v>
      </c>
      <c r="C541" s="1" t="s">
        <v>411</v>
      </c>
    </row>
    <row r="542" spans="2:3">
      <c r="B542" s="1" t="s">
        <v>1124</v>
      </c>
      <c r="C542" s="1" t="s">
        <v>1021</v>
      </c>
    </row>
    <row r="543" spans="2:3">
      <c r="B543" s="1" t="s">
        <v>1125</v>
      </c>
      <c r="C543" s="1" t="s">
        <v>743</v>
      </c>
    </row>
    <row r="544" spans="2:3">
      <c r="B544" s="1" t="s">
        <v>503</v>
      </c>
      <c r="C544" s="1" t="s">
        <v>1084</v>
      </c>
    </row>
    <row r="545" spans="2:3">
      <c r="B545" s="1" t="s">
        <v>324</v>
      </c>
      <c r="C545" s="1" t="s">
        <v>980</v>
      </c>
    </row>
    <row r="546" spans="2:3">
      <c r="B546" s="1" t="s">
        <v>1126</v>
      </c>
      <c r="C546" s="1" t="s">
        <v>1127</v>
      </c>
    </row>
    <row r="547" spans="2:3">
      <c r="B547" s="1" t="s">
        <v>987</v>
      </c>
      <c r="C547" s="1" t="s">
        <v>966</v>
      </c>
    </row>
    <row r="548" spans="2:3">
      <c r="B548" s="1" t="s">
        <v>1128</v>
      </c>
      <c r="C548" s="1" t="s">
        <v>1129</v>
      </c>
    </row>
    <row r="549" spans="2:3">
      <c r="B549" s="1" t="s">
        <v>1005</v>
      </c>
      <c r="C549" s="1" t="s">
        <v>989</v>
      </c>
    </row>
    <row r="550" spans="2:3">
      <c r="B550" s="1" t="s">
        <v>1130</v>
      </c>
      <c r="C550" s="1" t="s">
        <v>1131</v>
      </c>
    </row>
    <row r="551" spans="2:3">
      <c r="B551" s="1" t="s">
        <v>1132</v>
      </c>
      <c r="C551" s="1" t="s">
        <v>1133</v>
      </c>
    </row>
    <row r="552" spans="2:3">
      <c r="B552" s="1" t="s">
        <v>391</v>
      </c>
      <c r="C552" s="1" t="s">
        <v>1134</v>
      </c>
    </row>
    <row r="553" spans="2:3">
      <c r="B553" s="1" t="s">
        <v>1</v>
      </c>
      <c r="C553" s="1" t="s">
        <v>1135</v>
      </c>
    </row>
    <row r="554" spans="2:3">
      <c r="B554" s="1" t="s">
        <v>616</v>
      </c>
      <c r="C554" s="1" t="s">
        <v>1136</v>
      </c>
    </row>
    <row r="555" spans="2:3">
      <c r="B555" s="1" t="s">
        <v>1137</v>
      </c>
      <c r="C555" s="1" t="s">
        <v>960</v>
      </c>
    </row>
    <row r="556" spans="2:3">
      <c r="B556" s="1" t="s">
        <v>1138</v>
      </c>
      <c r="C556" s="1" t="s">
        <v>1139</v>
      </c>
    </row>
    <row r="557" spans="2:3">
      <c r="B557" s="1" t="s">
        <v>1140</v>
      </c>
      <c r="C557" s="1" t="s">
        <v>1141</v>
      </c>
    </row>
    <row r="558" spans="2:3">
      <c r="B558" s="1" t="s">
        <v>1142</v>
      </c>
      <c r="C558" s="1" t="s">
        <v>323</v>
      </c>
    </row>
    <row r="559" spans="2:3">
      <c r="B559" s="1" t="s">
        <v>1143</v>
      </c>
      <c r="C559" s="1" t="s">
        <v>1144</v>
      </c>
    </row>
    <row r="560" spans="2:3">
      <c r="B560" s="1" t="s">
        <v>590</v>
      </c>
      <c r="C560" s="1" t="s">
        <v>278</v>
      </c>
    </row>
    <row r="561" spans="2:3">
      <c r="B561" s="1" t="s">
        <v>1136</v>
      </c>
      <c r="C561" s="1" t="s">
        <v>1031</v>
      </c>
    </row>
    <row r="562" spans="2:3">
      <c r="B562" s="1" t="s">
        <v>1145</v>
      </c>
      <c r="C562" s="1" t="s">
        <v>1146</v>
      </c>
    </row>
    <row r="563" spans="2:3">
      <c r="B563" s="1" t="s">
        <v>398</v>
      </c>
      <c r="C563" s="1" t="s">
        <v>1147</v>
      </c>
    </row>
    <row r="564" spans="2:3">
      <c r="B564" s="1" t="s">
        <v>1099</v>
      </c>
      <c r="C564" s="1" t="s">
        <v>1083</v>
      </c>
    </row>
    <row r="565" spans="2:3">
      <c r="B565" s="1" t="s">
        <v>416</v>
      </c>
      <c r="C565" s="1" t="s">
        <v>1148</v>
      </c>
    </row>
    <row r="566" spans="2:3">
      <c r="B566" s="1" t="s">
        <v>1149</v>
      </c>
      <c r="C566" s="1" t="s">
        <v>1150</v>
      </c>
    </row>
    <row r="567" spans="2:3">
      <c r="B567" s="1" t="s">
        <v>1151</v>
      </c>
      <c r="C567" s="1" t="s">
        <v>1152</v>
      </c>
    </row>
    <row r="568" spans="2:3">
      <c r="B568" s="1" t="s">
        <v>1153</v>
      </c>
      <c r="C568" s="1" t="s">
        <v>1154</v>
      </c>
    </row>
    <row r="569" spans="2:3">
      <c r="B569" s="1" t="s">
        <v>1155</v>
      </c>
      <c r="C569" s="1" t="s">
        <v>200</v>
      </c>
    </row>
    <row r="570" spans="2:3">
      <c r="B570" s="1" t="s">
        <v>632</v>
      </c>
      <c r="C570" s="1" t="s">
        <v>1156</v>
      </c>
    </row>
    <row r="571" spans="2:3">
      <c r="B571" s="1" t="s">
        <v>1157</v>
      </c>
      <c r="C571" s="1" t="s">
        <v>1158</v>
      </c>
    </row>
    <row r="572" spans="2:3">
      <c r="B572" s="1" t="s">
        <v>1154</v>
      </c>
      <c r="C572" s="1" t="s">
        <v>1159</v>
      </c>
    </row>
    <row r="573" spans="2:3">
      <c r="B573" s="1" t="s">
        <v>294</v>
      </c>
      <c r="C573" s="1" t="s">
        <v>877</v>
      </c>
    </row>
    <row r="574" spans="2:3">
      <c r="B574" s="1" t="s">
        <v>1160</v>
      </c>
      <c r="C574" s="1" t="s">
        <v>952</v>
      </c>
    </row>
    <row r="575" spans="2:3">
      <c r="B575" s="1" t="s">
        <v>645</v>
      </c>
      <c r="C575" s="1" t="s">
        <v>611</v>
      </c>
    </row>
    <row r="576" spans="2:3">
      <c r="B576" s="1" t="s">
        <v>1161</v>
      </c>
      <c r="C576" s="1" t="s">
        <v>1162</v>
      </c>
    </row>
    <row r="577" spans="2:3">
      <c r="B577" s="1" t="s">
        <v>468</v>
      </c>
      <c r="C577" s="1" t="s">
        <v>304</v>
      </c>
    </row>
    <row r="578" spans="2:3">
      <c r="B578" s="1" t="s">
        <v>806</v>
      </c>
      <c r="C578" s="1" t="s">
        <v>1163</v>
      </c>
    </row>
    <row r="579" spans="2:3">
      <c r="B579" s="1" t="s">
        <v>879</v>
      </c>
      <c r="C579" s="1" t="s">
        <v>732</v>
      </c>
    </row>
    <row r="580" spans="2:3">
      <c r="B580" s="1" t="s">
        <v>620</v>
      </c>
      <c r="C580" s="1" t="s">
        <v>720</v>
      </c>
    </row>
    <row r="581" spans="2:3">
      <c r="B581" s="1" t="s">
        <v>1164</v>
      </c>
      <c r="C581" s="1" t="s">
        <v>1165</v>
      </c>
    </row>
    <row r="582" spans="2:3">
      <c r="B582" s="1" t="s">
        <v>1166</v>
      </c>
      <c r="C582" s="1" t="s">
        <v>1167</v>
      </c>
    </row>
    <row r="583" spans="2:3">
      <c r="B583" s="1" t="s">
        <v>825</v>
      </c>
      <c r="C583" s="1" t="s">
        <v>1168</v>
      </c>
    </row>
    <row r="584" spans="2:3">
      <c r="B584" s="1" t="s">
        <v>973</v>
      </c>
      <c r="C584" s="1" t="s">
        <v>1069</v>
      </c>
    </row>
    <row r="585" spans="2:3">
      <c r="B585" s="1" t="s">
        <v>135</v>
      </c>
      <c r="C585" s="1" t="s">
        <v>992</v>
      </c>
    </row>
    <row r="586" spans="2:3">
      <c r="B586" s="1" t="s">
        <v>1169</v>
      </c>
      <c r="C586" s="1" t="s">
        <v>1071</v>
      </c>
    </row>
    <row r="587" spans="2:3">
      <c r="B587" s="1" t="s">
        <v>402</v>
      </c>
      <c r="C587" s="1" t="s">
        <v>388</v>
      </c>
    </row>
    <row r="588" spans="2:3">
      <c r="B588" s="1" t="s">
        <v>1170</v>
      </c>
      <c r="C588" s="1" t="s">
        <v>1171</v>
      </c>
    </row>
    <row r="589" spans="2:3">
      <c r="B589" s="1" t="s">
        <v>958</v>
      </c>
      <c r="C589" s="1" t="s">
        <v>189</v>
      </c>
    </row>
    <row r="590" spans="2:3">
      <c r="B590" s="1" t="s">
        <v>1172</v>
      </c>
      <c r="C590" s="1" t="s">
        <v>1173</v>
      </c>
    </row>
    <row r="591" spans="2:3">
      <c r="B591" s="1" t="s">
        <v>821</v>
      </c>
      <c r="C591" s="1" t="s">
        <v>1098</v>
      </c>
    </row>
    <row r="592" spans="2:3">
      <c r="B592" s="1" t="s">
        <v>1027</v>
      </c>
      <c r="C592" s="1" t="s">
        <v>1174</v>
      </c>
    </row>
    <row r="593" spans="2:3">
      <c r="B593" s="1" t="s">
        <v>695</v>
      </c>
      <c r="C593" s="1" t="s">
        <v>1175</v>
      </c>
    </row>
    <row r="594" spans="2:3">
      <c r="B594" s="1" t="s">
        <v>1176</v>
      </c>
      <c r="C594" s="1" t="s">
        <v>165</v>
      </c>
    </row>
    <row r="595" spans="2:3">
      <c r="B595" s="1" t="s">
        <v>587</v>
      </c>
      <c r="C595" s="1" t="s">
        <v>1177</v>
      </c>
    </row>
    <row r="596" spans="2:3">
      <c r="B596" s="1" t="s">
        <v>826</v>
      </c>
      <c r="C596" s="1" t="s">
        <v>1178</v>
      </c>
    </row>
    <row r="597" spans="2:3">
      <c r="B597" s="1" t="s">
        <v>1179</v>
      </c>
      <c r="C597" s="1" t="s">
        <v>360</v>
      </c>
    </row>
    <row r="598" spans="2:3">
      <c r="B598" s="1" t="s">
        <v>1180</v>
      </c>
      <c r="C598" s="1" t="s">
        <v>530</v>
      </c>
    </row>
    <row r="599" spans="2:3">
      <c r="B599" s="1" t="s">
        <v>1181</v>
      </c>
      <c r="C599" s="1" t="s">
        <v>1182</v>
      </c>
    </row>
    <row r="600" spans="2:3">
      <c r="B600" s="1" t="s">
        <v>1183</v>
      </c>
      <c r="C600" s="1" t="s">
        <v>938</v>
      </c>
    </row>
    <row r="601" spans="2:3">
      <c r="B601" s="1" t="s">
        <v>1184</v>
      </c>
      <c r="C601" s="1" t="s">
        <v>1185</v>
      </c>
    </row>
    <row r="602" spans="2:3">
      <c r="B602" s="1" t="s">
        <v>589</v>
      </c>
      <c r="C602" s="1" t="s">
        <v>1186</v>
      </c>
    </row>
    <row r="603" spans="2:3">
      <c r="B603" s="1" t="s">
        <v>581</v>
      </c>
      <c r="C603" s="1" t="s">
        <v>1187</v>
      </c>
    </row>
    <row r="604" spans="2:3">
      <c r="B604" s="1" t="s">
        <v>189</v>
      </c>
      <c r="C604" s="1" t="s">
        <v>696</v>
      </c>
    </row>
    <row r="605" spans="2:3">
      <c r="B605" s="1" t="s">
        <v>1088</v>
      </c>
      <c r="C605" s="1" t="s">
        <v>941</v>
      </c>
    </row>
    <row r="606" spans="2:3">
      <c r="B606" s="1" t="s">
        <v>1147</v>
      </c>
      <c r="C606" s="1" t="s">
        <v>1188</v>
      </c>
    </row>
    <row r="607" spans="2:3">
      <c r="B607" s="1" t="s">
        <v>983</v>
      </c>
      <c r="C607" s="1" t="s">
        <v>671</v>
      </c>
    </row>
    <row r="608" spans="2:3">
      <c r="B608" s="1" t="s">
        <v>1189</v>
      </c>
      <c r="C608" s="1" t="s">
        <v>619</v>
      </c>
    </row>
    <row r="609" spans="2:3">
      <c r="B609" s="1" t="s">
        <v>1190</v>
      </c>
      <c r="C609" s="1" t="s">
        <v>582</v>
      </c>
    </row>
    <row r="610" spans="2:3">
      <c r="B610" s="1" t="s">
        <v>361</v>
      </c>
      <c r="C610" s="1" t="s">
        <v>984</v>
      </c>
    </row>
    <row r="611" spans="2:3">
      <c r="B611" s="1" t="s">
        <v>1034</v>
      </c>
      <c r="C611" s="1" t="s">
        <v>1191</v>
      </c>
    </row>
    <row r="612" spans="2:3">
      <c r="B612" s="1" t="s">
        <v>1192</v>
      </c>
      <c r="C612" s="1" t="s">
        <v>594</v>
      </c>
    </row>
    <row r="613" spans="2:3">
      <c r="B613" s="1" t="s">
        <v>1193</v>
      </c>
      <c r="C613" s="1" t="s">
        <v>351</v>
      </c>
    </row>
    <row r="614" spans="2:3">
      <c r="B614" s="1" t="s">
        <v>689</v>
      </c>
      <c r="C614" s="1" t="s">
        <v>1194</v>
      </c>
    </row>
    <row r="615" spans="2:3">
      <c r="B615" s="1" t="s">
        <v>509</v>
      </c>
      <c r="C615" s="1" t="s">
        <v>1195</v>
      </c>
    </row>
    <row r="616" spans="2:3">
      <c r="B616" s="1" t="s">
        <v>1196</v>
      </c>
      <c r="C616" s="1" t="s">
        <v>1197</v>
      </c>
    </row>
    <row r="617" spans="2:3">
      <c r="B617" s="1" t="s">
        <v>141</v>
      </c>
      <c r="C617" s="1" t="s">
        <v>977</v>
      </c>
    </row>
    <row r="618" spans="2:3">
      <c r="B618" s="1" t="s">
        <v>730</v>
      </c>
      <c r="C618" s="1" t="s">
        <v>1198</v>
      </c>
    </row>
    <row r="619" spans="2:3">
      <c r="B619" s="1" t="s">
        <v>999</v>
      </c>
      <c r="C619" s="1" t="s">
        <v>1199</v>
      </c>
    </row>
    <row r="620" spans="2:3">
      <c r="B620" s="1" t="s">
        <v>559</v>
      </c>
      <c r="C620" s="1" t="s">
        <v>1200</v>
      </c>
    </row>
    <row r="621" spans="2:3">
      <c r="B621" s="1" t="s">
        <v>932</v>
      </c>
      <c r="C621" s="1" t="s">
        <v>313</v>
      </c>
    </row>
    <row r="622" spans="2:3">
      <c r="B622" s="1" t="s">
        <v>954</v>
      </c>
      <c r="C622" s="1" t="s">
        <v>916</v>
      </c>
    </row>
    <row r="623" spans="2:3">
      <c r="B623" s="1" t="s">
        <v>1201</v>
      </c>
      <c r="C623" s="1" t="s">
        <v>1202</v>
      </c>
    </row>
    <row r="624" spans="2:3">
      <c r="B624" s="1" t="s">
        <v>981</v>
      </c>
      <c r="C624" s="1" t="s">
        <v>1033</v>
      </c>
    </row>
    <row r="625" spans="2:3">
      <c r="B625" s="1" t="s">
        <v>1203</v>
      </c>
      <c r="C625" s="1" t="s">
        <v>1204</v>
      </c>
    </row>
    <row r="626" spans="2:3">
      <c r="B626" s="1" t="s">
        <v>633</v>
      </c>
      <c r="C626" s="1" t="s">
        <v>353</v>
      </c>
    </row>
    <row r="627" spans="2:3">
      <c r="B627" s="1" t="s">
        <v>1156</v>
      </c>
      <c r="C627" s="1" t="s">
        <v>293</v>
      </c>
    </row>
    <row r="628" spans="2:3">
      <c r="B628" s="1" t="s">
        <v>1042</v>
      </c>
      <c r="C628" s="1" t="s">
        <v>1125</v>
      </c>
    </row>
    <row r="629" spans="2:3">
      <c r="B629" s="1" t="s">
        <v>1205</v>
      </c>
      <c r="C629" s="1" t="s">
        <v>819</v>
      </c>
    </row>
    <row r="630" spans="2:3">
      <c r="B630" s="1" t="s">
        <v>650</v>
      </c>
      <c r="C630" s="1" t="s">
        <v>574</v>
      </c>
    </row>
    <row r="631" spans="2:3">
      <c r="B631" s="1" t="s">
        <v>596</v>
      </c>
      <c r="C631" s="1" t="s">
        <v>1206</v>
      </c>
    </row>
    <row r="632" spans="2:3">
      <c r="B632" s="1" t="s">
        <v>1207</v>
      </c>
      <c r="C632" s="1" t="s">
        <v>687</v>
      </c>
    </row>
    <row r="633" spans="2:3">
      <c r="B633" s="1" t="s">
        <v>1208</v>
      </c>
      <c r="C633" s="1" t="s">
        <v>1209</v>
      </c>
    </row>
    <row r="634" spans="2:3">
      <c r="B634" s="1" t="s">
        <v>1210</v>
      </c>
      <c r="C634" s="1" t="s">
        <v>1183</v>
      </c>
    </row>
    <row r="635" spans="2:3">
      <c r="B635" s="1" t="s">
        <v>654</v>
      </c>
      <c r="C635" s="1" t="s">
        <v>1211</v>
      </c>
    </row>
    <row r="636" spans="2:3">
      <c r="B636" s="1" t="s">
        <v>915</v>
      </c>
      <c r="C636" s="1" t="s">
        <v>1212</v>
      </c>
    </row>
    <row r="637" spans="2:3">
      <c r="B637" s="1" t="s">
        <v>942</v>
      </c>
      <c r="C637" s="1" t="s">
        <v>381</v>
      </c>
    </row>
    <row r="638" spans="2:3">
      <c r="B638" s="1" t="s">
        <v>1213</v>
      </c>
      <c r="C638" s="1" t="s">
        <v>1214</v>
      </c>
    </row>
    <row r="639" spans="2:3">
      <c r="B639" s="1" t="s">
        <v>1215</v>
      </c>
      <c r="C639" s="1" t="s">
        <v>1216</v>
      </c>
    </row>
    <row r="640" spans="2:3">
      <c r="B640" s="1" t="s">
        <v>1129</v>
      </c>
      <c r="C640" s="1" t="s">
        <v>871</v>
      </c>
    </row>
    <row r="641" spans="2:3">
      <c r="B641" s="1" t="s">
        <v>846</v>
      </c>
      <c r="C641" s="1" t="s">
        <v>1217</v>
      </c>
    </row>
    <row r="642" spans="2:3">
      <c r="B642" s="1" t="s">
        <v>1218</v>
      </c>
      <c r="C642" s="1" t="s">
        <v>1118</v>
      </c>
    </row>
    <row r="643" spans="2:3">
      <c r="B643" s="1" t="s">
        <v>1219</v>
      </c>
      <c r="C643" s="1" t="s">
        <v>1220</v>
      </c>
    </row>
    <row r="644" spans="2:3">
      <c r="B644" s="1" t="s">
        <v>976</v>
      </c>
      <c r="C644" s="1" t="s">
        <v>1126</v>
      </c>
    </row>
    <row r="645" spans="2:3">
      <c r="B645" s="1" t="s">
        <v>1015</v>
      </c>
      <c r="C645" s="1" t="s">
        <v>1109</v>
      </c>
    </row>
    <row r="646" spans="2:3">
      <c r="B646" s="1" t="s">
        <v>1221</v>
      </c>
      <c r="C646" s="1" t="s">
        <v>755</v>
      </c>
    </row>
    <row r="647" spans="2:3">
      <c r="B647" s="1" t="s">
        <v>1222</v>
      </c>
      <c r="C647" s="1" t="s">
        <v>1223</v>
      </c>
    </row>
    <row r="648" spans="2:3">
      <c r="B648" s="1" t="s">
        <v>1224</v>
      </c>
      <c r="C648" s="1" t="s">
        <v>1225</v>
      </c>
    </row>
    <row r="649" spans="2:3">
      <c r="B649" s="1" t="s">
        <v>1226</v>
      </c>
      <c r="C649" s="1" t="s">
        <v>349</v>
      </c>
    </row>
    <row r="650" spans="2:3">
      <c r="B650" s="1" t="s">
        <v>1227</v>
      </c>
      <c r="C650" s="1" t="s">
        <v>1201</v>
      </c>
    </row>
    <row r="651" spans="2:3">
      <c r="B651" s="1" t="s">
        <v>1146</v>
      </c>
      <c r="C651" s="1" t="s">
        <v>1</v>
      </c>
    </row>
    <row r="652" spans="2:3">
      <c r="B652" s="1" t="s">
        <v>1002</v>
      </c>
      <c r="C652" s="1" t="s">
        <v>1228</v>
      </c>
    </row>
    <row r="653" spans="2:3">
      <c r="B653" s="1" t="s">
        <v>1216</v>
      </c>
      <c r="C653" s="1" t="s">
        <v>1229</v>
      </c>
    </row>
    <row r="654" spans="2:3">
      <c r="B654" s="1" t="s">
        <v>1068</v>
      </c>
      <c r="C654" s="1" t="s">
        <v>1230</v>
      </c>
    </row>
    <row r="655" spans="2:3">
      <c r="B655" s="1" t="s">
        <v>1231</v>
      </c>
      <c r="C655" s="1" t="s">
        <v>1232</v>
      </c>
    </row>
    <row r="656" spans="2:3">
      <c r="B656" s="1" t="s">
        <v>854</v>
      </c>
      <c r="C656" s="1" t="s">
        <v>1233</v>
      </c>
    </row>
    <row r="657" spans="2:3">
      <c r="B657" s="1" t="s">
        <v>1024</v>
      </c>
      <c r="C657" s="1" t="s">
        <v>1172</v>
      </c>
    </row>
    <row r="658" spans="2:3">
      <c r="B658" s="1" t="s">
        <v>1234</v>
      </c>
      <c r="C658" s="1" t="s">
        <v>1235</v>
      </c>
    </row>
    <row r="659" spans="2:3">
      <c r="B659" s="1" t="s">
        <v>1236</v>
      </c>
      <c r="C659" s="1" t="s">
        <v>1142</v>
      </c>
    </row>
    <row r="660" spans="2:3">
      <c r="B660" s="1" t="s">
        <v>1237</v>
      </c>
      <c r="C660" s="1" t="s">
        <v>1238</v>
      </c>
    </row>
    <row r="661" spans="2:3">
      <c r="B661" s="1" t="s">
        <v>1239</v>
      </c>
      <c r="C661" s="1" t="s">
        <v>939</v>
      </c>
    </row>
    <row r="662" spans="2:3">
      <c r="B662" s="1" t="s">
        <v>855</v>
      </c>
      <c r="C662" s="1" t="s">
        <v>1240</v>
      </c>
    </row>
    <row r="663" spans="2:3">
      <c r="B663" s="1" t="s">
        <v>1100</v>
      </c>
      <c r="C663" s="1" t="s">
        <v>1241</v>
      </c>
    </row>
    <row r="664" spans="2:3">
      <c r="B664" s="1" t="s">
        <v>1242</v>
      </c>
      <c r="C664" s="1" t="s">
        <v>1243</v>
      </c>
    </row>
    <row r="665" spans="2:3">
      <c r="B665" s="1" t="s">
        <v>1244</v>
      </c>
      <c r="C665" s="1" t="s">
        <v>1245</v>
      </c>
    </row>
    <row r="666" spans="2:3">
      <c r="B666" s="1" t="s">
        <v>1246</v>
      </c>
      <c r="C666" s="1" t="s">
        <v>1247</v>
      </c>
    </row>
    <row r="667" spans="2:3">
      <c r="B667" s="1" t="s">
        <v>1248</v>
      </c>
      <c r="C667" s="1" t="s">
        <v>620</v>
      </c>
    </row>
    <row r="668" spans="2:3">
      <c r="B668" s="1" t="s">
        <v>841</v>
      </c>
      <c r="C668" s="1" t="s">
        <v>1249</v>
      </c>
    </row>
    <row r="669" spans="2:3">
      <c r="B669" s="1" t="s">
        <v>1250</v>
      </c>
      <c r="C669" s="1" t="s">
        <v>1251</v>
      </c>
    </row>
    <row r="670" spans="2:3">
      <c r="B670" s="1" t="s">
        <v>1252</v>
      </c>
      <c r="C670" s="1" t="s">
        <v>1219</v>
      </c>
    </row>
    <row r="671" spans="2:3">
      <c r="B671" s="1" t="s">
        <v>1008</v>
      </c>
      <c r="C671" s="1" t="s">
        <v>1248</v>
      </c>
    </row>
    <row r="672" spans="2:3">
      <c r="B672" s="1" t="s">
        <v>1253</v>
      </c>
      <c r="C672" s="1" t="s">
        <v>1003</v>
      </c>
    </row>
    <row r="673" spans="2:3">
      <c r="B673" s="1" t="s">
        <v>1254</v>
      </c>
      <c r="C673" s="1" t="s">
        <v>956</v>
      </c>
    </row>
    <row r="674" spans="2:3">
      <c r="B674" s="1" t="s">
        <v>905</v>
      </c>
      <c r="C674" s="1" t="s">
        <v>1255</v>
      </c>
    </row>
    <row r="675" spans="2:3">
      <c r="B675" s="1" t="s">
        <v>807</v>
      </c>
      <c r="C675" s="1" t="s">
        <v>998</v>
      </c>
    </row>
    <row r="676" spans="2:3">
      <c r="B676" s="1" t="s">
        <v>1256</v>
      </c>
      <c r="C676" s="1" t="s">
        <v>1208</v>
      </c>
    </row>
    <row r="677" spans="2:3">
      <c r="B677" s="1" t="s">
        <v>1257</v>
      </c>
      <c r="C677" s="1" t="s">
        <v>1258</v>
      </c>
    </row>
    <row r="678" spans="2:3">
      <c r="B678" s="1" t="s">
        <v>794</v>
      </c>
      <c r="C678" s="1" t="s">
        <v>909</v>
      </c>
    </row>
    <row r="679" spans="2:3">
      <c r="B679" s="1" t="s">
        <v>991</v>
      </c>
      <c r="C679" s="1" t="s">
        <v>1224</v>
      </c>
    </row>
    <row r="680" spans="2:3">
      <c r="B680" s="1" t="s">
        <v>1259</v>
      </c>
      <c r="C680" s="1" t="s">
        <v>1226</v>
      </c>
    </row>
    <row r="681" spans="2:3">
      <c r="B681" s="1" t="s">
        <v>1198</v>
      </c>
      <c r="C681" s="1" t="s">
        <v>1260</v>
      </c>
    </row>
    <row r="682" spans="2:3">
      <c r="B682" s="1" t="s">
        <v>350</v>
      </c>
      <c r="C682" s="1" t="s">
        <v>1261</v>
      </c>
    </row>
    <row r="683" spans="2:3">
      <c r="B683" s="1" t="s">
        <v>1262</v>
      </c>
      <c r="C683" s="1" t="s">
        <v>584</v>
      </c>
    </row>
    <row r="684" spans="2:3">
      <c r="B684" s="1" t="s">
        <v>1263</v>
      </c>
      <c r="C684" s="1" t="s">
        <v>1264</v>
      </c>
    </row>
    <row r="685" spans="2:3">
      <c r="B685" s="1" t="s">
        <v>735</v>
      </c>
      <c r="C685" s="1" t="s">
        <v>535</v>
      </c>
    </row>
    <row r="686" spans="2:3">
      <c r="B686" s="1" t="s">
        <v>287</v>
      </c>
      <c r="C686" s="1" t="s">
        <v>1265</v>
      </c>
    </row>
    <row r="687" spans="2:3">
      <c r="B687" s="1" t="s">
        <v>1072</v>
      </c>
      <c r="C687" s="1" t="s">
        <v>1266</v>
      </c>
    </row>
    <row r="688" spans="2:3">
      <c r="B688" s="1" t="s">
        <v>1267</v>
      </c>
      <c r="C688" s="1" t="s">
        <v>410</v>
      </c>
    </row>
    <row r="689" spans="2:3">
      <c r="B689" s="1" t="s">
        <v>1134</v>
      </c>
      <c r="C689" s="1" t="s">
        <v>1253</v>
      </c>
    </row>
    <row r="690" spans="2:3">
      <c r="B690" s="1" t="s">
        <v>1268</v>
      </c>
      <c r="C690" s="1" t="s">
        <v>1269</v>
      </c>
    </row>
    <row r="691" spans="2:3">
      <c r="B691" s="1" t="s">
        <v>678</v>
      </c>
      <c r="C691" s="1" t="s">
        <v>796</v>
      </c>
    </row>
    <row r="692" spans="2:3">
      <c r="B692" s="1" t="s">
        <v>757</v>
      </c>
      <c r="C692" s="1" t="s">
        <v>546</v>
      </c>
    </row>
    <row r="693" spans="2:3">
      <c r="B693" s="1" t="s">
        <v>955</v>
      </c>
      <c r="C693" s="1" t="s">
        <v>1270</v>
      </c>
    </row>
    <row r="694" spans="2:3">
      <c r="B694" s="1" t="s">
        <v>1271</v>
      </c>
      <c r="C694" s="1" t="s">
        <v>1272</v>
      </c>
    </row>
    <row r="695" spans="2:3">
      <c r="B695" s="1" t="s">
        <v>351</v>
      </c>
      <c r="C695" s="1" t="s">
        <v>1273</v>
      </c>
    </row>
    <row r="696" spans="2:3">
      <c r="B696" s="1" t="s">
        <v>1274</v>
      </c>
      <c r="C696" s="1" t="s">
        <v>1275</v>
      </c>
    </row>
    <row r="697" spans="2:3">
      <c r="B697" s="1" t="s">
        <v>451</v>
      </c>
      <c r="C697" s="1" t="s">
        <v>1276</v>
      </c>
    </row>
    <row r="698" spans="2:3">
      <c r="B698" s="1" t="s">
        <v>454</v>
      </c>
      <c r="C698" s="1" t="s">
        <v>1277</v>
      </c>
    </row>
    <row r="699" spans="2:3">
      <c r="B699" s="1" t="s">
        <v>1278</v>
      </c>
      <c r="C699" s="1" t="s">
        <v>1259</v>
      </c>
    </row>
    <row r="700" spans="2:3">
      <c r="B700" s="1" t="s">
        <v>1057</v>
      </c>
      <c r="C700" s="1" t="s">
        <v>1279</v>
      </c>
    </row>
    <row r="701" spans="2:3">
      <c r="B701" s="1" t="s">
        <v>979</v>
      </c>
      <c r="C701" s="1" t="s">
        <v>1280</v>
      </c>
    </row>
    <row r="702" spans="2:3">
      <c r="B702" s="1" t="s">
        <v>419</v>
      </c>
      <c r="C702" s="1" t="s">
        <v>1281</v>
      </c>
    </row>
    <row r="703" spans="2:3">
      <c r="B703" s="1" t="s">
        <v>1282</v>
      </c>
      <c r="C703" s="1" t="s">
        <v>1246</v>
      </c>
    </row>
    <row r="704" spans="2:3">
      <c r="B704" s="1" t="s">
        <v>1283</v>
      </c>
      <c r="C704" s="1" t="s">
        <v>1049</v>
      </c>
    </row>
    <row r="705" spans="2:3">
      <c r="B705" s="1" t="s">
        <v>1284</v>
      </c>
      <c r="C705" s="1" t="s">
        <v>1239</v>
      </c>
    </row>
    <row r="706" spans="2:3">
      <c r="B706" s="1" t="s">
        <v>1086</v>
      </c>
      <c r="C706" s="1" t="s">
        <v>484</v>
      </c>
    </row>
    <row r="707" spans="2:3">
      <c r="B707" s="1" t="s">
        <v>1270</v>
      </c>
      <c r="C707" s="1" t="s">
        <v>1285</v>
      </c>
    </row>
    <row r="708" spans="2:3">
      <c r="B708" s="1" t="s">
        <v>1286</v>
      </c>
      <c r="C708" s="1" t="s">
        <v>1287</v>
      </c>
    </row>
    <row r="709" spans="2:3">
      <c r="B709" s="1" t="s">
        <v>860</v>
      </c>
      <c r="C709" s="1" t="s">
        <v>1079</v>
      </c>
    </row>
    <row r="710" spans="2:3">
      <c r="B710" s="1" t="s">
        <v>816</v>
      </c>
      <c r="C710" s="1" t="s">
        <v>1047</v>
      </c>
    </row>
    <row r="711" spans="2:3">
      <c r="B711" s="1" t="s">
        <v>1233</v>
      </c>
      <c r="C711" s="1" t="s">
        <v>570</v>
      </c>
    </row>
    <row r="712" spans="2:3">
      <c r="B712" s="1" t="s">
        <v>1288</v>
      </c>
      <c r="C712" s="1" t="s">
        <v>1207</v>
      </c>
    </row>
    <row r="713" spans="2:3">
      <c r="B713" s="1" t="s">
        <v>1289</v>
      </c>
      <c r="C713" s="1" t="s">
        <v>1234</v>
      </c>
    </row>
    <row r="714" spans="2:3">
      <c r="B714" s="1" t="s">
        <v>1290</v>
      </c>
      <c r="C714" s="1" t="s">
        <v>1291</v>
      </c>
    </row>
    <row r="715" spans="2:3">
      <c r="B715" s="1" t="s">
        <v>1292</v>
      </c>
      <c r="C715" s="1" t="s">
        <v>957</v>
      </c>
    </row>
    <row r="716" spans="2:3">
      <c r="B716" s="1" t="s">
        <v>1228</v>
      </c>
      <c r="C716" s="1" t="s">
        <v>1293</v>
      </c>
    </row>
    <row r="717" spans="2:3">
      <c r="B717" s="1" t="s">
        <v>814</v>
      </c>
      <c r="C717" s="1" t="s">
        <v>1011</v>
      </c>
    </row>
    <row r="718" spans="2:3">
      <c r="B718" s="1" t="s">
        <v>1074</v>
      </c>
      <c r="C718" s="1" t="s">
        <v>1210</v>
      </c>
    </row>
    <row r="719" spans="2:3">
      <c r="B719" s="1" t="s">
        <v>949</v>
      </c>
      <c r="C719" s="1" t="s">
        <v>1294</v>
      </c>
    </row>
    <row r="720" spans="2:3">
      <c r="B720" s="1" t="s">
        <v>788</v>
      </c>
      <c r="C720" s="1" t="s">
        <v>1295</v>
      </c>
    </row>
    <row r="721" spans="2:3">
      <c r="B721" s="1" t="s">
        <v>1052</v>
      </c>
      <c r="C721" s="1" t="s">
        <v>1296</v>
      </c>
    </row>
    <row r="722" spans="2:3">
      <c r="B722" s="1" t="s">
        <v>1297</v>
      </c>
      <c r="C722" s="1" t="s">
        <v>849</v>
      </c>
    </row>
    <row r="723" spans="2:3">
      <c r="B723" s="1" t="s">
        <v>475</v>
      </c>
      <c r="C723" s="1" t="s">
        <v>564</v>
      </c>
    </row>
    <row r="724" spans="2:3">
      <c r="B724" s="1" t="s">
        <v>1251</v>
      </c>
      <c r="C724" s="1" t="s">
        <v>1298</v>
      </c>
    </row>
    <row r="725" spans="2:3">
      <c r="B725" s="1" t="s">
        <v>1299</v>
      </c>
      <c r="C725" s="1" t="s">
        <v>1300</v>
      </c>
    </row>
    <row r="726" spans="2:3">
      <c r="B726" s="1" t="s">
        <v>1298</v>
      </c>
      <c r="C726" s="1" t="s">
        <v>1301</v>
      </c>
    </row>
    <row r="727" spans="2:3">
      <c r="B727" s="1" t="s">
        <v>370</v>
      </c>
      <c r="C727" s="1" t="s">
        <v>235</v>
      </c>
    </row>
    <row r="728" spans="2:3">
      <c r="B728" s="1" t="s">
        <v>781</v>
      </c>
      <c r="C728" s="1" t="s">
        <v>1215</v>
      </c>
    </row>
    <row r="729" spans="2:3">
      <c r="B729" s="1" t="s">
        <v>1167</v>
      </c>
      <c r="C729" s="1" t="s">
        <v>503</v>
      </c>
    </row>
    <row r="730" spans="2:3">
      <c r="B730" s="1" t="s">
        <v>1302</v>
      </c>
      <c r="C730" s="1" t="s">
        <v>1303</v>
      </c>
    </row>
    <row r="731" spans="2:3">
      <c r="B731" s="1" t="s">
        <v>907</v>
      </c>
      <c r="C731" s="1" t="s">
        <v>1304</v>
      </c>
    </row>
    <row r="732" spans="2:3">
      <c r="B732" s="1" t="s">
        <v>930</v>
      </c>
      <c r="C732" s="1" t="s">
        <v>439</v>
      </c>
    </row>
    <row r="733" spans="2:3">
      <c r="B733" s="1" t="s">
        <v>8</v>
      </c>
      <c r="C733" s="1" t="s">
        <v>1305</v>
      </c>
    </row>
    <row r="734" spans="2:3">
      <c r="B734" s="1" t="s">
        <v>1306</v>
      </c>
      <c r="C734" s="1" t="s">
        <v>1307</v>
      </c>
    </row>
    <row r="735" spans="2:3">
      <c r="B735" s="1" t="s">
        <v>1308</v>
      </c>
      <c r="C735" s="1" t="s">
        <v>1309</v>
      </c>
    </row>
    <row r="736" spans="2:3">
      <c r="B736" s="1" t="s">
        <v>1310</v>
      </c>
      <c r="C736" s="1" t="s">
        <v>1311</v>
      </c>
    </row>
    <row r="737" spans="2:3">
      <c r="B737" s="1" t="s">
        <v>913</v>
      </c>
      <c r="C737" s="1" t="s">
        <v>1312</v>
      </c>
    </row>
    <row r="738" spans="2:3">
      <c r="B738" s="1" t="s">
        <v>1091</v>
      </c>
      <c r="C738" s="1" t="s">
        <v>1137</v>
      </c>
    </row>
    <row r="739" spans="2:3">
      <c r="B739" s="1" t="s">
        <v>1313</v>
      </c>
      <c r="C739" s="1" t="s">
        <v>1067</v>
      </c>
    </row>
    <row r="740" spans="2:3">
      <c r="B740" s="1" t="s">
        <v>1314</v>
      </c>
      <c r="C740" s="1" t="s">
        <v>1315</v>
      </c>
    </row>
    <row r="741" spans="2:3">
      <c r="B741" s="1" t="s">
        <v>1316</v>
      </c>
      <c r="C741" s="1" t="s">
        <v>670</v>
      </c>
    </row>
    <row r="742" spans="2:3">
      <c r="B742" s="1" t="s">
        <v>1317</v>
      </c>
      <c r="C742" s="1" t="s">
        <v>1160</v>
      </c>
    </row>
    <row r="743" spans="2:3">
      <c r="B743" s="1" t="s">
        <v>997</v>
      </c>
      <c r="C743" s="1" t="s">
        <v>1016</v>
      </c>
    </row>
    <row r="744" spans="2:3">
      <c r="B744" s="1" t="s">
        <v>153</v>
      </c>
      <c r="C744" s="1" t="s">
        <v>1318</v>
      </c>
    </row>
    <row r="745" spans="2:3">
      <c r="B745" s="1" t="s">
        <v>1277</v>
      </c>
      <c r="C745" s="1" t="s">
        <v>1319</v>
      </c>
    </row>
    <row r="746" spans="2:3">
      <c r="B746" s="1" t="s">
        <v>1320</v>
      </c>
      <c r="C746" s="1" t="s">
        <v>1321</v>
      </c>
    </row>
    <row r="747" spans="2:3">
      <c r="B747" s="1" t="s">
        <v>940</v>
      </c>
      <c r="C747" s="1" t="s">
        <v>1117</v>
      </c>
    </row>
    <row r="748" spans="2:3">
      <c r="B748" s="1" t="s">
        <v>1187</v>
      </c>
      <c r="C748" s="1" t="s">
        <v>1093</v>
      </c>
    </row>
    <row r="749" spans="2:3">
      <c r="B749" s="1" t="s">
        <v>1322</v>
      </c>
      <c r="C749" s="1" t="s">
        <v>1323</v>
      </c>
    </row>
    <row r="750" spans="2:3">
      <c r="B750" s="1" t="s">
        <v>1249</v>
      </c>
      <c r="C750" s="1" t="s">
        <v>490</v>
      </c>
    </row>
    <row r="751" spans="2:3">
      <c r="B751" s="1" t="s">
        <v>507</v>
      </c>
      <c r="C751" s="1" t="s">
        <v>423</v>
      </c>
    </row>
    <row r="752" spans="2:3">
      <c r="B752" s="1" t="s">
        <v>670</v>
      </c>
      <c r="C752" s="1" t="s">
        <v>437</v>
      </c>
    </row>
    <row r="753" spans="2:3">
      <c r="B753" s="1" t="s">
        <v>1324</v>
      </c>
      <c r="C753" s="1" t="s">
        <v>1325</v>
      </c>
    </row>
    <row r="754" spans="2:3">
      <c r="B754" s="1" t="s">
        <v>1082</v>
      </c>
      <c r="C754" s="1" t="s">
        <v>1326</v>
      </c>
    </row>
    <row r="755" spans="2:3">
      <c r="B755" s="1" t="s">
        <v>1327</v>
      </c>
      <c r="C755" s="1" t="s">
        <v>485</v>
      </c>
    </row>
    <row r="756" spans="2:3">
      <c r="B756" s="1" t="s">
        <v>280</v>
      </c>
      <c r="C756" s="1" t="s">
        <v>1328</v>
      </c>
    </row>
    <row r="757" spans="2:3">
      <c r="B757" s="1" t="s">
        <v>1329</v>
      </c>
      <c r="C757" s="1" t="s">
        <v>1330</v>
      </c>
    </row>
    <row r="758" spans="2:3">
      <c r="B758" s="1" t="s">
        <v>1331</v>
      </c>
      <c r="C758" s="1" t="s">
        <v>1332</v>
      </c>
    </row>
    <row r="759" spans="2:3">
      <c r="B759" s="1" t="s">
        <v>1209</v>
      </c>
      <c r="C759" s="1" t="s">
        <v>1333</v>
      </c>
    </row>
    <row r="760" spans="2:3">
      <c r="B760" s="1" t="s">
        <v>1232</v>
      </c>
      <c r="C760" s="1" t="s">
        <v>789</v>
      </c>
    </row>
    <row r="761" spans="2:3">
      <c r="B761" s="1" t="s">
        <v>1334</v>
      </c>
      <c r="C761" s="1" t="s">
        <v>1335</v>
      </c>
    </row>
    <row r="762" spans="2:3">
      <c r="B762" s="1" t="s">
        <v>829</v>
      </c>
      <c r="C762" s="1" t="s">
        <v>1336</v>
      </c>
    </row>
    <row r="763" spans="2:3">
      <c r="B763" s="1" t="s">
        <v>336</v>
      </c>
      <c r="C763" s="1" t="s">
        <v>1060</v>
      </c>
    </row>
    <row r="764" spans="2:3">
      <c r="B764" s="1" t="s">
        <v>1293</v>
      </c>
      <c r="C764" s="1" t="s">
        <v>1337</v>
      </c>
    </row>
    <row r="765" spans="2:3">
      <c r="B765" s="1" t="s">
        <v>1028</v>
      </c>
      <c r="C765" s="1" t="s">
        <v>1338</v>
      </c>
    </row>
    <row r="766" spans="2:3">
      <c r="B766" s="1" t="s">
        <v>1127</v>
      </c>
      <c r="C766" s="1" t="s">
        <v>1339</v>
      </c>
    </row>
    <row r="767" spans="2:3">
      <c r="B767" s="1" t="s">
        <v>1340</v>
      </c>
      <c r="C767" s="1" t="s">
        <v>1341</v>
      </c>
    </row>
    <row r="768" spans="2:3">
      <c r="B768" s="1" t="s">
        <v>1342</v>
      </c>
      <c r="C768" s="1" t="s">
        <v>1343</v>
      </c>
    </row>
    <row r="769" spans="2:3">
      <c r="B769" s="1" t="s">
        <v>1344</v>
      </c>
      <c r="C769" s="1" t="s">
        <v>920</v>
      </c>
    </row>
    <row r="770" spans="2:3">
      <c r="B770" s="1" t="s">
        <v>1345</v>
      </c>
      <c r="C770" s="1" t="s">
        <v>1346</v>
      </c>
    </row>
    <row r="771" spans="2:3">
      <c r="B771" s="1" t="s">
        <v>833</v>
      </c>
      <c r="C771" s="1" t="s">
        <v>1347</v>
      </c>
    </row>
    <row r="772" spans="2:3">
      <c r="B772" s="1" t="s">
        <v>789</v>
      </c>
      <c r="C772" s="1" t="s">
        <v>1348</v>
      </c>
    </row>
    <row r="773" spans="2:3">
      <c r="B773" s="1" t="s">
        <v>1214</v>
      </c>
      <c r="C773" s="1" t="s">
        <v>1349</v>
      </c>
    </row>
    <row r="774" spans="2:3">
      <c r="B774" s="1" t="s">
        <v>764</v>
      </c>
      <c r="C774" s="1" t="s">
        <v>1299</v>
      </c>
    </row>
    <row r="775" spans="2:3">
      <c r="B775" s="1" t="s">
        <v>352</v>
      </c>
      <c r="C775" s="1" t="s">
        <v>1138</v>
      </c>
    </row>
    <row r="776" spans="2:3">
      <c r="B776" s="1" t="s">
        <v>1275</v>
      </c>
      <c r="C776" s="1" t="s">
        <v>1189</v>
      </c>
    </row>
    <row r="777" spans="2:3">
      <c r="B777" s="1" t="s">
        <v>1350</v>
      </c>
      <c r="C777" s="1" t="s">
        <v>1231</v>
      </c>
    </row>
    <row r="778" spans="2:3">
      <c r="B778" s="1" t="s">
        <v>1351</v>
      </c>
      <c r="C778" s="1" t="s">
        <v>1352</v>
      </c>
    </row>
    <row r="779" spans="2:3">
      <c r="B779" s="1" t="s">
        <v>1353</v>
      </c>
      <c r="C779" s="1" t="s">
        <v>661</v>
      </c>
    </row>
    <row r="780" spans="2:3">
      <c r="B780" s="1" t="s">
        <v>1354</v>
      </c>
      <c r="C780" s="1" t="s">
        <v>1355</v>
      </c>
    </row>
    <row r="781" spans="2:3">
      <c r="B781" s="1" t="s">
        <v>676</v>
      </c>
      <c r="C781" s="1" t="s">
        <v>144</v>
      </c>
    </row>
    <row r="782" spans="2:3">
      <c r="B782" s="1" t="s">
        <v>600</v>
      </c>
      <c r="C782" s="1" t="s">
        <v>442</v>
      </c>
    </row>
    <row r="783" spans="2:3">
      <c r="B783" s="1" t="s">
        <v>1356</v>
      </c>
      <c r="C783" s="1" t="s">
        <v>1357</v>
      </c>
    </row>
    <row r="784" spans="2:3">
      <c r="B784" s="1" t="s">
        <v>1358</v>
      </c>
      <c r="C784" s="1" t="s">
        <v>1359</v>
      </c>
    </row>
    <row r="785" spans="2:3">
      <c r="B785" s="1" t="s">
        <v>615</v>
      </c>
      <c r="C785" s="1" t="s">
        <v>357</v>
      </c>
    </row>
    <row r="786" spans="2:3">
      <c r="B786" s="1" t="s">
        <v>1291</v>
      </c>
      <c r="C786" s="1" t="s">
        <v>1360</v>
      </c>
    </row>
    <row r="787" spans="2:3">
      <c r="B787" s="1" t="s">
        <v>1361</v>
      </c>
      <c r="C787" s="1" t="s">
        <v>1362</v>
      </c>
    </row>
    <row r="788" spans="2:3">
      <c r="B788" s="1" t="s">
        <v>1229</v>
      </c>
      <c r="C788" s="1" t="s">
        <v>633</v>
      </c>
    </row>
    <row r="789" spans="2:3">
      <c r="B789" s="1" t="s">
        <v>1363</v>
      </c>
      <c r="C789" s="1" t="s">
        <v>515</v>
      </c>
    </row>
    <row r="790" spans="2:3">
      <c r="B790" s="1" t="s">
        <v>1364</v>
      </c>
      <c r="C790" s="1" t="s">
        <v>1365</v>
      </c>
    </row>
    <row r="791" spans="2:3">
      <c r="B791" s="1" t="s">
        <v>516</v>
      </c>
      <c r="C791" s="1" t="s">
        <v>558</v>
      </c>
    </row>
    <row r="792" spans="2:3">
      <c r="B792" s="1" t="s">
        <v>1366</v>
      </c>
      <c r="C792" s="1" t="s">
        <v>1367</v>
      </c>
    </row>
    <row r="793" spans="2:3">
      <c r="B793" s="1" t="s">
        <v>1368</v>
      </c>
      <c r="C793" s="1" t="s">
        <v>1369</v>
      </c>
    </row>
    <row r="794" spans="2:3">
      <c r="B794" s="1" t="s">
        <v>265</v>
      </c>
      <c r="C794" s="1" t="s">
        <v>1351</v>
      </c>
    </row>
    <row r="795" spans="2:3">
      <c r="B795" s="1" t="s">
        <v>921</v>
      </c>
      <c r="C795" s="1" t="s">
        <v>712</v>
      </c>
    </row>
    <row r="796" spans="2:3">
      <c r="B796" s="1" t="s">
        <v>591</v>
      </c>
      <c r="C796" s="1" t="s">
        <v>1370</v>
      </c>
    </row>
    <row r="797" spans="2:3">
      <c r="B797" s="1" t="s">
        <v>1312</v>
      </c>
      <c r="C797" s="1" t="s">
        <v>1371</v>
      </c>
    </row>
    <row r="798" spans="2:3">
      <c r="B798" s="1" t="s">
        <v>1162</v>
      </c>
      <c r="C798" s="1" t="s">
        <v>1372</v>
      </c>
    </row>
    <row r="799" spans="2:3">
      <c r="B799" s="1" t="s">
        <v>586</v>
      </c>
      <c r="C799" s="1" t="s">
        <v>294</v>
      </c>
    </row>
    <row r="800" spans="2:3">
      <c r="B800" s="1" t="s">
        <v>533</v>
      </c>
      <c r="C800" s="1" t="s">
        <v>702</v>
      </c>
    </row>
    <row r="801" spans="2:3">
      <c r="B801" s="1" t="s">
        <v>844</v>
      </c>
      <c r="C801" s="1" t="s">
        <v>627</v>
      </c>
    </row>
    <row r="802" spans="2:3">
      <c r="B802" s="1" t="s">
        <v>1373</v>
      </c>
      <c r="C802" s="1" t="s">
        <v>1373</v>
      </c>
    </row>
    <row r="803" spans="2:3">
      <c r="B803" s="1" t="s">
        <v>1373</v>
      </c>
      <c r="C803" s="1" t="s">
        <v>1373</v>
      </c>
    </row>
    <row r="804" spans="2:3">
      <c r="B804" s="1" t="s">
        <v>1373</v>
      </c>
      <c r="C804" s="1" t="s">
        <v>1373</v>
      </c>
    </row>
    <row r="805" spans="2:3">
      <c r="B805" s="1" t="s">
        <v>1373</v>
      </c>
    </row>
    <row r="806" spans="2:3">
      <c r="B806" s="1" t="s">
        <v>1373</v>
      </c>
    </row>
    <row r="807" spans="2:3">
      <c r="B807" s="1" t="s">
        <v>1373</v>
      </c>
    </row>
    <row r="808" spans="2:3">
      <c r="B808" s="1" t="s">
        <v>1373</v>
      </c>
    </row>
    <row r="809" spans="2:3">
      <c r="B809" s="1" t="s">
        <v>1373</v>
      </c>
    </row>
    <row r="810" spans="2:3">
      <c r="B810" s="1" t="s">
        <v>1373</v>
      </c>
    </row>
    <row r="811" spans="2:3">
      <c r="B811" s="1" t="s">
        <v>1373</v>
      </c>
    </row>
    <row r="812" spans="2:3">
      <c r="B812" s="1" t="s">
        <v>1373</v>
      </c>
    </row>
    <row r="813" spans="2:3">
      <c r="B813" s="1" t="s">
        <v>1373</v>
      </c>
    </row>
    <row r="814" spans="2:3">
      <c r="B814" s="1" t="s">
        <v>1373</v>
      </c>
    </row>
    <row r="815" spans="2:3">
      <c r="B815" s="1" t="s">
        <v>1373</v>
      </c>
    </row>
    <row r="816" spans="2:3">
      <c r="B816" s="1" t="s">
        <v>1373</v>
      </c>
    </row>
    <row r="817" spans="2:2">
      <c r="B817" s="1" t="s">
        <v>1373</v>
      </c>
    </row>
    <row r="818" spans="2:2">
      <c r="B818" s="1" t="s">
        <v>1373</v>
      </c>
    </row>
    <row r="819" spans="2:2">
      <c r="B819" s="1" t="s">
        <v>1373</v>
      </c>
    </row>
    <row r="820" spans="2:2">
      <c r="B820" s="1" t="s">
        <v>1373</v>
      </c>
    </row>
    <row r="821" spans="2:2">
      <c r="B821" s="1" t="s">
        <v>1373</v>
      </c>
    </row>
    <row r="822" spans="2:2">
      <c r="B822" s="1" t="s">
        <v>1373</v>
      </c>
    </row>
    <row r="823" spans="2:2">
      <c r="B823" s="1" t="s">
        <v>1373</v>
      </c>
    </row>
    <row r="824" spans="2:2">
      <c r="B824" s="1" t="s">
        <v>1373</v>
      </c>
    </row>
    <row r="825" spans="2:2">
      <c r="B825" s="1" t="s">
        <v>1373</v>
      </c>
    </row>
    <row r="826" spans="2:2">
      <c r="B826" s="1" t="s">
        <v>1373</v>
      </c>
    </row>
    <row r="827" spans="2:2">
      <c r="B827" s="1" t="s">
        <v>1373</v>
      </c>
    </row>
    <row r="828" spans="2:2">
      <c r="B828" s="1" t="s">
        <v>1373</v>
      </c>
    </row>
    <row r="829" spans="2:2">
      <c r="B829" s="1" t="s">
        <v>1373</v>
      </c>
    </row>
    <row r="830" spans="2:2">
      <c r="B830" s="1" t="s">
        <v>1373</v>
      </c>
    </row>
    <row r="831" spans="2:2">
      <c r="B831" s="1" t="s">
        <v>1373</v>
      </c>
    </row>
    <row r="832" spans="2:2">
      <c r="B832" s="1" t="s">
        <v>1373</v>
      </c>
    </row>
    <row r="833" spans="2:2">
      <c r="B833" s="1" t="s">
        <v>1373</v>
      </c>
    </row>
    <row r="834" spans="2:2">
      <c r="B834" s="1" t="s">
        <v>1373</v>
      </c>
    </row>
    <row r="835" spans="2:2">
      <c r="B835" s="1" t="s">
        <v>1373</v>
      </c>
    </row>
    <row r="836" spans="2:2">
      <c r="B836" s="1" t="s">
        <v>1373</v>
      </c>
    </row>
    <row r="837" spans="2:2">
      <c r="B837" s="1" t="s">
        <v>1373</v>
      </c>
    </row>
    <row r="838" spans="2:2">
      <c r="B838" s="1" t="s">
        <v>1373</v>
      </c>
    </row>
    <row r="839" spans="2:2">
      <c r="B839" s="1" t="s">
        <v>1373</v>
      </c>
    </row>
    <row r="840" spans="2:2">
      <c r="B840" s="1" t="s">
        <v>1373</v>
      </c>
    </row>
    <row r="841" spans="2:2">
      <c r="B841" s="1" t="s">
        <v>1373</v>
      </c>
    </row>
    <row r="842" spans="2:2">
      <c r="B842" s="1" t="s">
        <v>1373</v>
      </c>
    </row>
    <row r="843" spans="2:2">
      <c r="B843" s="1" t="s">
        <v>1373</v>
      </c>
    </row>
    <row r="844" spans="2:2">
      <c r="B844" s="1" t="s">
        <v>1373</v>
      </c>
    </row>
    <row r="845" spans="2:2">
      <c r="B845" s="1" t="s">
        <v>1373</v>
      </c>
    </row>
    <row r="846" spans="2:2">
      <c r="B846" s="1" t="s">
        <v>1373</v>
      </c>
    </row>
    <row r="847" spans="2:2">
      <c r="B847" s="1" t="s">
        <v>1373</v>
      </c>
    </row>
    <row r="848" spans="2:2">
      <c r="B848" s="1" t="s">
        <v>1373</v>
      </c>
    </row>
    <row r="849" spans="2:2">
      <c r="B849" s="1" t="s">
        <v>1373</v>
      </c>
    </row>
    <row r="850" spans="2:2">
      <c r="B850" s="1" t="s">
        <v>1373</v>
      </c>
    </row>
    <row r="851" spans="2:2">
      <c r="B851" s="1" t="s">
        <v>1373</v>
      </c>
    </row>
    <row r="852" spans="2:2">
      <c r="B852" s="1" t="s">
        <v>1373</v>
      </c>
    </row>
    <row r="853" spans="2:2">
      <c r="B853" s="1" t="s">
        <v>1373</v>
      </c>
    </row>
    <row r="854" spans="2:2">
      <c r="B854" s="1" t="s">
        <v>1373</v>
      </c>
    </row>
    <row r="855" spans="2:2">
      <c r="B855" s="1" t="s">
        <v>1373</v>
      </c>
    </row>
    <row r="856" spans="2:2">
      <c r="B856" s="1" t="s">
        <v>1373</v>
      </c>
    </row>
    <row r="857" spans="2:2">
      <c r="B857" s="1" t="s">
        <v>1373</v>
      </c>
    </row>
    <row r="858" spans="2:2">
      <c r="B858" s="1" t="s">
        <v>1373</v>
      </c>
    </row>
    <row r="859" spans="2:2">
      <c r="B859" s="1" t="s">
        <v>1373</v>
      </c>
    </row>
    <row r="860" spans="2:2">
      <c r="B860" s="1" t="s">
        <v>1373</v>
      </c>
    </row>
    <row r="861" spans="2:2">
      <c r="B861" s="1" t="s">
        <v>1373</v>
      </c>
    </row>
    <row r="862" spans="2:2">
      <c r="B862" s="1" t="s">
        <v>1373</v>
      </c>
    </row>
    <row r="863" spans="2:2">
      <c r="B863" s="1" t="s">
        <v>1373</v>
      </c>
    </row>
    <row r="864" spans="2:2">
      <c r="B864" s="1" t="s">
        <v>1373</v>
      </c>
    </row>
    <row r="865" spans="2:2">
      <c r="B865" s="1" t="s">
        <v>1373</v>
      </c>
    </row>
    <row r="866" spans="2:2">
      <c r="B866" s="1" t="s">
        <v>1373</v>
      </c>
    </row>
    <row r="867" spans="2:2">
      <c r="B867" s="1" t="s">
        <v>1373</v>
      </c>
    </row>
    <row r="868" spans="2:2">
      <c r="B868" s="1" t="s">
        <v>1373</v>
      </c>
    </row>
    <row r="869" spans="2:2">
      <c r="B869" s="1" t="s">
        <v>1373</v>
      </c>
    </row>
    <row r="870" spans="2:2">
      <c r="B870" s="1" t="s">
        <v>1373</v>
      </c>
    </row>
    <row r="871" spans="2:2">
      <c r="B871" s="1" t="s">
        <v>1373</v>
      </c>
    </row>
    <row r="872" spans="2:2">
      <c r="B872" s="1" t="s">
        <v>1373</v>
      </c>
    </row>
    <row r="873" spans="2:2">
      <c r="B873" s="1" t="s">
        <v>1373</v>
      </c>
    </row>
    <row r="874" spans="2:2">
      <c r="B874" s="1" t="s">
        <v>1373</v>
      </c>
    </row>
    <row r="875" spans="2:2">
      <c r="B875" s="1" t="s">
        <v>1373</v>
      </c>
    </row>
    <row r="876" spans="2:2">
      <c r="B876" s="1" t="s">
        <v>1373</v>
      </c>
    </row>
    <row r="877" spans="2:2">
      <c r="B877" s="1" t="s">
        <v>1373</v>
      </c>
    </row>
    <row r="878" spans="2:2">
      <c r="B878" s="1" t="s">
        <v>1373</v>
      </c>
    </row>
    <row r="879" spans="2:2">
      <c r="B879" s="1" t="s">
        <v>1373</v>
      </c>
    </row>
    <row r="880" spans="2:2">
      <c r="B880" s="1" t="s">
        <v>1373</v>
      </c>
    </row>
    <row r="881" spans="2:2">
      <c r="B881" s="1" t="s">
        <v>1373</v>
      </c>
    </row>
    <row r="882" spans="2:2">
      <c r="B882" s="1" t="s">
        <v>1373</v>
      </c>
    </row>
    <row r="883" spans="2:2">
      <c r="B883" s="1" t="s">
        <v>1373</v>
      </c>
    </row>
    <row r="884" spans="2:2">
      <c r="B884" s="1" t="s">
        <v>1373</v>
      </c>
    </row>
    <row r="885" spans="2:2">
      <c r="B885" s="1" t="s">
        <v>1373</v>
      </c>
    </row>
    <row r="886" spans="2:2">
      <c r="B886" s="1" t="s">
        <v>1373</v>
      </c>
    </row>
    <row r="887" spans="2:2">
      <c r="B887" s="1" t="s">
        <v>1373</v>
      </c>
    </row>
    <row r="888" spans="2:2">
      <c r="B888" s="1" t="s">
        <v>1373</v>
      </c>
    </row>
    <row r="889" spans="2:2">
      <c r="B889" s="1" t="s">
        <v>1373</v>
      </c>
    </row>
    <row r="890" spans="2:2">
      <c r="B890" s="1" t="s">
        <v>1373</v>
      </c>
    </row>
    <row r="891" spans="2:2">
      <c r="B891" s="1" t="s">
        <v>1373</v>
      </c>
    </row>
    <row r="892" spans="2:2">
      <c r="B892" s="1" t="s">
        <v>1373</v>
      </c>
    </row>
    <row r="893" spans="2:2">
      <c r="B893" s="1" t="s">
        <v>1373</v>
      </c>
    </row>
    <row r="894" spans="2:2">
      <c r="B894" s="1" t="s">
        <v>1373</v>
      </c>
    </row>
    <row r="895" spans="2:2">
      <c r="B895" s="1" t="s">
        <v>1373</v>
      </c>
    </row>
    <row r="896" spans="2:2">
      <c r="B896" s="1" t="s">
        <v>1373</v>
      </c>
    </row>
    <row r="897" spans="2:2">
      <c r="B897" s="1" t="s">
        <v>1373</v>
      </c>
    </row>
    <row r="898" spans="2:2">
      <c r="B898" s="1" t="s">
        <v>1373</v>
      </c>
    </row>
    <row r="899" spans="2:2">
      <c r="B899" s="1" t="s">
        <v>1373</v>
      </c>
    </row>
    <row r="900" spans="2:2">
      <c r="B900" s="1" t="s">
        <v>1373</v>
      </c>
    </row>
    <row r="901" spans="2:2">
      <c r="B901" s="1" t="s">
        <v>1373</v>
      </c>
    </row>
    <row r="902" spans="2:2">
      <c r="B902" s="1" t="s">
        <v>1373</v>
      </c>
    </row>
    <row r="903" spans="2:2">
      <c r="B903" s="1" t="s">
        <v>1373</v>
      </c>
    </row>
    <row r="904" spans="2:2">
      <c r="B904" s="1" t="s">
        <v>1373</v>
      </c>
    </row>
    <row r="905" spans="2:2">
      <c r="B905" s="1" t="s">
        <v>1373</v>
      </c>
    </row>
    <row r="906" spans="2:2">
      <c r="B906" s="1" t="s">
        <v>1373</v>
      </c>
    </row>
    <row r="907" spans="2:2">
      <c r="B907" s="1" t="s">
        <v>1373</v>
      </c>
    </row>
    <row r="908" spans="2:2">
      <c r="B908" s="1" t="s">
        <v>1373</v>
      </c>
    </row>
    <row r="909" spans="2:2">
      <c r="B909" s="1" t="s">
        <v>1373</v>
      </c>
    </row>
    <row r="910" spans="2:2">
      <c r="B910" s="1" t="s">
        <v>1373</v>
      </c>
    </row>
    <row r="911" spans="2:2">
      <c r="B911" s="1" t="s">
        <v>1373</v>
      </c>
    </row>
    <row r="912" spans="2:2">
      <c r="B912" s="1" t="s">
        <v>1373</v>
      </c>
    </row>
    <row r="913" spans="2:2">
      <c r="B913" s="1" t="s">
        <v>1373</v>
      </c>
    </row>
    <row r="914" spans="2:2">
      <c r="B914" s="1" t="s">
        <v>1373</v>
      </c>
    </row>
    <row r="915" spans="2:2">
      <c r="B915" s="1" t="s">
        <v>1373</v>
      </c>
    </row>
    <row r="916" spans="2:2">
      <c r="B916" s="1" t="s">
        <v>1373</v>
      </c>
    </row>
    <row r="917" spans="2:2">
      <c r="B917" s="1" t="s">
        <v>1373</v>
      </c>
    </row>
    <row r="918" spans="2:2">
      <c r="B918" s="1" t="s">
        <v>1373</v>
      </c>
    </row>
    <row r="919" spans="2:2">
      <c r="B919" s="1" t="s">
        <v>1373</v>
      </c>
    </row>
    <row r="920" spans="2:2">
      <c r="B920" s="1" t="s">
        <v>1373</v>
      </c>
    </row>
    <row r="921" spans="2:2">
      <c r="B921" s="1" t="s">
        <v>1373</v>
      </c>
    </row>
    <row r="922" spans="2:2">
      <c r="B922" s="1" t="s">
        <v>1373</v>
      </c>
    </row>
    <row r="923" spans="2:2">
      <c r="B923" s="1" t="s">
        <v>1373</v>
      </c>
    </row>
    <row r="924" spans="2:2">
      <c r="B924" s="1" t="s">
        <v>1373</v>
      </c>
    </row>
    <row r="925" spans="2:2">
      <c r="B925" s="1" t="s">
        <v>1373</v>
      </c>
    </row>
    <row r="926" spans="2:2">
      <c r="B926" s="1" t="s">
        <v>1373</v>
      </c>
    </row>
    <row r="927" spans="2:2">
      <c r="B927" s="1" t="s">
        <v>1373</v>
      </c>
    </row>
    <row r="928" spans="2:2">
      <c r="B928" s="1" t="s">
        <v>1373</v>
      </c>
    </row>
    <row r="929" spans="2:2">
      <c r="B929" s="1" t="s">
        <v>1373</v>
      </c>
    </row>
    <row r="930" spans="2:2">
      <c r="B930" s="1" t="s">
        <v>1373</v>
      </c>
    </row>
    <row r="931" spans="2:2">
      <c r="B931" s="1" t="s">
        <v>1373</v>
      </c>
    </row>
    <row r="932" spans="2:2">
      <c r="B932" s="1" t="s">
        <v>1373</v>
      </c>
    </row>
    <row r="933" spans="2:2">
      <c r="B933" s="1" t="s">
        <v>1373</v>
      </c>
    </row>
    <row r="934" spans="2:2">
      <c r="B934" s="1" t="s">
        <v>1373</v>
      </c>
    </row>
    <row r="935" spans="2:2">
      <c r="B935" s="1" t="s">
        <v>1373</v>
      </c>
    </row>
    <row r="936" spans="2:2">
      <c r="B936" s="1" t="s">
        <v>1373</v>
      </c>
    </row>
    <row r="937" spans="2:2">
      <c r="B937" s="1" t="s">
        <v>1373</v>
      </c>
    </row>
    <row r="938" spans="2:2">
      <c r="B938" s="1" t="s">
        <v>1373</v>
      </c>
    </row>
    <row r="939" spans="2:2">
      <c r="B939" s="1" t="s">
        <v>1373</v>
      </c>
    </row>
    <row r="940" spans="2:2">
      <c r="B940" s="1" t="s">
        <v>1373</v>
      </c>
    </row>
    <row r="941" spans="2:2">
      <c r="B941" s="1" t="s">
        <v>1373</v>
      </c>
    </row>
    <row r="942" spans="2:2">
      <c r="B942" s="1" t="s">
        <v>1373</v>
      </c>
    </row>
    <row r="943" spans="2:2">
      <c r="B943" s="1" t="s">
        <v>1373</v>
      </c>
    </row>
    <row r="944" spans="2:2">
      <c r="B944" s="1" t="s">
        <v>1373</v>
      </c>
    </row>
    <row r="945" spans="2:2">
      <c r="B945" s="1" t="s">
        <v>1373</v>
      </c>
    </row>
    <row r="946" spans="2:2">
      <c r="B946" s="1" t="s">
        <v>1373</v>
      </c>
    </row>
    <row r="947" spans="2:2">
      <c r="B947" s="1" t="s">
        <v>1373</v>
      </c>
    </row>
    <row r="948" spans="2:2">
      <c r="B948" s="1" t="s">
        <v>1373</v>
      </c>
    </row>
    <row r="949" spans="2:2">
      <c r="B949" s="1" t="s">
        <v>1373</v>
      </c>
    </row>
    <row r="950" spans="2:2">
      <c r="B950" s="1" t="s">
        <v>1373</v>
      </c>
    </row>
    <row r="951" spans="2:2">
      <c r="B951" s="1" t="s">
        <v>1373</v>
      </c>
    </row>
    <row r="952" spans="2:2">
      <c r="B952" s="1" t="s">
        <v>1373</v>
      </c>
    </row>
    <row r="953" spans="2:2">
      <c r="B953" s="1" t="s">
        <v>1373</v>
      </c>
    </row>
    <row r="954" spans="2:2">
      <c r="B954" s="1" t="s">
        <v>1373</v>
      </c>
    </row>
    <row r="955" spans="2:2">
      <c r="B955" s="1" t="s">
        <v>1373</v>
      </c>
    </row>
    <row r="956" spans="2:2">
      <c r="B956" s="1" t="s">
        <v>1373</v>
      </c>
    </row>
    <row r="957" spans="2:2">
      <c r="B957" s="1" t="s">
        <v>1373</v>
      </c>
    </row>
    <row r="958" spans="2:2">
      <c r="B958" s="1" t="s">
        <v>1373</v>
      </c>
    </row>
    <row r="959" spans="2:2">
      <c r="B959" s="1" t="s">
        <v>1373</v>
      </c>
    </row>
    <row r="960" spans="2:2">
      <c r="B960" s="1" t="s">
        <v>1373</v>
      </c>
    </row>
    <row r="961" spans="2:2">
      <c r="B961" s="1" t="s">
        <v>1373</v>
      </c>
    </row>
    <row r="962" spans="2:2">
      <c r="B962" s="1" t="s">
        <v>1373</v>
      </c>
    </row>
    <row r="963" spans="2:2">
      <c r="B963" s="1" t="s">
        <v>1373</v>
      </c>
    </row>
    <row r="964" spans="2:2">
      <c r="B964" s="1" t="s">
        <v>1373</v>
      </c>
    </row>
    <row r="965" spans="2:2">
      <c r="B965" s="1" t="s">
        <v>1373</v>
      </c>
    </row>
    <row r="966" spans="2:2">
      <c r="B966" s="1" t="s">
        <v>1373</v>
      </c>
    </row>
    <row r="967" spans="2:2">
      <c r="B967" s="1" t="s">
        <v>1373</v>
      </c>
    </row>
    <row r="968" spans="2:2">
      <c r="B968" s="1" t="s">
        <v>1373</v>
      </c>
    </row>
    <row r="969" spans="2:2">
      <c r="B969" s="1" t="s">
        <v>1373</v>
      </c>
    </row>
    <row r="970" spans="2:2">
      <c r="B970" s="1" t="s">
        <v>1373</v>
      </c>
    </row>
    <row r="971" spans="2:2">
      <c r="B971" s="1" t="s">
        <v>1373</v>
      </c>
    </row>
    <row r="972" spans="2:2">
      <c r="B972" s="1" t="s">
        <v>1373</v>
      </c>
    </row>
    <row r="973" spans="2:2">
      <c r="B973" s="1" t="s">
        <v>1373</v>
      </c>
    </row>
    <row r="974" spans="2:2">
      <c r="B974" s="1" t="s">
        <v>1373</v>
      </c>
    </row>
    <row r="975" spans="2:2">
      <c r="B975" s="1" t="s">
        <v>1373</v>
      </c>
    </row>
    <row r="976" spans="2:2">
      <c r="B976" s="1" t="s">
        <v>1373</v>
      </c>
    </row>
    <row r="977" spans="2:2">
      <c r="B977" s="1" t="s">
        <v>1373</v>
      </c>
    </row>
    <row r="978" spans="2:2">
      <c r="B978" s="1" t="s">
        <v>1373</v>
      </c>
    </row>
    <row r="979" spans="2:2">
      <c r="B979" s="1" t="s">
        <v>1373</v>
      </c>
    </row>
    <row r="980" spans="2:2">
      <c r="B980" s="1" t="s">
        <v>1373</v>
      </c>
    </row>
    <row r="981" spans="2:2">
      <c r="B981" s="1" t="s">
        <v>1373</v>
      </c>
    </row>
    <row r="982" spans="2:2">
      <c r="B982" s="1" t="s">
        <v>1373</v>
      </c>
    </row>
    <row r="983" spans="2:2">
      <c r="B983" s="1" t="s">
        <v>1373</v>
      </c>
    </row>
    <row r="984" spans="2:2">
      <c r="B984" s="1" t="s">
        <v>1373</v>
      </c>
    </row>
    <row r="985" spans="2:2">
      <c r="B985" s="1" t="s">
        <v>1373</v>
      </c>
    </row>
    <row r="986" spans="2:2">
      <c r="B986" s="1" t="s">
        <v>1373</v>
      </c>
    </row>
    <row r="987" spans="2:2">
      <c r="B987" s="1" t="s">
        <v>1373</v>
      </c>
    </row>
    <row r="988" spans="2:2">
      <c r="B988" s="1" t="s">
        <v>1373</v>
      </c>
    </row>
    <row r="989" spans="2:2">
      <c r="B989" s="1" t="s">
        <v>1373</v>
      </c>
    </row>
    <row r="990" spans="2:2">
      <c r="B990" s="1" t="s">
        <v>1373</v>
      </c>
    </row>
    <row r="991" spans="2:2">
      <c r="B991" s="1" t="s">
        <v>1373</v>
      </c>
    </row>
    <row r="992" spans="2:2">
      <c r="B992" s="1" t="s">
        <v>1373</v>
      </c>
    </row>
    <row r="993" spans="2:2">
      <c r="B993" s="1" t="s">
        <v>1373</v>
      </c>
    </row>
    <row r="994" spans="2:2">
      <c r="B994" s="1" t="s">
        <v>1373</v>
      </c>
    </row>
    <row r="995" spans="2:2">
      <c r="B995" s="1" t="s">
        <v>1373</v>
      </c>
    </row>
    <row r="996" spans="2:2">
      <c r="B996" s="1" t="s">
        <v>1373</v>
      </c>
    </row>
    <row r="997" spans="2:2">
      <c r="B997" s="1" t="s">
        <v>1373</v>
      </c>
    </row>
    <row r="998" spans="2:2">
      <c r="B998" s="1" t="s">
        <v>1373</v>
      </c>
    </row>
    <row r="999" spans="2:2">
      <c r="B999" s="1" t="s">
        <v>1373</v>
      </c>
    </row>
    <row r="1000" spans="2:2">
      <c r="B1000" s="1" t="s">
        <v>1373</v>
      </c>
    </row>
    <row r="1001" spans="2:2">
      <c r="B1001" s="1" t="s">
        <v>1373</v>
      </c>
    </row>
    <row r="1002" spans="2:2">
      <c r="B1002" s="1" t="s">
        <v>1373</v>
      </c>
    </row>
    <row r="1003" spans="2:2">
      <c r="B1003" s="1" t="s">
        <v>1373</v>
      </c>
    </row>
    <row r="1004" spans="2:2">
      <c r="B1004" s="1" t="s">
        <v>1373</v>
      </c>
    </row>
    <row r="1005" spans="2:2">
      <c r="B1005" s="1" t="s">
        <v>1373</v>
      </c>
    </row>
    <row r="1006" spans="2:2">
      <c r="B1006" s="1" t="s">
        <v>1373</v>
      </c>
    </row>
    <row r="1007" spans="2:2">
      <c r="B1007" s="1" t="s">
        <v>1373</v>
      </c>
    </row>
    <row r="1008" spans="2:2">
      <c r="B1008" s="1" t="s">
        <v>1373</v>
      </c>
    </row>
    <row r="1009" spans="2:2">
      <c r="B1009" s="1" t="s">
        <v>1373</v>
      </c>
    </row>
    <row r="1010" spans="2:2">
      <c r="B1010" s="1" t="s">
        <v>1373</v>
      </c>
    </row>
    <row r="1011" spans="2:2">
      <c r="B1011" s="1" t="s">
        <v>1373</v>
      </c>
    </row>
    <row r="1012" spans="2:2">
      <c r="B1012" s="1" t="s">
        <v>1373</v>
      </c>
    </row>
    <row r="1013" spans="2:2">
      <c r="B1013" s="1" t="s">
        <v>1373</v>
      </c>
    </row>
    <row r="1014" spans="2:2">
      <c r="B1014" s="1" t="s">
        <v>1373</v>
      </c>
    </row>
    <row r="1015" spans="2:2">
      <c r="B1015" s="1" t="s">
        <v>1373</v>
      </c>
    </row>
    <row r="1016" spans="2:2">
      <c r="B1016" s="1" t="s">
        <v>1373</v>
      </c>
    </row>
    <row r="1017" spans="2:2">
      <c r="B1017" s="1" t="s">
        <v>1373</v>
      </c>
    </row>
    <row r="1018" spans="2:2">
      <c r="B1018" s="1" t="s">
        <v>1373</v>
      </c>
    </row>
    <row r="1019" spans="2:2">
      <c r="B1019" s="1" t="s">
        <v>1373</v>
      </c>
    </row>
    <row r="1020" spans="2:2">
      <c r="B1020" s="1" t="s">
        <v>1373</v>
      </c>
    </row>
    <row r="1021" spans="2:2">
      <c r="B1021" s="1" t="s">
        <v>1373</v>
      </c>
    </row>
    <row r="1022" spans="2:2">
      <c r="B1022" s="1" t="s">
        <v>1373</v>
      </c>
    </row>
    <row r="1023" spans="2:2">
      <c r="B1023" s="1" t="s">
        <v>1373</v>
      </c>
    </row>
    <row r="1024" spans="2:2">
      <c r="B1024" s="1" t="s">
        <v>1373</v>
      </c>
    </row>
    <row r="1025" spans="2:2">
      <c r="B1025" s="1" t="s">
        <v>1373</v>
      </c>
    </row>
    <row r="1026" spans="2:2">
      <c r="B1026" s="1" t="s">
        <v>1373</v>
      </c>
    </row>
    <row r="1027" spans="2:2">
      <c r="B1027" s="1" t="s">
        <v>1373</v>
      </c>
    </row>
    <row r="1028" spans="2:2">
      <c r="B1028" s="1" t="s">
        <v>1373</v>
      </c>
    </row>
    <row r="1029" spans="2:2">
      <c r="B1029" s="1" t="s">
        <v>1373</v>
      </c>
    </row>
    <row r="1030" spans="2:2">
      <c r="B1030" s="1" t="s">
        <v>1373</v>
      </c>
    </row>
    <row r="1031" spans="2:2">
      <c r="B1031" s="1" t="s">
        <v>1373</v>
      </c>
    </row>
    <row r="1032" spans="2:2">
      <c r="B1032" s="1" t="s">
        <v>1373</v>
      </c>
    </row>
    <row r="1033" spans="2:2">
      <c r="B1033" s="1" t="s">
        <v>1373</v>
      </c>
    </row>
    <row r="1034" spans="2:2">
      <c r="B1034" s="1" t="s">
        <v>1373</v>
      </c>
    </row>
    <row r="1035" spans="2:2">
      <c r="B1035" s="1" t="s">
        <v>1373</v>
      </c>
    </row>
    <row r="1036" spans="2:2">
      <c r="B1036" s="1" t="s">
        <v>1373</v>
      </c>
    </row>
    <row r="1037" spans="2:2">
      <c r="B1037" s="1" t="s">
        <v>1373</v>
      </c>
    </row>
    <row r="1038" spans="2:2">
      <c r="B1038" s="1" t="s">
        <v>1373</v>
      </c>
    </row>
    <row r="1039" spans="2:2">
      <c r="B1039" s="1" t="s">
        <v>1373</v>
      </c>
    </row>
    <row r="1040" spans="2:2">
      <c r="B1040" s="1" t="s">
        <v>1373</v>
      </c>
    </row>
    <row r="1041" spans="2:2">
      <c r="B1041" s="1" t="s">
        <v>1373</v>
      </c>
    </row>
    <row r="1042" spans="2:2">
      <c r="B1042" s="1" t="s">
        <v>1373</v>
      </c>
    </row>
    <row r="1043" spans="2:2">
      <c r="B1043" s="1" t="s">
        <v>1373</v>
      </c>
    </row>
    <row r="1044" spans="2:2">
      <c r="B1044" s="1" t="s">
        <v>1373</v>
      </c>
    </row>
    <row r="1045" spans="2:2">
      <c r="B1045" s="1" t="s">
        <v>1373</v>
      </c>
    </row>
    <row r="1046" spans="2:2">
      <c r="B1046" s="1" t="s">
        <v>1373</v>
      </c>
    </row>
    <row r="1047" spans="2:2">
      <c r="B1047" s="1" t="s">
        <v>1373</v>
      </c>
    </row>
    <row r="1048" spans="2:2">
      <c r="B1048" s="1" t="s">
        <v>1373</v>
      </c>
    </row>
    <row r="1049" spans="2:2">
      <c r="B1049" s="1" t="s">
        <v>1373</v>
      </c>
    </row>
    <row r="1050" spans="2:2">
      <c r="B1050" s="1" t="s">
        <v>1373</v>
      </c>
    </row>
    <row r="1051" spans="2:2">
      <c r="B1051" s="1" t="s">
        <v>1373</v>
      </c>
    </row>
    <row r="1052" spans="2:2">
      <c r="B1052" s="1" t="s">
        <v>1373</v>
      </c>
    </row>
    <row r="1053" spans="2:2">
      <c r="B1053" s="1" t="s">
        <v>1373</v>
      </c>
    </row>
    <row r="1054" spans="2:2">
      <c r="B1054" s="1" t="s">
        <v>1373</v>
      </c>
    </row>
    <row r="1055" spans="2:2">
      <c r="B1055" s="1" t="s">
        <v>1373</v>
      </c>
    </row>
    <row r="1056" spans="2:2">
      <c r="B1056" s="1" t="s">
        <v>1373</v>
      </c>
    </row>
    <row r="1057" spans="2:2">
      <c r="B1057" s="1" t="s">
        <v>1373</v>
      </c>
    </row>
    <row r="1058" spans="2:2">
      <c r="B1058" s="1" t="s">
        <v>1373</v>
      </c>
    </row>
    <row r="1059" spans="2:2">
      <c r="B1059" s="1" t="s">
        <v>1373</v>
      </c>
    </row>
    <row r="1060" spans="2:2">
      <c r="B1060" s="1" t="s">
        <v>1373</v>
      </c>
    </row>
    <row r="1061" spans="2:2">
      <c r="B1061" s="1" t="s">
        <v>1373</v>
      </c>
    </row>
    <row r="1062" spans="2:2">
      <c r="B1062" s="1" t="s">
        <v>1373</v>
      </c>
    </row>
    <row r="1063" spans="2:2">
      <c r="B1063" s="1" t="s">
        <v>1373</v>
      </c>
    </row>
    <row r="1064" spans="2:2">
      <c r="B1064" s="1" t="s">
        <v>1373</v>
      </c>
    </row>
    <row r="1065" spans="2:2">
      <c r="B1065" s="1" t="s">
        <v>1373</v>
      </c>
    </row>
    <row r="1066" spans="2:2">
      <c r="B1066" s="1" t="s">
        <v>1373</v>
      </c>
    </row>
    <row r="1067" spans="2:2">
      <c r="B1067" s="1" t="s">
        <v>1373</v>
      </c>
    </row>
    <row r="1068" spans="2:2">
      <c r="B1068" s="1" t="s">
        <v>1373</v>
      </c>
    </row>
    <row r="1069" spans="2:2">
      <c r="B1069" s="1" t="s">
        <v>1373</v>
      </c>
    </row>
    <row r="1070" spans="2:2">
      <c r="B1070" s="1" t="s">
        <v>1373</v>
      </c>
    </row>
    <row r="1071" spans="2:2">
      <c r="B1071" s="1" t="s">
        <v>1373</v>
      </c>
    </row>
    <row r="1072" spans="2:2">
      <c r="B1072" s="1" t="s">
        <v>1373</v>
      </c>
    </row>
    <row r="1073" spans="2:2">
      <c r="B1073" s="1" t="s">
        <v>1373</v>
      </c>
    </row>
    <row r="1074" spans="2:2">
      <c r="B1074" s="1" t="s">
        <v>1373</v>
      </c>
    </row>
    <row r="1075" spans="2:2">
      <c r="B1075" s="1" t="s">
        <v>1373</v>
      </c>
    </row>
    <row r="1076" spans="2:2">
      <c r="B1076" s="1" t="s">
        <v>1373</v>
      </c>
    </row>
    <row r="1077" spans="2:2">
      <c r="B1077" s="1" t="s">
        <v>1373</v>
      </c>
    </row>
    <row r="1078" spans="2:2">
      <c r="B1078" s="1" t="s">
        <v>1373</v>
      </c>
    </row>
    <row r="1079" spans="2:2">
      <c r="B1079" s="1" t="s">
        <v>1373</v>
      </c>
    </row>
    <row r="1080" spans="2:2">
      <c r="B1080" s="1" t="s">
        <v>1373</v>
      </c>
    </row>
    <row r="1081" spans="2:2">
      <c r="B1081" s="1" t="s">
        <v>1373</v>
      </c>
    </row>
    <row r="1082" spans="2:2">
      <c r="B1082" s="1" t="s">
        <v>1373</v>
      </c>
    </row>
    <row r="1083" spans="2:2">
      <c r="B1083" s="1" t="s">
        <v>1373</v>
      </c>
    </row>
    <row r="1084" spans="2:2">
      <c r="B1084" s="1" t="s">
        <v>1373</v>
      </c>
    </row>
    <row r="1085" spans="2:2">
      <c r="B1085" s="1" t="s">
        <v>1373</v>
      </c>
    </row>
    <row r="1086" spans="2:2">
      <c r="B1086" s="1" t="s">
        <v>1373</v>
      </c>
    </row>
    <row r="1087" spans="2:2">
      <c r="B1087" s="1" t="s">
        <v>1373</v>
      </c>
    </row>
    <row r="1088" spans="2:2">
      <c r="B1088" s="1" t="s">
        <v>1373</v>
      </c>
    </row>
    <row r="1089" spans="2:2">
      <c r="B1089" s="1" t="s">
        <v>1373</v>
      </c>
    </row>
    <row r="1090" spans="2:2">
      <c r="B1090" s="1" t="s">
        <v>1373</v>
      </c>
    </row>
    <row r="1091" spans="2:2">
      <c r="B1091" s="1" t="s">
        <v>1373</v>
      </c>
    </row>
    <row r="1092" spans="2:2">
      <c r="B1092" s="1" t="s">
        <v>1373</v>
      </c>
    </row>
    <row r="1093" spans="2:2">
      <c r="B1093" s="1" t="s">
        <v>1373</v>
      </c>
    </row>
    <row r="1094" spans="2:2">
      <c r="B1094" s="1" t="s">
        <v>1373</v>
      </c>
    </row>
    <row r="1095" spans="2:2">
      <c r="B1095" s="1" t="s">
        <v>1373</v>
      </c>
    </row>
    <row r="1096" spans="2:2">
      <c r="B1096" s="1" t="s">
        <v>1373</v>
      </c>
    </row>
    <row r="1097" spans="2:2">
      <c r="B1097" s="1" t="s">
        <v>1373</v>
      </c>
    </row>
    <row r="1098" spans="2:2">
      <c r="B1098" s="1" t="s">
        <v>1373</v>
      </c>
    </row>
    <row r="1099" spans="2:2">
      <c r="B1099" s="1" t="s">
        <v>1373</v>
      </c>
    </row>
    <row r="1100" spans="2:2">
      <c r="B1100" s="1" t="s">
        <v>1373</v>
      </c>
    </row>
    <row r="1101" spans="2:2">
      <c r="B1101" s="1" t="s">
        <v>1373</v>
      </c>
    </row>
    <row r="1102" spans="2:2">
      <c r="B1102" s="1" t="s">
        <v>1373</v>
      </c>
    </row>
    <row r="1103" spans="2:2">
      <c r="B1103" s="1" t="s">
        <v>1373</v>
      </c>
    </row>
    <row r="1104" spans="2:2">
      <c r="B1104" s="1" t="s">
        <v>1373</v>
      </c>
    </row>
    <row r="1105" spans="2:2">
      <c r="B1105" s="1" t="s">
        <v>1373</v>
      </c>
    </row>
    <row r="1106" spans="2:2">
      <c r="B1106" s="1" t="s">
        <v>1373</v>
      </c>
    </row>
    <row r="1107" spans="2:2">
      <c r="B1107" s="1" t="s">
        <v>1373</v>
      </c>
    </row>
    <row r="1108" spans="2:2">
      <c r="B1108" s="1" t="s">
        <v>1373</v>
      </c>
    </row>
    <row r="1109" spans="2:2">
      <c r="B1109" s="1" t="s">
        <v>1373</v>
      </c>
    </row>
    <row r="1110" spans="2:2">
      <c r="B1110" s="1" t="s">
        <v>1373</v>
      </c>
    </row>
    <row r="1111" spans="2:2">
      <c r="B1111" s="1" t="s">
        <v>1373</v>
      </c>
    </row>
    <row r="1112" spans="2:2">
      <c r="B1112" s="1" t="s">
        <v>1373</v>
      </c>
    </row>
    <row r="1113" spans="2:2">
      <c r="B1113" s="1" t="s">
        <v>1373</v>
      </c>
    </row>
    <row r="1114" spans="2:2">
      <c r="B1114" s="1" t="s">
        <v>1373</v>
      </c>
    </row>
    <row r="1115" spans="2:2">
      <c r="B1115" s="1" t="s">
        <v>1373</v>
      </c>
    </row>
    <row r="1116" spans="2:2">
      <c r="B1116" s="1" t="s">
        <v>1373</v>
      </c>
    </row>
    <row r="1117" spans="2:2">
      <c r="B1117" s="1" t="s">
        <v>1373</v>
      </c>
    </row>
    <row r="1118" spans="2:2">
      <c r="B1118" s="1" t="s">
        <v>1373</v>
      </c>
    </row>
    <row r="1119" spans="2:2">
      <c r="B1119" s="1" t="s">
        <v>1373</v>
      </c>
    </row>
    <row r="1120" spans="2:2">
      <c r="B1120" s="1" t="s">
        <v>1373</v>
      </c>
    </row>
    <row r="1121" spans="2:2">
      <c r="B1121" s="1" t="s">
        <v>1373</v>
      </c>
    </row>
    <row r="1122" spans="2:2">
      <c r="B1122" s="1" t="s">
        <v>1373</v>
      </c>
    </row>
    <row r="1123" spans="2:2">
      <c r="B1123" s="1" t="s">
        <v>1373</v>
      </c>
    </row>
    <row r="1124" spans="2:2">
      <c r="B1124" s="1" t="s">
        <v>1373</v>
      </c>
    </row>
    <row r="1125" spans="2:2">
      <c r="B1125" s="1" t="s">
        <v>1373</v>
      </c>
    </row>
    <row r="1126" spans="2:2">
      <c r="B1126" s="1" t="s">
        <v>1373</v>
      </c>
    </row>
    <row r="1127" spans="2:2">
      <c r="B1127" s="1" t="s">
        <v>1373</v>
      </c>
    </row>
    <row r="1128" spans="2:2">
      <c r="B1128" s="1" t="s">
        <v>1373</v>
      </c>
    </row>
    <row r="1129" spans="2:2">
      <c r="B1129" s="1" t="s">
        <v>1373</v>
      </c>
    </row>
    <row r="1130" spans="2:2">
      <c r="B1130" s="1" t="s">
        <v>1373</v>
      </c>
    </row>
    <row r="1131" spans="2:2">
      <c r="B1131" s="1" t="s">
        <v>1373</v>
      </c>
    </row>
    <row r="1132" spans="2:2">
      <c r="B1132" s="1" t="s">
        <v>1373</v>
      </c>
    </row>
    <row r="1133" spans="2:2">
      <c r="B1133" s="1" t="s">
        <v>1373</v>
      </c>
    </row>
    <row r="1134" spans="2:2">
      <c r="B1134" s="1" t="s">
        <v>1373</v>
      </c>
    </row>
    <row r="1135" spans="2:2">
      <c r="B1135" s="1" t="s">
        <v>1373</v>
      </c>
    </row>
    <row r="1136" spans="2:2">
      <c r="B1136" s="1" t="s">
        <v>1373</v>
      </c>
    </row>
    <row r="1137" spans="2:2">
      <c r="B1137" s="1" t="s">
        <v>1373</v>
      </c>
    </row>
    <row r="1138" spans="2:2">
      <c r="B1138" s="1" t="s">
        <v>1373</v>
      </c>
    </row>
    <row r="1139" spans="2:2">
      <c r="B1139" s="1" t="s">
        <v>1373</v>
      </c>
    </row>
    <row r="1140" spans="2:2">
      <c r="B1140" s="1" t="s">
        <v>1373</v>
      </c>
    </row>
    <row r="1141" spans="2:2">
      <c r="B1141" s="1" t="s">
        <v>1373</v>
      </c>
    </row>
    <row r="1142" spans="2:2">
      <c r="B1142" s="1" t="s">
        <v>1373</v>
      </c>
    </row>
    <row r="1143" spans="2:2">
      <c r="B1143" s="1" t="s">
        <v>1373</v>
      </c>
    </row>
    <row r="1144" spans="2:2">
      <c r="B1144" s="1" t="s">
        <v>1373</v>
      </c>
    </row>
    <row r="1145" spans="2:2">
      <c r="B1145" s="1" t="s">
        <v>1373</v>
      </c>
    </row>
    <row r="1146" spans="2:2">
      <c r="B1146" s="1" t="s">
        <v>1373</v>
      </c>
    </row>
    <row r="1147" spans="2:2">
      <c r="B1147" s="1" t="s">
        <v>1373</v>
      </c>
    </row>
    <row r="1148" spans="2:2">
      <c r="B1148" s="1" t="s">
        <v>1373</v>
      </c>
    </row>
    <row r="1149" spans="2:2">
      <c r="B1149" s="1" t="s">
        <v>1373</v>
      </c>
    </row>
    <row r="1150" spans="2:2">
      <c r="B1150" s="1" t="s">
        <v>1373</v>
      </c>
    </row>
    <row r="1151" spans="2:2">
      <c r="B1151" s="1" t="s">
        <v>1373</v>
      </c>
    </row>
    <row r="1152" spans="2:2">
      <c r="B1152" s="1" t="s">
        <v>1373</v>
      </c>
    </row>
    <row r="1153" spans="2:2">
      <c r="B1153" s="1" t="s">
        <v>1373</v>
      </c>
    </row>
    <row r="1154" spans="2:2">
      <c r="B1154" s="1" t="s">
        <v>1373</v>
      </c>
    </row>
    <row r="1155" spans="2:2">
      <c r="B1155" s="1" t="s">
        <v>1373</v>
      </c>
    </row>
    <row r="1156" spans="2:2">
      <c r="B1156" s="1" t="s">
        <v>1373</v>
      </c>
    </row>
    <row r="1157" spans="2:2">
      <c r="B1157" s="1" t="s">
        <v>1373</v>
      </c>
    </row>
    <row r="1158" spans="2:2">
      <c r="B1158" s="1" t="s">
        <v>1373</v>
      </c>
    </row>
    <row r="1159" spans="2:2">
      <c r="B1159" s="1" t="s">
        <v>1373</v>
      </c>
    </row>
    <row r="1160" spans="2:2">
      <c r="B1160" s="1" t="s">
        <v>1373</v>
      </c>
    </row>
    <row r="1161" spans="2:2">
      <c r="B1161" s="1" t="s">
        <v>1373</v>
      </c>
    </row>
    <row r="1162" spans="2:2">
      <c r="B1162" s="1" t="s">
        <v>1373</v>
      </c>
    </row>
    <row r="1163" spans="2:2">
      <c r="B1163" s="1" t="s">
        <v>1373</v>
      </c>
    </row>
    <row r="1164" spans="2:2">
      <c r="B1164" s="1" t="s">
        <v>1373</v>
      </c>
    </row>
    <row r="1165" spans="2:2">
      <c r="B1165" s="1" t="s">
        <v>1373</v>
      </c>
    </row>
    <row r="1166" spans="2:2">
      <c r="B1166" s="1" t="s">
        <v>1373</v>
      </c>
    </row>
    <row r="1167" spans="2:2">
      <c r="B1167" s="1" t="s">
        <v>1373</v>
      </c>
    </row>
    <row r="1168" spans="2:2">
      <c r="B1168" s="1" t="s">
        <v>1373</v>
      </c>
    </row>
    <row r="1169" spans="2:2">
      <c r="B1169" s="1" t="s">
        <v>1373</v>
      </c>
    </row>
    <row r="1170" spans="2:2">
      <c r="B1170" s="1" t="s">
        <v>1373</v>
      </c>
    </row>
    <row r="1171" spans="2:2">
      <c r="B1171" s="1" t="s">
        <v>1373</v>
      </c>
    </row>
    <row r="1172" spans="2:2">
      <c r="B1172" s="1" t="s">
        <v>1373</v>
      </c>
    </row>
    <row r="1173" spans="2:2">
      <c r="B1173" s="1" t="s">
        <v>1373</v>
      </c>
    </row>
    <row r="1174" spans="2:2">
      <c r="B1174" s="1" t="s">
        <v>1373</v>
      </c>
    </row>
    <row r="1175" spans="2:2">
      <c r="B1175" s="1" t="s">
        <v>1373</v>
      </c>
    </row>
    <row r="1176" spans="2:2">
      <c r="B1176" s="1" t="s">
        <v>1373</v>
      </c>
    </row>
    <row r="1177" spans="2:2">
      <c r="B1177" s="1" t="s">
        <v>1373</v>
      </c>
    </row>
    <row r="1178" spans="2:2">
      <c r="B1178" s="1" t="s">
        <v>1373</v>
      </c>
    </row>
    <row r="1179" spans="2:2">
      <c r="B1179" s="1" t="s">
        <v>1373</v>
      </c>
    </row>
    <row r="1180" spans="2:2">
      <c r="B1180" s="1" t="s">
        <v>1373</v>
      </c>
    </row>
    <row r="1181" spans="2:2">
      <c r="B1181" s="1" t="s">
        <v>1373</v>
      </c>
    </row>
    <row r="1182" spans="2:2">
      <c r="B1182" s="1" t="s">
        <v>1373</v>
      </c>
    </row>
    <row r="1183" spans="2:2">
      <c r="B1183" s="1" t="s">
        <v>1373</v>
      </c>
    </row>
    <row r="1184" spans="2:2">
      <c r="B1184" s="1" t="s">
        <v>1373</v>
      </c>
    </row>
    <row r="1185" spans="2:2">
      <c r="B1185" s="1" t="s">
        <v>1373</v>
      </c>
    </row>
    <row r="1186" spans="2:2">
      <c r="B1186" s="1" t="s">
        <v>1373</v>
      </c>
    </row>
    <row r="1187" spans="2:2">
      <c r="B1187" s="1" t="s">
        <v>1373</v>
      </c>
    </row>
    <row r="1188" spans="2:2">
      <c r="B1188" s="1" t="s">
        <v>1373</v>
      </c>
    </row>
    <row r="1189" spans="2:2">
      <c r="B1189" s="1" t="s">
        <v>1373</v>
      </c>
    </row>
    <row r="1190" spans="2:2">
      <c r="B1190" s="1" t="s">
        <v>1373</v>
      </c>
    </row>
    <row r="1191" spans="2:2">
      <c r="B1191" s="1" t="s">
        <v>1373</v>
      </c>
    </row>
    <row r="1192" spans="2:2">
      <c r="B1192" s="1" t="s">
        <v>1373</v>
      </c>
    </row>
    <row r="1193" spans="2:2">
      <c r="B1193" s="1" t="s">
        <v>1373</v>
      </c>
    </row>
    <row r="1194" spans="2:2">
      <c r="B1194" s="1" t="s">
        <v>1373</v>
      </c>
    </row>
    <row r="1195" spans="2:2">
      <c r="B1195" s="1" t="s">
        <v>1373</v>
      </c>
    </row>
    <row r="1196" spans="2:2">
      <c r="B1196" s="1" t="s">
        <v>1373</v>
      </c>
    </row>
    <row r="1197" spans="2:2">
      <c r="B1197" s="1" t="s">
        <v>1373</v>
      </c>
    </row>
    <row r="1198" spans="2:2">
      <c r="B1198" s="1" t="s">
        <v>1373</v>
      </c>
    </row>
    <row r="1199" spans="2:2">
      <c r="B1199" s="1" t="s">
        <v>1373</v>
      </c>
    </row>
    <row r="1200" spans="2:2">
      <c r="B1200" s="1" t="s">
        <v>1373</v>
      </c>
    </row>
    <row r="1201" spans="2:2">
      <c r="B1201" s="1" t="s">
        <v>1373</v>
      </c>
    </row>
    <row r="1202" spans="2:2">
      <c r="B1202" s="1" t="s">
        <v>1373</v>
      </c>
    </row>
    <row r="1203" spans="2:2">
      <c r="B1203" s="1" t="s">
        <v>1373</v>
      </c>
    </row>
    <row r="1204" spans="2:2">
      <c r="B1204" s="1" t="s">
        <v>1373</v>
      </c>
    </row>
    <row r="1205" spans="2:2">
      <c r="B1205" s="1" t="s">
        <v>1373</v>
      </c>
    </row>
    <row r="1206" spans="2:2">
      <c r="B1206" s="1" t="s">
        <v>1373</v>
      </c>
    </row>
    <row r="1207" spans="2:2">
      <c r="B1207" s="1" t="s">
        <v>1373</v>
      </c>
    </row>
    <row r="1208" spans="2:2">
      <c r="B1208" s="1" t="s">
        <v>1373</v>
      </c>
    </row>
    <row r="1209" spans="2:2">
      <c r="B1209" s="1" t="s">
        <v>1373</v>
      </c>
    </row>
    <row r="1210" spans="2:2">
      <c r="B1210" s="1" t="s">
        <v>1373</v>
      </c>
    </row>
    <row r="1211" spans="2:2">
      <c r="B1211" s="1" t="s">
        <v>1373</v>
      </c>
    </row>
    <row r="1212" spans="2:2">
      <c r="B1212" s="1" t="s">
        <v>1373</v>
      </c>
    </row>
    <row r="1213" spans="2:2">
      <c r="B1213" s="1" t="s">
        <v>1373</v>
      </c>
    </row>
    <row r="1214" spans="2:2">
      <c r="B1214" s="1" t="s">
        <v>1373</v>
      </c>
    </row>
    <row r="1215" spans="2:2">
      <c r="B1215" s="1" t="s">
        <v>1373</v>
      </c>
    </row>
    <row r="1216" spans="2:2">
      <c r="B1216" s="1" t="s">
        <v>1373</v>
      </c>
    </row>
    <row r="1217" spans="2:2">
      <c r="B1217" s="1" t="s">
        <v>1373</v>
      </c>
    </row>
    <row r="1218" spans="2:2">
      <c r="B1218" s="1" t="s">
        <v>1373</v>
      </c>
    </row>
    <row r="1219" spans="2:2">
      <c r="B1219" s="1" t="s">
        <v>1373</v>
      </c>
    </row>
    <row r="1220" spans="2:2">
      <c r="B1220" s="1" t="s">
        <v>1373</v>
      </c>
    </row>
    <row r="1221" spans="2:2">
      <c r="B1221" s="1" t="s">
        <v>1373</v>
      </c>
    </row>
    <row r="1222" spans="2:2">
      <c r="B1222" s="1" t="s">
        <v>1373</v>
      </c>
    </row>
    <row r="1223" spans="2:2">
      <c r="B1223" s="1" t="s">
        <v>1373</v>
      </c>
    </row>
    <row r="1224" spans="2:2">
      <c r="B1224" s="1" t="s">
        <v>1373</v>
      </c>
    </row>
    <row r="1225" spans="2:2">
      <c r="B1225" s="1" t="s">
        <v>1373</v>
      </c>
    </row>
    <row r="1226" spans="2:2">
      <c r="B1226" s="1" t="s">
        <v>1373</v>
      </c>
    </row>
    <row r="1227" spans="2:2">
      <c r="B1227" s="1" t="s">
        <v>1373</v>
      </c>
    </row>
    <row r="1228" spans="2:2">
      <c r="B1228" s="1" t="s">
        <v>1373</v>
      </c>
    </row>
    <row r="1229" spans="2:2">
      <c r="B1229" s="1" t="s">
        <v>1373</v>
      </c>
    </row>
    <row r="1230" spans="2:2">
      <c r="B1230" s="1" t="s">
        <v>1373</v>
      </c>
    </row>
    <row r="1231" spans="2:2">
      <c r="B1231" s="1" t="s">
        <v>1373</v>
      </c>
    </row>
    <row r="1232" spans="2:2">
      <c r="B1232" s="1" t="s">
        <v>1373</v>
      </c>
    </row>
    <row r="1233" spans="2:2">
      <c r="B1233" s="1" t="s">
        <v>1373</v>
      </c>
    </row>
    <row r="1234" spans="2:2">
      <c r="B1234" s="1" t="s">
        <v>1373</v>
      </c>
    </row>
    <row r="1235" spans="2:2">
      <c r="B1235" s="1" t="s">
        <v>1373</v>
      </c>
    </row>
    <row r="1236" spans="2:2">
      <c r="B1236" s="1" t="s">
        <v>1373</v>
      </c>
    </row>
    <row r="1237" spans="2:2">
      <c r="B1237" s="1" t="s">
        <v>1373</v>
      </c>
    </row>
    <row r="1238" spans="2:2">
      <c r="B1238" s="1" t="s">
        <v>1373</v>
      </c>
    </row>
    <row r="1239" spans="2:2">
      <c r="B1239" s="1" t="s">
        <v>1373</v>
      </c>
    </row>
    <row r="1240" spans="2:2">
      <c r="B1240" s="1" t="s">
        <v>1373</v>
      </c>
    </row>
    <row r="1241" spans="2:2">
      <c r="B1241" s="1" t="s">
        <v>1373</v>
      </c>
    </row>
    <row r="1242" spans="2:2">
      <c r="B1242" s="1" t="s">
        <v>1373</v>
      </c>
    </row>
    <row r="1243" spans="2:2">
      <c r="B1243" s="1" t="s">
        <v>1373</v>
      </c>
    </row>
    <row r="1244" spans="2:2">
      <c r="B1244" s="1" t="s">
        <v>1373</v>
      </c>
    </row>
    <row r="1245" spans="2:2">
      <c r="B1245" s="1" t="s">
        <v>1373</v>
      </c>
    </row>
    <row r="1246" spans="2:2">
      <c r="B1246" s="1" t="s">
        <v>1373</v>
      </c>
    </row>
    <row r="1247" spans="2:2">
      <c r="B1247" s="1" t="s">
        <v>1373</v>
      </c>
    </row>
    <row r="1248" spans="2:2">
      <c r="B1248" s="1" t="s">
        <v>1373</v>
      </c>
    </row>
    <row r="1249" spans="2:2">
      <c r="B1249" s="1" t="s">
        <v>1373</v>
      </c>
    </row>
    <row r="1250" spans="2:2">
      <c r="B1250" s="1" t="s">
        <v>1373</v>
      </c>
    </row>
    <row r="1251" spans="2:2">
      <c r="B1251" s="1" t="s">
        <v>1373</v>
      </c>
    </row>
    <row r="1252" spans="2:2">
      <c r="B1252" s="1" t="s">
        <v>1373</v>
      </c>
    </row>
    <row r="1253" spans="2:2">
      <c r="B1253" s="1" t="s">
        <v>1373</v>
      </c>
    </row>
    <row r="1254" spans="2:2">
      <c r="B1254" s="1" t="s">
        <v>1373</v>
      </c>
    </row>
    <row r="1255" spans="2:2">
      <c r="B1255" s="1" t="s">
        <v>1373</v>
      </c>
    </row>
    <row r="1256" spans="2:2">
      <c r="B1256" s="1" t="s">
        <v>1373</v>
      </c>
    </row>
    <row r="1257" spans="2:2">
      <c r="B1257" s="1" t="s">
        <v>1373</v>
      </c>
    </row>
    <row r="1258" spans="2:2">
      <c r="B1258" s="1" t="s">
        <v>1373</v>
      </c>
    </row>
    <row r="1259" spans="2:2">
      <c r="B1259" s="1" t="s">
        <v>1373</v>
      </c>
    </row>
    <row r="1260" spans="2:2">
      <c r="B1260" s="1" t="s">
        <v>1373</v>
      </c>
    </row>
    <row r="1261" spans="2:2">
      <c r="B1261" s="1" t="s">
        <v>1373</v>
      </c>
    </row>
    <row r="1262" spans="2:2">
      <c r="B1262" s="1" t="s">
        <v>1373</v>
      </c>
    </row>
    <row r="1263" spans="2:2">
      <c r="B1263" s="1" t="s">
        <v>1373</v>
      </c>
    </row>
    <row r="1264" spans="2:2">
      <c r="B1264" s="1" t="s">
        <v>1373</v>
      </c>
    </row>
    <row r="1265" spans="2:2">
      <c r="B1265" s="1" t="s">
        <v>1373</v>
      </c>
    </row>
    <row r="1266" spans="2:2">
      <c r="B1266" s="1" t="s">
        <v>1373</v>
      </c>
    </row>
    <row r="1267" spans="2:2">
      <c r="B1267" s="1" t="s">
        <v>1373</v>
      </c>
    </row>
    <row r="1268" spans="2:2">
      <c r="B1268" s="1" t="s">
        <v>1373</v>
      </c>
    </row>
    <row r="1269" spans="2:2">
      <c r="B1269" s="1" t="s">
        <v>1373</v>
      </c>
    </row>
    <row r="1270" spans="2:2">
      <c r="B1270" s="1" t="s">
        <v>1373</v>
      </c>
    </row>
    <row r="1271" spans="2:2">
      <c r="B1271" s="1" t="s">
        <v>1373</v>
      </c>
    </row>
    <row r="1272" spans="2:2">
      <c r="B1272" s="1" t="s">
        <v>1373</v>
      </c>
    </row>
    <row r="1273" spans="2:2">
      <c r="B1273" s="1" t="s">
        <v>1373</v>
      </c>
    </row>
    <row r="1274" spans="2:2">
      <c r="B1274" s="1" t="s">
        <v>1373</v>
      </c>
    </row>
    <row r="1275" spans="2:2">
      <c r="B1275" s="1" t="s">
        <v>1373</v>
      </c>
    </row>
    <row r="1276" spans="2:2">
      <c r="B1276" s="1" t="s">
        <v>1373</v>
      </c>
    </row>
    <row r="1277" spans="2:2">
      <c r="B1277" s="1" t="s">
        <v>1373</v>
      </c>
    </row>
    <row r="1278" spans="2:2">
      <c r="B1278" s="1" t="s">
        <v>1373</v>
      </c>
    </row>
    <row r="1279" spans="2:2">
      <c r="B1279" s="1" t="s">
        <v>1373</v>
      </c>
    </row>
    <row r="1280" spans="2:2">
      <c r="B1280" s="1" t="s">
        <v>1373</v>
      </c>
    </row>
    <row r="1281" spans="2:2">
      <c r="B1281" s="1" t="s">
        <v>1373</v>
      </c>
    </row>
    <row r="1282" spans="2:2">
      <c r="B1282" s="1" t="s">
        <v>1373</v>
      </c>
    </row>
    <row r="1283" spans="2:2">
      <c r="B1283" s="1" t="s">
        <v>1373</v>
      </c>
    </row>
    <row r="1284" spans="2:2">
      <c r="B1284" s="1" t="s">
        <v>1373</v>
      </c>
    </row>
    <row r="1285" spans="2:2">
      <c r="B1285" s="1" t="s">
        <v>1373</v>
      </c>
    </row>
    <row r="1286" spans="2:2">
      <c r="B1286" s="1" t="s">
        <v>1373</v>
      </c>
    </row>
    <row r="1287" spans="2:2">
      <c r="B1287" s="1" t="s">
        <v>1373</v>
      </c>
    </row>
    <row r="1288" spans="2:2">
      <c r="B1288" s="1" t="s">
        <v>1373</v>
      </c>
    </row>
    <row r="1289" spans="2:2">
      <c r="B1289" s="1" t="s">
        <v>1373</v>
      </c>
    </row>
    <row r="1290" spans="2:2">
      <c r="B1290" s="1" t="s">
        <v>1373</v>
      </c>
    </row>
    <row r="1291" spans="2:2">
      <c r="B1291" s="1" t="s">
        <v>1373</v>
      </c>
    </row>
    <row r="1292" spans="2:2">
      <c r="B1292" s="1" t="s">
        <v>1373</v>
      </c>
    </row>
    <row r="1293" spans="2:2">
      <c r="B1293" s="1" t="s">
        <v>1373</v>
      </c>
    </row>
    <row r="1294" spans="2:2">
      <c r="B1294" s="1" t="s">
        <v>1373</v>
      </c>
    </row>
    <row r="1295" spans="2:2">
      <c r="B1295" s="1" t="s">
        <v>1373</v>
      </c>
    </row>
    <row r="1296" spans="2:2">
      <c r="B1296" s="1" t="s">
        <v>1373</v>
      </c>
    </row>
    <row r="1297" spans="2:2">
      <c r="B1297" s="1" t="s">
        <v>1373</v>
      </c>
    </row>
    <row r="1298" spans="2:2">
      <c r="B1298" s="1" t="s">
        <v>1373</v>
      </c>
    </row>
    <row r="1299" spans="2:2">
      <c r="B1299" s="1" t="s">
        <v>1373</v>
      </c>
    </row>
    <row r="1300" spans="2:2">
      <c r="B1300" s="1" t="s">
        <v>1373</v>
      </c>
    </row>
    <row r="1301" spans="2:2">
      <c r="B1301" s="1" t="s">
        <v>1373</v>
      </c>
    </row>
    <row r="1302" spans="2:2">
      <c r="B1302" s="1" t="s">
        <v>1373</v>
      </c>
    </row>
    <row r="1303" spans="2:2">
      <c r="B1303" s="1" t="s">
        <v>1373</v>
      </c>
    </row>
    <row r="1304" spans="2:2">
      <c r="B1304" s="1" t="s">
        <v>1373</v>
      </c>
    </row>
    <row r="1305" spans="2:2">
      <c r="B1305" s="1" t="s">
        <v>1373</v>
      </c>
    </row>
    <row r="1306" spans="2:2">
      <c r="B1306" s="1" t="s">
        <v>1373</v>
      </c>
    </row>
    <row r="1307" spans="2:2">
      <c r="B1307" s="1" t="s">
        <v>1373</v>
      </c>
    </row>
    <row r="1308" spans="2:2">
      <c r="B1308" s="1" t="s">
        <v>1373</v>
      </c>
    </row>
    <row r="1309" spans="2:2">
      <c r="B1309" s="1" t="s">
        <v>1373</v>
      </c>
    </row>
    <row r="1310" spans="2:2">
      <c r="B1310" s="1" t="s">
        <v>1373</v>
      </c>
    </row>
    <row r="1311" spans="2:2">
      <c r="B1311" s="1" t="s">
        <v>1373</v>
      </c>
    </row>
    <row r="1312" spans="2:2">
      <c r="B1312" s="1" t="s">
        <v>1373</v>
      </c>
    </row>
    <row r="1313" spans="2:2">
      <c r="B1313" s="1" t="s">
        <v>1373</v>
      </c>
    </row>
    <row r="1314" spans="2:2">
      <c r="B1314" s="1" t="s">
        <v>1373</v>
      </c>
    </row>
    <row r="1315" spans="2:2">
      <c r="B1315" s="1" t="s">
        <v>1373</v>
      </c>
    </row>
    <row r="1316" spans="2:2">
      <c r="B1316" s="1" t="s">
        <v>1373</v>
      </c>
    </row>
    <row r="1317" spans="2:2">
      <c r="B1317" s="1" t="s">
        <v>1373</v>
      </c>
    </row>
    <row r="1318" spans="2:2">
      <c r="B1318" s="1" t="s">
        <v>1373</v>
      </c>
    </row>
    <row r="1319" spans="2:2">
      <c r="B1319" s="1" t="s">
        <v>1373</v>
      </c>
    </row>
    <row r="1320" spans="2:2">
      <c r="B1320" s="1" t="s">
        <v>1373</v>
      </c>
    </row>
    <row r="1321" spans="2:2">
      <c r="B1321" s="1" t="s">
        <v>1373</v>
      </c>
    </row>
    <row r="1322" spans="2:2">
      <c r="B1322" s="1" t="s">
        <v>1373</v>
      </c>
    </row>
    <row r="1323" spans="2:2">
      <c r="B1323" s="1" t="s">
        <v>1373</v>
      </c>
    </row>
    <row r="1324" spans="2:2">
      <c r="B1324" s="1" t="s">
        <v>1373</v>
      </c>
    </row>
    <row r="1325" spans="2:2">
      <c r="B1325" s="1" t="s">
        <v>1373</v>
      </c>
    </row>
    <row r="1326" spans="2:2">
      <c r="B1326" s="1" t="s">
        <v>1373</v>
      </c>
    </row>
    <row r="1327" spans="2:2">
      <c r="B1327" s="1" t="s">
        <v>1373</v>
      </c>
    </row>
    <row r="1328" spans="2:2">
      <c r="B1328" s="1" t="s">
        <v>1373</v>
      </c>
    </row>
    <row r="1329" spans="2:2">
      <c r="B1329" s="1" t="s">
        <v>1373</v>
      </c>
    </row>
    <row r="1330" spans="2:2">
      <c r="B1330" s="1" t="s">
        <v>1373</v>
      </c>
    </row>
    <row r="1331" spans="2:2">
      <c r="B1331" s="1" t="s">
        <v>1373</v>
      </c>
    </row>
    <row r="1332" spans="2:2">
      <c r="B1332" s="1" t="s">
        <v>1373</v>
      </c>
    </row>
    <row r="1333" spans="2:2">
      <c r="B1333" s="1" t="s">
        <v>1373</v>
      </c>
    </row>
    <row r="1334" spans="2:2">
      <c r="B1334" s="1" t="s">
        <v>1373</v>
      </c>
    </row>
    <row r="1335" spans="2:2">
      <c r="B1335" s="1" t="s">
        <v>1373</v>
      </c>
    </row>
    <row r="1336" spans="2:2">
      <c r="B1336" s="1" t="s">
        <v>1373</v>
      </c>
    </row>
    <row r="1337" spans="2:2">
      <c r="B1337" s="1" t="s">
        <v>1373</v>
      </c>
    </row>
    <row r="1338" spans="2:2">
      <c r="B1338" s="1" t="s">
        <v>1373</v>
      </c>
    </row>
    <row r="1339" spans="2:2">
      <c r="B1339" s="1" t="s">
        <v>1373</v>
      </c>
    </row>
    <row r="1340" spans="2:2">
      <c r="B1340" s="1" t="s">
        <v>1373</v>
      </c>
    </row>
    <row r="1341" spans="2:2">
      <c r="B1341" s="1" t="s">
        <v>1373</v>
      </c>
    </row>
    <row r="1342" spans="2:2">
      <c r="B1342" s="1" t="s">
        <v>1373</v>
      </c>
    </row>
    <row r="1343" spans="2:2">
      <c r="B1343" s="1" t="s">
        <v>1373</v>
      </c>
    </row>
    <row r="1344" spans="2:2">
      <c r="B1344" s="1" t="s">
        <v>1373</v>
      </c>
    </row>
    <row r="1345" spans="2:2">
      <c r="B1345" s="1" t="s">
        <v>1373</v>
      </c>
    </row>
    <row r="1346" spans="2:2">
      <c r="B1346" s="1" t="s">
        <v>1373</v>
      </c>
    </row>
    <row r="1347" spans="2:2">
      <c r="B1347" s="1" t="s">
        <v>1373</v>
      </c>
    </row>
    <row r="1348" spans="2:2">
      <c r="B1348" s="1" t="s">
        <v>1373</v>
      </c>
    </row>
    <row r="1349" spans="2:2">
      <c r="B1349" s="1" t="s">
        <v>1373</v>
      </c>
    </row>
    <row r="1350" spans="2:2">
      <c r="B1350" s="1" t="s">
        <v>1373</v>
      </c>
    </row>
    <row r="1351" spans="2:2">
      <c r="B1351" s="1" t="s">
        <v>1373</v>
      </c>
    </row>
    <row r="1352" spans="2:2">
      <c r="B1352" s="1" t="s">
        <v>1373</v>
      </c>
    </row>
    <row r="1353" spans="2:2">
      <c r="B1353" s="1" t="s">
        <v>1373</v>
      </c>
    </row>
    <row r="1354" spans="2:2">
      <c r="B1354" s="1" t="s">
        <v>1373</v>
      </c>
    </row>
    <row r="1355" spans="2:2">
      <c r="B1355" s="1" t="s">
        <v>1373</v>
      </c>
    </row>
    <row r="1356" spans="2:2">
      <c r="B1356" s="1" t="s">
        <v>1373</v>
      </c>
    </row>
    <row r="1357" spans="2:2">
      <c r="B1357" s="1" t="s">
        <v>1373</v>
      </c>
    </row>
    <row r="1358" spans="2:2">
      <c r="B1358" s="1" t="s">
        <v>1373</v>
      </c>
    </row>
    <row r="1359" spans="2:2">
      <c r="B1359" s="1" t="s">
        <v>1373</v>
      </c>
    </row>
    <row r="1360" spans="2:2">
      <c r="B1360" s="1" t="s">
        <v>1373</v>
      </c>
    </row>
    <row r="1361" spans="2:2">
      <c r="B1361" s="1" t="s">
        <v>1373</v>
      </c>
    </row>
    <row r="1362" spans="2:2">
      <c r="B1362" s="1" t="s">
        <v>1373</v>
      </c>
    </row>
    <row r="1363" spans="2:2">
      <c r="B1363" s="1" t="s">
        <v>1373</v>
      </c>
    </row>
    <row r="1364" spans="2:2">
      <c r="B1364" s="1" t="s">
        <v>1373</v>
      </c>
    </row>
    <row r="1365" spans="2:2">
      <c r="B1365" s="1" t="s">
        <v>1373</v>
      </c>
    </row>
    <row r="1366" spans="2:2">
      <c r="B1366" s="1" t="s">
        <v>1373</v>
      </c>
    </row>
    <row r="1367" spans="2:2">
      <c r="B1367" s="1" t="s">
        <v>1373</v>
      </c>
    </row>
    <row r="1368" spans="2:2">
      <c r="B1368" s="1" t="s">
        <v>1373</v>
      </c>
    </row>
    <row r="1369" spans="2:2">
      <c r="B1369" s="1" t="s">
        <v>1373</v>
      </c>
    </row>
    <row r="1370" spans="2:2">
      <c r="B1370" s="1" t="s">
        <v>1373</v>
      </c>
    </row>
    <row r="1371" spans="2:2">
      <c r="B1371" s="1" t="s">
        <v>1373</v>
      </c>
    </row>
    <row r="1372" spans="2:2">
      <c r="B1372" s="1" t="s">
        <v>1373</v>
      </c>
    </row>
    <row r="1373" spans="2:2">
      <c r="B1373" s="1" t="s">
        <v>1373</v>
      </c>
    </row>
    <row r="1374" spans="2:2">
      <c r="B1374" s="1" t="s">
        <v>1373</v>
      </c>
    </row>
    <row r="1375" spans="2:2">
      <c r="B1375" s="1" t="s">
        <v>1373</v>
      </c>
    </row>
    <row r="1376" spans="2:2">
      <c r="B1376" s="1" t="s">
        <v>1373</v>
      </c>
    </row>
    <row r="1377" spans="2:2">
      <c r="B1377" s="1" t="s">
        <v>1373</v>
      </c>
    </row>
    <row r="1378" spans="2:2">
      <c r="B1378" s="1" t="s">
        <v>1373</v>
      </c>
    </row>
    <row r="1379" spans="2:2">
      <c r="B1379" s="1" t="s">
        <v>1373</v>
      </c>
    </row>
    <row r="1380" spans="2:2">
      <c r="B1380" s="1" t="s">
        <v>1373</v>
      </c>
    </row>
    <row r="1381" spans="2:2">
      <c r="B1381" s="1" t="s">
        <v>1373</v>
      </c>
    </row>
    <row r="1382" spans="2:2">
      <c r="B1382" s="1" t="s">
        <v>1373</v>
      </c>
    </row>
    <row r="1383" spans="2:2">
      <c r="B1383" s="1" t="s">
        <v>1373</v>
      </c>
    </row>
    <row r="1384" spans="2:2">
      <c r="B1384" s="1" t="s">
        <v>1373</v>
      </c>
    </row>
    <row r="1385" spans="2:2">
      <c r="B1385" s="1" t="s">
        <v>1373</v>
      </c>
    </row>
    <row r="1386" spans="2:2">
      <c r="B1386" s="1" t="s">
        <v>1373</v>
      </c>
    </row>
    <row r="1387" spans="2:2">
      <c r="B1387" s="1" t="s">
        <v>1373</v>
      </c>
    </row>
    <row r="1388" spans="2:2">
      <c r="B1388" s="1" t="s">
        <v>1373</v>
      </c>
    </row>
    <row r="1389" spans="2:2">
      <c r="B1389" s="1" t="s">
        <v>1373</v>
      </c>
    </row>
    <row r="1390" spans="2:2">
      <c r="B1390" s="1" t="s">
        <v>1373</v>
      </c>
    </row>
    <row r="1391" spans="2:2">
      <c r="B1391" s="1" t="s">
        <v>1373</v>
      </c>
    </row>
    <row r="1392" spans="2:2">
      <c r="B1392" s="1" t="s">
        <v>1373</v>
      </c>
    </row>
    <row r="1393" spans="2:2">
      <c r="B1393" s="1" t="s">
        <v>1373</v>
      </c>
    </row>
    <row r="1394" spans="2:2">
      <c r="B1394" s="1" t="s">
        <v>1373</v>
      </c>
    </row>
    <row r="1395" spans="2:2">
      <c r="B1395" s="1" t="s">
        <v>1373</v>
      </c>
    </row>
    <row r="1396" spans="2:2">
      <c r="B1396" s="1" t="s">
        <v>1373</v>
      </c>
    </row>
    <row r="1397" spans="2:2">
      <c r="B1397" s="1" t="s">
        <v>1373</v>
      </c>
    </row>
    <row r="1398" spans="2:2">
      <c r="B1398" s="1" t="s">
        <v>1373</v>
      </c>
    </row>
    <row r="1399" spans="2:2">
      <c r="B1399" s="1" t="s">
        <v>1373</v>
      </c>
    </row>
    <row r="1400" spans="2:2">
      <c r="B1400" s="1" t="s">
        <v>1373</v>
      </c>
    </row>
    <row r="1401" spans="2:2">
      <c r="B1401" s="1" t="s">
        <v>1373</v>
      </c>
    </row>
    <row r="1402" spans="2:2">
      <c r="B1402" s="1" t="s">
        <v>1373</v>
      </c>
    </row>
    <row r="1403" spans="2:2">
      <c r="B1403" s="1" t="s">
        <v>1373</v>
      </c>
    </row>
    <row r="1404" spans="2:2">
      <c r="B1404" s="1" t="s">
        <v>1373</v>
      </c>
    </row>
    <row r="1405" spans="2:2">
      <c r="B1405" s="1" t="s">
        <v>1373</v>
      </c>
    </row>
    <row r="1406" spans="2:2">
      <c r="B1406" s="1" t="s">
        <v>1373</v>
      </c>
    </row>
    <row r="1407" spans="2:2">
      <c r="B1407" s="1" t="s">
        <v>1373</v>
      </c>
    </row>
    <row r="1408" spans="2:2">
      <c r="B1408" s="1" t="s">
        <v>1373</v>
      </c>
    </row>
    <row r="1409" spans="2:2">
      <c r="B1409" s="1" t="s">
        <v>1373</v>
      </c>
    </row>
    <row r="1410" spans="2:2">
      <c r="B1410" s="1" t="s">
        <v>1373</v>
      </c>
    </row>
    <row r="1411" spans="2:2">
      <c r="B1411" s="1" t="s">
        <v>1373</v>
      </c>
    </row>
    <row r="1412" spans="2:2">
      <c r="B1412" s="1" t="s">
        <v>1373</v>
      </c>
    </row>
    <row r="1413" spans="2:2">
      <c r="B1413" s="1" t="s">
        <v>1373</v>
      </c>
    </row>
    <row r="1414" spans="2:2">
      <c r="B1414" s="1" t="s">
        <v>1373</v>
      </c>
    </row>
    <row r="1415" spans="2:2">
      <c r="B1415" s="1" t="s">
        <v>1373</v>
      </c>
    </row>
    <row r="1416" spans="2:2">
      <c r="B1416" s="1" t="s">
        <v>1373</v>
      </c>
    </row>
    <row r="1417" spans="2:2">
      <c r="B1417" s="1" t="s">
        <v>1373</v>
      </c>
    </row>
    <row r="1418" spans="2:2">
      <c r="B1418" s="1" t="s">
        <v>1373</v>
      </c>
    </row>
    <row r="1419" spans="2:2">
      <c r="B1419" s="1" t="s">
        <v>1373</v>
      </c>
    </row>
    <row r="1420" spans="2:2">
      <c r="B1420" s="1" t="s">
        <v>1373</v>
      </c>
    </row>
    <row r="1421" spans="2:2">
      <c r="B1421" s="1" t="s">
        <v>1373</v>
      </c>
    </row>
    <row r="1422" spans="2:2">
      <c r="B1422" s="1" t="s">
        <v>1373</v>
      </c>
    </row>
    <row r="1423" spans="2:2">
      <c r="B1423" s="1" t="s">
        <v>1373</v>
      </c>
    </row>
    <row r="1424" spans="2:2">
      <c r="B1424" s="1" t="s">
        <v>1373</v>
      </c>
    </row>
    <row r="1425" spans="2:2">
      <c r="B1425" s="1" t="s">
        <v>1373</v>
      </c>
    </row>
    <row r="1426" spans="2:2">
      <c r="B1426" s="1" t="s">
        <v>1373</v>
      </c>
    </row>
    <row r="1427" spans="2:2">
      <c r="B1427" s="1" t="s">
        <v>1373</v>
      </c>
    </row>
    <row r="1428" spans="2:2">
      <c r="B1428" s="1" t="s">
        <v>1373</v>
      </c>
    </row>
    <row r="1429" spans="2:2">
      <c r="B1429" s="1" t="s">
        <v>1373</v>
      </c>
    </row>
    <row r="1430" spans="2:2">
      <c r="B1430" s="1" t="s">
        <v>1373</v>
      </c>
    </row>
    <row r="1431" spans="2:2">
      <c r="B1431" s="1" t="s">
        <v>1373</v>
      </c>
    </row>
    <row r="1432" spans="2:2">
      <c r="B1432" s="1" t="s">
        <v>1373</v>
      </c>
    </row>
    <row r="1433" spans="2:2">
      <c r="B1433" s="1" t="s">
        <v>1373</v>
      </c>
    </row>
    <row r="1434" spans="2:2">
      <c r="B1434" s="1" t="s">
        <v>1373</v>
      </c>
    </row>
    <row r="1435" spans="2:2">
      <c r="B1435" s="1" t="s">
        <v>1373</v>
      </c>
    </row>
    <row r="1436" spans="2:2">
      <c r="B1436" s="1" t="s">
        <v>1373</v>
      </c>
    </row>
    <row r="1437" spans="2:2">
      <c r="B1437" s="1" t="s">
        <v>1373</v>
      </c>
    </row>
    <row r="1438" spans="2:2">
      <c r="B1438" s="1" t="s">
        <v>1373</v>
      </c>
    </row>
    <row r="1439" spans="2:2">
      <c r="B1439" s="1" t="s">
        <v>1373</v>
      </c>
    </row>
    <row r="1440" spans="2:2">
      <c r="B1440" s="1" t="s">
        <v>1373</v>
      </c>
    </row>
    <row r="1441" spans="2:2">
      <c r="B1441" s="1" t="s">
        <v>1373</v>
      </c>
    </row>
    <row r="1442" spans="2:2">
      <c r="B1442" s="1" t="s">
        <v>1373</v>
      </c>
    </row>
    <row r="1443" spans="2:2">
      <c r="B1443" s="1" t="s">
        <v>1373</v>
      </c>
    </row>
    <row r="1444" spans="2:2">
      <c r="B1444" s="1" t="s">
        <v>1373</v>
      </c>
    </row>
    <row r="1445" spans="2:2">
      <c r="B1445" s="1" t="s">
        <v>1373</v>
      </c>
    </row>
    <row r="1446" spans="2:2">
      <c r="B1446" s="1" t="s">
        <v>1373</v>
      </c>
    </row>
    <row r="1447" spans="2:2">
      <c r="B1447" s="1" t="s">
        <v>1373</v>
      </c>
    </row>
    <row r="1448" spans="2:2">
      <c r="B1448" s="1" t="s">
        <v>1373</v>
      </c>
    </row>
    <row r="1449" spans="2:2">
      <c r="B1449" s="1" t="s">
        <v>1373</v>
      </c>
    </row>
    <row r="1450" spans="2:2">
      <c r="B1450" s="1" t="s">
        <v>1373</v>
      </c>
    </row>
    <row r="1451" spans="2:2">
      <c r="B1451" s="1" t="s">
        <v>1373</v>
      </c>
    </row>
    <row r="1452" spans="2:2">
      <c r="B1452" s="1" t="s">
        <v>1373</v>
      </c>
    </row>
    <row r="1453" spans="2:2">
      <c r="B1453" s="1" t="s">
        <v>1373</v>
      </c>
    </row>
    <row r="1454" spans="2:2">
      <c r="B1454" s="1" t="s">
        <v>1373</v>
      </c>
    </row>
    <row r="1455" spans="2:2">
      <c r="B1455" s="1" t="s">
        <v>1373</v>
      </c>
    </row>
    <row r="1456" spans="2:2">
      <c r="B1456" s="1" t="s">
        <v>1373</v>
      </c>
    </row>
    <row r="1457" spans="2:2">
      <c r="B1457" s="1" t="s">
        <v>1373</v>
      </c>
    </row>
    <row r="1458" spans="2:2">
      <c r="B1458" s="1" t="s">
        <v>1373</v>
      </c>
    </row>
    <row r="1459" spans="2:2">
      <c r="B1459" s="1" t="s">
        <v>1373</v>
      </c>
    </row>
    <row r="1460" spans="2:2">
      <c r="B1460" s="1" t="s">
        <v>1373</v>
      </c>
    </row>
    <row r="1461" spans="2:2">
      <c r="B1461" s="1" t="s">
        <v>1373</v>
      </c>
    </row>
    <row r="1462" spans="2:2">
      <c r="B1462" s="1" t="s">
        <v>1373</v>
      </c>
    </row>
    <row r="1463" spans="2:2">
      <c r="B1463" s="1" t="s">
        <v>1373</v>
      </c>
    </row>
    <row r="1464" spans="2:2">
      <c r="B1464" s="1" t="s">
        <v>1373</v>
      </c>
    </row>
    <row r="1465" spans="2:2">
      <c r="B1465" s="1" t="s">
        <v>1373</v>
      </c>
    </row>
    <row r="1466" spans="2:2">
      <c r="B1466" s="1" t="s">
        <v>1373</v>
      </c>
    </row>
    <row r="1467" spans="2:2">
      <c r="B1467" s="1" t="s">
        <v>1373</v>
      </c>
    </row>
    <row r="1468" spans="2:2">
      <c r="B1468" s="1" t="s">
        <v>1373</v>
      </c>
    </row>
    <row r="1469" spans="2:2">
      <c r="B1469" s="1" t="s">
        <v>1373</v>
      </c>
    </row>
    <row r="1470" spans="2:2">
      <c r="B1470" s="1" t="s">
        <v>1373</v>
      </c>
    </row>
    <row r="1471" spans="2:2">
      <c r="B1471" s="1" t="s">
        <v>1373</v>
      </c>
    </row>
    <row r="1472" spans="2:2">
      <c r="B1472" s="1" t="s">
        <v>1373</v>
      </c>
    </row>
    <row r="1473" spans="2:2">
      <c r="B1473" s="1" t="s">
        <v>1373</v>
      </c>
    </row>
    <row r="1474" spans="2:2">
      <c r="B1474" s="1" t="s">
        <v>1373</v>
      </c>
    </row>
    <row r="1475" spans="2:2">
      <c r="B1475" s="1" t="s">
        <v>1373</v>
      </c>
    </row>
    <row r="1476" spans="2:2">
      <c r="B1476" s="1" t="s">
        <v>1373</v>
      </c>
    </row>
    <row r="1477" spans="2:2">
      <c r="B1477" s="1" t="s">
        <v>1373</v>
      </c>
    </row>
    <row r="1478" spans="2:2">
      <c r="B1478" s="1" t="s">
        <v>1373</v>
      </c>
    </row>
    <row r="1479" spans="2:2">
      <c r="B1479" s="1" t="s">
        <v>1373</v>
      </c>
    </row>
    <row r="1480" spans="2:2">
      <c r="B1480" s="1" t="s">
        <v>1373</v>
      </c>
    </row>
    <row r="1481" spans="2:2">
      <c r="B1481" s="1" t="s">
        <v>1373</v>
      </c>
    </row>
    <row r="1482" spans="2:2">
      <c r="B1482" s="1" t="s">
        <v>1373</v>
      </c>
    </row>
    <row r="1483" spans="2:2">
      <c r="B1483" s="1" t="s">
        <v>1373</v>
      </c>
    </row>
    <row r="1484" spans="2:2">
      <c r="B1484" s="1" t="s">
        <v>1373</v>
      </c>
    </row>
    <row r="1485" spans="2:2">
      <c r="B1485" s="1" t="s">
        <v>1373</v>
      </c>
    </row>
    <row r="1486" spans="2:2">
      <c r="B1486" s="1" t="s">
        <v>1373</v>
      </c>
    </row>
    <row r="1487" spans="2:2">
      <c r="B1487" s="1" t="s">
        <v>1373</v>
      </c>
    </row>
    <row r="1488" spans="2:2">
      <c r="B1488" s="1" t="s">
        <v>1373</v>
      </c>
    </row>
    <row r="1489" spans="2:2">
      <c r="B1489" s="1" t="s">
        <v>1373</v>
      </c>
    </row>
    <row r="1490" spans="2:2">
      <c r="B1490" s="1" t="s">
        <v>1373</v>
      </c>
    </row>
    <row r="1491" spans="2:2">
      <c r="B1491" s="1" t="s">
        <v>1373</v>
      </c>
    </row>
    <row r="1492" spans="2:2">
      <c r="B1492" s="1" t="s">
        <v>1373</v>
      </c>
    </row>
    <row r="1493" spans="2:2">
      <c r="B1493" s="1" t="s">
        <v>1373</v>
      </c>
    </row>
    <row r="1494" spans="2:2">
      <c r="B1494" s="1" t="s">
        <v>1373</v>
      </c>
    </row>
    <row r="1495" spans="2:2">
      <c r="B1495" s="1" t="s">
        <v>1373</v>
      </c>
    </row>
    <row r="1496" spans="2:2">
      <c r="B1496" s="1" t="s">
        <v>1373</v>
      </c>
    </row>
    <row r="1497" spans="2:2">
      <c r="B1497" s="1" t="s">
        <v>1373</v>
      </c>
    </row>
    <row r="1498" spans="2:2">
      <c r="B1498" s="1" t="s">
        <v>1373</v>
      </c>
    </row>
    <row r="1499" spans="2:2">
      <c r="B1499" s="1" t="s">
        <v>1373</v>
      </c>
    </row>
    <row r="1500" spans="2:2">
      <c r="B1500" s="1" t="s">
        <v>1373</v>
      </c>
    </row>
    <row r="1501" spans="2:2">
      <c r="B1501" s="1" t="s">
        <v>1373</v>
      </c>
    </row>
    <row r="1502" spans="2:2">
      <c r="B1502" s="1" t="s">
        <v>1373</v>
      </c>
    </row>
    <row r="1503" spans="2:2">
      <c r="B1503" s="1" t="s">
        <v>1373</v>
      </c>
    </row>
    <row r="1504" spans="2:2">
      <c r="B1504" s="1" t="s">
        <v>1373</v>
      </c>
    </row>
    <row r="1505" spans="2:2">
      <c r="B1505" s="1" t="s">
        <v>1373</v>
      </c>
    </row>
    <row r="1506" spans="2:2">
      <c r="B1506" s="1" t="s">
        <v>1373</v>
      </c>
    </row>
    <row r="1507" spans="2:2">
      <c r="B1507" s="1" t="s">
        <v>1373</v>
      </c>
    </row>
    <row r="1508" spans="2:2">
      <c r="B1508" s="1" t="s">
        <v>1373</v>
      </c>
    </row>
    <row r="1509" spans="2:2">
      <c r="B1509" s="1" t="s">
        <v>1373</v>
      </c>
    </row>
    <row r="1510" spans="2:2">
      <c r="B1510" s="1" t="s">
        <v>1373</v>
      </c>
    </row>
    <row r="1511" spans="2:2">
      <c r="B1511" s="1" t="s">
        <v>1373</v>
      </c>
    </row>
    <row r="1512" spans="2:2">
      <c r="B1512" s="1" t="s">
        <v>1373</v>
      </c>
    </row>
    <row r="1513" spans="2:2">
      <c r="B1513" s="1" t="s">
        <v>1373</v>
      </c>
    </row>
    <row r="1514" spans="2:2">
      <c r="B1514" s="1" t="s">
        <v>1373</v>
      </c>
    </row>
    <row r="1515" spans="2:2">
      <c r="B1515" s="1" t="s">
        <v>1373</v>
      </c>
    </row>
    <row r="1516" spans="2:2">
      <c r="B1516" s="1" t="s">
        <v>1373</v>
      </c>
    </row>
    <row r="1517" spans="2:2">
      <c r="B1517" s="1" t="s">
        <v>1373</v>
      </c>
    </row>
    <row r="1518" spans="2:2">
      <c r="B1518" s="1" t="s">
        <v>1373</v>
      </c>
    </row>
    <row r="1519" spans="2:2">
      <c r="B1519" s="1" t="s">
        <v>1373</v>
      </c>
    </row>
    <row r="1520" spans="2:2">
      <c r="B1520" s="1" t="s">
        <v>1373</v>
      </c>
    </row>
    <row r="1521" spans="2:2">
      <c r="B1521" s="1" t="s">
        <v>1373</v>
      </c>
    </row>
    <row r="1522" spans="2:2">
      <c r="B1522" s="1" t="s">
        <v>1373</v>
      </c>
    </row>
    <row r="1523" spans="2:2">
      <c r="B1523" s="1" t="s">
        <v>1373</v>
      </c>
    </row>
    <row r="1524" spans="2:2">
      <c r="B1524" s="1" t="s">
        <v>1373</v>
      </c>
    </row>
    <row r="1525" spans="2:2">
      <c r="B1525" s="1" t="s">
        <v>1373</v>
      </c>
    </row>
    <row r="1526" spans="2:2">
      <c r="B1526" s="1" t="s">
        <v>1373</v>
      </c>
    </row>
    <row r="1527" spans="2:2">
      <c r="B1527" s="1" t="s">
        <v>1373</v>
      </c>
    </row>
    <row r="1528" spans="2:2">
      <c r="B1528" s="1" t="s">
        <v>1373</v>
      </c>
    </row>
    <row r="1529" spans="2:2">
      <c r="B1529" s="1" t="s">
        <v>1373</v>
      </c>
    </row>
    <row r="1530" spans="2:2">
      <c r="B1530" s="1" t="s">
        <v>1373</v>
      </c>
    </row>
    <row r="1531" spans="2:2">
      <c r="B1531" s="1" t="s">
        <v>1373</v>
      </c>
    </row>
    <row r="1532" spans="2:2">
      <c r="B1532" s="1" t="s">
        <v>1373</v>
      </c>
    </row>
    <row r="1533" spans="2:2">
      <c r="B1533" s="1" t="s">
        <v>1373</v>
      </c>
    </row>
    <row r="1534" spans="2:2">
      <c r="B1534" s="1" t="s">
        <v>1373</v>
      </c>
    </row>
    <row r="1535" spans="2:2">
      <c r="B1535" s="1" t="s">
        <v>1373</v>
      </c>
    </row>
    <row r="1536" spans="2:2">
      <c r="B1536" s="1" t="s">
        <v>1373</v>
      </c>
    </row>
    <row r="1537" spans="2:2">
      <c r="B1537" s="1" t="s">
        <v>1373</v>
      </c>
    </row>
    <row r="1538" spans="2:2">
      <c r="B1538" s="1" t="s">
        <v>1373</v>
      </c>
    </row>
    <row r="1539" spans="2:2">
      <c r="B1539" s="1" t="s">
        <v>1373</v>
      </c>
    </row>
    <row r="1540" spans="2:2">
      <c r="B1540" s="1" t="s">
        <v>1373</v>
      </c>
    </row>
    <row r="1541" spans="2:2">
      <c r="B1541" s="1" t="s">
        <v>1373</v>
      </c>
    </row>
    <row r="1542" spans="2:2">
      <c r="B1542" s="1" t="s">
        <v>1373</v>
      </c>
    </row>
    <row r="1543" spans="2:2">
      <c r="B1543" s="1" t="s">
        <v>1373</v>
      </c>
    </row>
    <row r="1544" spans="2:2">
      <c r="B1544" s="1" t="s">
        <v>1373</v>
      </c>
    </row>
    <row r="1545" spans="2:2">
      <c r="B1545" s="1" t="s">
        <v>1373</v>
      </c>
    </row>
    <row r="1546" spans="2:2">
      <c r="B1546" s="1" t="s">
        <v>1373</v>
      </c>
    </row>
    <row r="1547" spans="2:2">
      <c r="B1547" s="1" t="s">
        <v>1373</v>
      </c>
    </row>
    <row r="1548" spans="2:2">
      <c r="B1548" s="1" t="s">
        <v>1373</v>
      </c>
    </row>
    <row r="1549" spans="2:2">
      <c r="B1549" s="1" t="s">
        <v>1373</v>
      </c>
    </row>
    <row r="1550" spans="2:2">
      <c r="B1550" s="1" t="s">
        <v>1373</v>
      </c>
    </row>
    <row r="1551" spans="2:2">
      <c r="B1551" s="1" t="s">
        <v>1373</v>
      </c>
    </row>
    <row r="1552" spans="2:2">
      <c r="B1552" s="1" t="s">
        <v>1373</v>
      </c>
    </row>
    <row r="1553" spans="2:2">
      <c r="B1553" s="1" t="s">
        <v>1373</v>
      </c>
    </row>
    <row r="1554" spans="2:2">
      <c r="B1554" s="1" t="s">
        <v>1373</v>
      </c>
    </row>
    <row r="1555" spans="2:2">
      <c r="B1555" s="1" t="s">
        <v>1373</v>
      </c>
    </row>
    <row r="1556" spans="2:2">
      <c r="B1556" s="1" t="s">
        <v>1373</v>
      </c>
    </row>
    <row r="1557" spans="2:2">
      <c r="B1557" s="1" t="s">
        <v>1373</v>
      </c>
    </row>
    <row r="1558" spans="2:2">
      <c r="B1558" s="1" t="s">
        <v>1373</v>
      </c>
    </row>
    <row r="1559" spans="2:2">
      <c r="B1559" s="1" t="s">
        <v>1373</v>
      </c>
    </row>
  </sheetData>
  <phoneticPr fontId="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97"/>
  <sheetViews>
    <sheetView topLeftCell="A12" workbookViewId="0"/>
  </sheetViews>
  <sheetFormatPr baseColWidth="10" defaultRowHeight="15"/>
  <sheetData>
    <row r="1" spans="1:3">
      <c r="A1" s="4" t="s">
        <v>1374</v>
      </c>
      <c r="B1" s="4" t="s">
        <v>1375</v>
      </c>
      <c r="C1" s="4" t="s">
        <v>1376</v>
      </c>
    </row>
    <row r="2" spans="1:3">
      <c r="A2" s="1" t="s">
        <v>1377</v>
      </c>
      <c r="B2" s="1" t="s">
        <v>1378</v>
      </c>
      <c r="C2" s="1" t="s">
        <v>1379</v>
      </c>
    </row>
    <row r="3" spans="1:3">
      <c r="A3" s="1" t="s">
        <v>1380</v>
      </c>
      <c r="B3" s="1" t="s">
        <v>1381</v>
      </c>
      <c r="C3" s="1" t="s">
        <v>1382</v>
      </c>
    </row>
    <row r="4" spans="1:3">
      <c r="A4" s="1" t="s">
        <v>1383</v>
      </c>
      <c r="B4" s="1" t="s">
        <v>1384</v>
      </c>
      <c r="C4" s="1" t="s">
        <v>1385</v>
      </c>
    </row>
    <row r="5" spans="1:3">
      <c r="A5" s="1" t="s">
        <v>1386</v>
      </c>
      <c r="B5" s="1" t="s">
        <v>1387</v>
      </c>
      <c r="C5" s="1" t="s">
        <v>1388</v>
      </c>
    </row>
    <row r="6" spans="1:3">
      <c r="A6" s="1" t="s">
        <v>1389</v>
      </c>
      <c r="B6" s="1" t="s">
        <v>1390</v>
      </c>
      <c r="C6" s="1" t="s">
        <v>1391</v>
      </c>
    </row>
    <row r="7" spans="1:3">
      <c r="A7" s="1" t="s">
        <v>1392</v>
      </c>
      <c r="B7" s="1" t="s">
        <v>1393</v>
      </c>
      <c r="C7" s="1" t="s">
        <v>1394</v>
      </c>
    </row>
    <row r="8" spans="1:3">
      <c r="A8" s="1" t="s">
        <v>1395</v>
      </c>
      <c r="B8" s="1" t="s">
        <v>1396</v>
      </c>
      <c r="C8" s="1" t="s">
        <v>1397</v>
      </c>
    </row>
    <row r="9" spans="1:3">
      <c r="A9" s="1" t="s">
        <v>1398</v>
      </c>
      <c r="B9" s="1" t="s">
        <v>1399</v>
      </c>
      <c r="C9" s="1" t="s">
        <v>1400</v>
      </c>
    </row>
    <row r="10" spans="1:3">
      <c r="A10" s="1" t="s">
        <v>1401</v>
      </c>
      <c r="B10" s="1" t="s">
        <v>1402</v>
      </c>
      <c r="C10" s="1" t="s">
        <v>1403</v>
      </c>
    </row>
    <row r="11" spans="1:3">
      <c r="A11" s="1" t="s">
        <v>1404</v>
      </c>
      <c r="B11" s="1" t="s">
        <v>1405</v>
      </c>
      <c r="C11" s="1" t="s">
        <v>1406</v>
      </c>
    </row>
    <row r="12" spans="1:3">
      <c r="A12" s="1" t="s">
        <v>1407</v>
      </c>
      <c r="B12" s="1" t="s">
        <v>1408</v>
      </c>
      <c r="C12" s="1" t="s">
        <v>1409</v>
      </c>
    </row>
    <row r="13" spans="1:3">
      <c r="A13" s="1" t="s">
        <v>1410</v>
      </c>
      <c r="B13" s="1" t="s">
        <v>1411</v>
      </c>
      <c r="C13" s="1" t="s">
        <v>1412</v>
      </c>
    </row>
    <row r="14" spans="1:3">
      <c r="A14" s="1" t="s">
        <v>1413</v>
      </c>
      <c r="B14" s="1" t="s">
        <v>1414</v>
      </c>
      <c r="C14" s="1" t="s">
        <v>1415</v>
      </c>
    </row>
    <row r="15" spans="1:3">
      <c r="A15" s="1" t="s">
        <v>1416</v>
      </c>
      <c r="B15" s="1" t="s">
        <v>1417</v>
      </c>
      <c r="C15" s="1" t="s">
        <v>1418</v>
      </c>
    </row>
    <row r="16" spans="1:3">
      <c r="A16" s="1" t="s">
        <v>1419</v>
      </c>
      <c r="B16" s="1" t="s">
        <v>1420</v>
      </c>
      <c r="C16" s="1" t="s">
        <v>1421</v>
      </c>
    </row>
    <row r="17" spans="1:3">
      <c r="A17" s="1" t="s">
        <v>1422</v>
      </c>
      <c r="B17" s="1" t="s">
        <v>1423</v>
      </c>
      <c r="C17" s="1" t="s">
        <v>1424</v>
      </c>
    </row>
    <row r="18" spans="1:3">
      <c r="A18" s="1" t="s">
        <v>1425</v>
      </c>
      <c r="B18" s="1" t="s">
        <v>1426</v>
      </c>
      <c r="C18" s="1" t="s">
        <v>1427</v>
      </c>
    </row>
    <row r="19" spans="1:3">
      <c r="A19" s="1" t="s">
        <v>1428</v>
      </c>
      <c r="B19" s="1" t="s">
        <v>1429</v>
      </c>
      <c r="C19" s="1" t="s">
        <v>1430</v>
      </c>
    </row>
    <row r="20" spans="1:3">
      <c r="A20" s="1" t="s">
        <v>1431</v>
      </c>
      <c r="B20" s="1" t="s">
        <v>1432</v>
      </c>
      <c r="C20" s="1" t="s">
        <v>1433</v>
      </c>
    </row>
    <row r="21" spans="1:3">
      <c r="A21" s="1" t="s">
        <v>1434</v>
      </c>
      <c r="B21" s="1" t="s">
        <v>1435</v>
      </c>
      <c r="C21" s="1" t="s">
        <v>1436</v>
      </c>
    </row>
    <row r="22" spans="1:3">
      <c r="A22" s="1" t="s">
        <v>1437</v>
      </c>
      <c r="B22" s="1" t="s">
        <v>1438</v>
      </c>
      <c r="C22" s="1" t="s">
        <v>1439</v>
      </c>
    </row>
    <row r="23" spans="1:3">
      <c r="A23" s="1" t="s">
        <v>1440</v>
      </c>
      <c r="B23" s="1" t="s">
        <v>1441</v>
      </c>
      <c r="C23" s="1" t="s">
        <v>1442</v>
      </c>
    </row>
    <row r="24" spans="1:3">
      <c r="A24" s="1" t="s">
        <v>1443</v>
      </c>
      <c r="B24" s="1" t="s">
        <v>1444</v>
      </c>
      <c r="C24" s="1" t="s">
        <v>1445</v>
      </c>
    </row>
    <row r="25" spans="1:3">
      <c r="A25" s="1" t="s">
        <v>1446</v>
      </c>
      <c r="B25" s="1" t="s">
        <v>1447</v>
      </c>
      <c r="C25" s="1" t="s">
        <v>1448</v>
      </c>
    </row>
    <row r="26" spans="1:3">
      <c r="A26" s="1" t="s">
        <v>1449</v>
      </c>
      <c r="B26" s="1" t="s">
        <v>1450</v>
      </c>
      <c r="C26" s="1" t="s">
        <v>1451</v>
      </c>
    </row>
    <row r="27" spans="1:3">
      <c r="A27" s="1" t="s">
        <v>1452</v>
      </c>
      <c r="B27" s="1" t="s">
        <v>1453</v>
      </c>
      <c r="C27" s="1" t="s">
        <v>1454</v>
      </c>
    </row>
    <row r="28" spans="1:3">
      <c r="A28" s="1" t="s">
        <v>1455</v>
      </c>
      <c r="B28" s="1" t="s">
        <v>986</v>
      </c>
      <c r="C28" s="1" t="s">
        <v>1456</v>
      </c>
    </row>
    <row r="29" spans="1:3">
      <c r="A29" s="1" t="s">
        <v>1416</v>
      </c>
      <c r="B29" s="1" t="s">
        <v>1457</v>
      </c>
      <c r="C29" s="1" t="s">
        <v>1458</v>
      </c>
    </row>
    <row r="30" spans="1:3">
      <c r="A30" s="1" t="s">
        <v>1459</v>
      </c>
      <c r="B30" s="1" t="s">
        <v>1460</v>
      </c>
      <c r="C30" s="1" t="s">
        <v>1461</v>
      </c>
    </row>
    <row r="31" spans="1:3">
      <c r="A31" s="1" t="s">
        <v>1462</v>
      </c>
      <c r="B31" s="1" t="s">
        <v>1463</v>
      </c>
      <c r="C31" s="1" t="s">
        <v>1464</v>
      </c>
    </row>
    <row r="32" spans="1:3">
      <c r="A32" s="1" t="s">
        <v>1465</v>
      </c>
      <c r="B32" s="1" t="s">
        <v>1466</v>
      </c>
      <c r="C32" s="1" t="s">
        <v>1467</v>
      </c>
    </row>
    <row r="33" spans="1:3">
      <c r="A33" s="1" t="s">
        <v>1468</v>
      </c>
      <c r="B33" s="1" t="s">
        <v>1469</v>
      </c>
      <c r="C33" s="1" t="s">
        <v>1470</v>
      </c>
    </row>
    <row r="34" spans="1:3">
      <c r="A34" s="1" t="s">
        <v>1471</v>
      </c>
      <c r="B34" s="1" t="s">
        <v>1472</v>
      </c>
      <c r="C34" s="1" t="s">
        <v>1473</v>
      </c>
    </row>
    <row r="35" spans="1:3">
      <c r="A35" s="1" t="s">
        <v>1474</v>
      </c>
      <c r="B35" s="1" t="s">
        <v>1475</v>
      </c>
      <c r="C35" s="1" t="s">
        <v>1476</v>
      </c>
    </row>
    <row r="36" spans="1:3">
      <c r="A36" s="1" t="s">
        <v>1477</v>
      </c>
      <c r="B36" s="1" t="s">
        <v>1478</v>
      </c>
      <c r="C36" s="1" t="s">
        <v>1479</v>
      </c>
    </row>
    <row r="37" spans="1:3">
      <c r="A37" s="1" t="s">
        <v>1480</v>
      </c>
      <c r="B37" s="1" t="s">
        <v>1481</v>
      </c>
      <c r="C37" s="1" t="s">
        <v>1482</v>
      </c>
    </row>
    <row r="38" spans="1:3">
      <c r="A38" s="1" t="s">
        <v>1483</v>
      </c>
      <c r="B38" s="1" t="s">
        <v>1484</v>
      </c>
      <c r="C38" s="1" t="s">
        <v>1485</v>
      </c>
    </row>
    <row r="39" spans="1:3">
      <c r="A39" s="1" t="s">
        <v>1486</v>
      </c>
      <c r="B39" s="1" t="s">
        <v>1487</v>
      </c>
      <c r="C39" s="1" t="s">
        <v>1488</v>
      </c>
    </row>
    <row r="40" spans="1:3">
      <c r="A40" s="1" t="s">
        <v>1419</v>
      </c>
      <c r="B40" s="1" t="s">
        <v>1489</v>
      </c>
      <c r="C40" s="1" t="s">
        <v>1490</v>
      </c>
    </row>
    <row r="41" spans="1:3">
      <c r="A41" s="1" t="s">
        <v>1491</v>
      </c>
      <c r="B41" s="1" t="s">
        <v>1492</v>
      </c>
      <c r="C41" s="1" t="s">
        <v>1493</v>
      </c>
    </row>
    <row r="42" spans="1:3">
      <c r="A42" s="1" t="s">
        <v>1494</v>
      </c>
      <c r="B42" s="1" t="s">
        <v>1495</v>
      </c>
      <c r="C42" s="1" t="s">
        <v>1496</v>
      </c>
    </row>
    <row r="43" spans="1:3">
      <c r="A43" s="1" t="s">
        <v>1497</v>
      </c>
      <c r="B43" s="1" t="s">
        <v>1498</v>
      </c>
      <c r="C43" s="1" t="s">
        <v>1499</v>
      </c>
    </row>
    <row r="44" spans="1:3">
      <c r="A44" s="1" t="s">
        <v>1500</v>
      </c>
      <c r="B44" s="1" t="s">
        <v>1501</v>
      </c>
      <c r="C44" s="1" t="s">
        <v>1502</v>
      </c>
    </row>
    <row r="45" spans="1:3">
      <c r="A45" s="1" t="s">
        <v>1503</v>
      </c>
      <c r="B45" s="1" t="s">
        <v>1504</v>
      </c>
      <c r="C45" s="1" t="s">
        <v>1505</v>
      </c>
    </row>
    <row r="46" spans="1:3">
      <c r="A46" s="1" t="s">
        <v>1506</v>
      </c>
      <c r="B46" s="1" t="s">
        <v>1507</v>
      </c>
      <c r="C46" s="1" t="s">
        <v>1508</v>
      </c>
    </row>
    <row r="47" spans="1:3">
      <c r="A47" s="1" t="s">
        <v>1509</v>
      </c>
      <c r="B47" s="1" t="s">
        <v>1510</v>
      </c>
      <c r="C47" s="1" t="s">
        <v>1511</v>
      </c>
    </row>
    <row r="48" spans="1:3">
      <c r="A48" s="1" t="s">
        <v>1512</v>
      </c>
      <c r="B48" s="1" t="s">
        <v>1513</v>
      </c>
      <c r="C48" s="1" t="s">
        <v>1514</v>
      </c>
    </row>
    <row r="49" spans="1:3">
      <c r="A49" s="1" t="s">
        <v>1515</v>
      </c>
      <c r="B49" s="1" t="s">
        <v>1516</v>
      </c>
      <c r="C49" s="1" t="s">
        <v>1517</v>
      </c>
    </row>
    <row r="50" spans="1:3">
      <c r="A50" s="1" t="s">
        <v>1518</v>
      </c>
      <c r="B50" s="1" t="s">
        <v>1519</v>
      </c>
      <c r="C50" s="1" t="s">
        <v>1520</v>
      </c>
    </row>
    <row r="51" spans="1:3">
      <c r="A51" s="1" t="s">
        <v>1521</v>
      </c>
      <c r="B51" s="1" t="s">
        <v>1522</v>
      </c>
      <c r="C51" s="1" t="s">
        <v>1523</v>
      </c>
    </row>
    <row r="52" spans="1:3">
      <c r="A52" s="1" t="s">
        <v>1524</v>
      </c>
      <c r="B52" s="1" t="s">
        <v>1525</v>
      </c>
      <c r="C52" s="1" t="s">
        <v>1526</v>
      </c>
    </row>
    <row r="53" spans="1:3">
      <c r="A53" s="1" t="s">
        <v>1527</v>
      </c>
      <c r="B53" s="1" t="s">
        <v>1528</v>
      </c>
      <c r="C53" s="1" t="s">
        <v>1529</v>
      </c>
    </row>
    <row r="54" spans="1:3">
      <c r="A54" s="1" t="s">
        <v>1530</v>
      </c>
      <c r="B54" s="1" t="s">
        <v>1531</v>
      </c>
      <c r="C54" s="1" t="s">
        <v>1532</v>
      </c>
    </row>
    <row r="55" spans="1:3">
      <c r="A55" s="1" t="s">
        <v>1533</v>
      </c>
      <c r="B55" s="1" t="s">
        <v>1534</v>
      </c>
      <c r="C55" s="1" t="s">
        <v>1535</v>
      </c>
    </row>
    <row r="56" spans="1:3">
      <c r="A56" s="1" t="s">
        <v>1536</v>
      </c>
      <c r="B56" s="1" t="s">
        <v>1537</v>
      </c>
      <c r="C56" s="1" t="s">
        <v>1538</v>
      </c>
    </row>
    <row r="57" spans="1:3">
      <c r="A57" s="1" t="s">
        <v>1539</v>
      </c>
      <c r="B57" s="1" t="s">
        <v>1540</v>
      </c>
      <c r="C57" s="1" t="s">
        <v>1541</v>
      </c>
    </row>
    <row r="58" spans="1:3">
      <c r="A58" s="1" t="s">
        <v>1542</v>
      </c>
      <c r="B58" s="1" t="s">
        <v>1543</v>
      </c>
      <c r="C58" s="1" t="s">
        <v>1544</v>
      </c>
    </row>
    <row r="59" spans="1:3">
      <c r="A59" s="1" t="s">
        <v>1545</v>
      </c>
      <c r="B59" s="1" t="s">
        <v>1546</v>
      </c>
      <c r="C59" s="1" t="s">
        <v>1547</v>
      </c>
    </row>
    <row r="60" spans="1:3">
      <c r="A60" s="1" t="s">
        <v>1548</v>
      </c>
      <c r="B60" s="1" t="s">
        <v>1549</v>
      </c>
      <c r="C60" s="1" t="s">
        <v>1550</v>
      </c>
    </row>
    <row r="61" spans="1:3">
      <c r="A61" s="1" t="s">
        <v>1551</v>
      </c>
      <c r="B61" s="1" t="s">
        <v>1552</v>
      </c>
      <c r="C61" s="1" t="s">
        <v>1553</v>
      </c>
    </row>
    <row r="62" spans="1:3">
      <c r="A62" s="1" t="s">
        <v>1554</v>
      </c>
      <c r="B62" s="1" t="s">
        <v>1555</v>
      </c>
      <c r="C62" s="1" t="s">
        <v>1556</v>
      </c>
    </row>
    <row r="63" spans="1:3">
      <c r="A63" s="1" t="s">
        <v>1557</v>
      </c>
      <c r="B63" s="1" t="s">
        <v>1558</v>
      </c>
      <c r="C63" s="1" t="s">
        <v>1559</v>
      </c>
    </row>
    <row r="64" spans="1:3">
      <c r="A64" s="1" t="s">
        <v>1560</v>
      </c>
      <c r="B64" s="1" t="s">
        <v>1561</v>
      </c>
      <c r="C64" s="1" t="s">
        <v>1562</v>
      </c>
    </row>
    <row r="65" spans="1:3">
      <c r="A65" s="1" t="s">
        <v>1563</v>
      </c>
      <c r="B65" s="1" t="s">
        <v>1395</v>
      </c>
      <c r="C65" s="1" t="s">
        <v>1564</v>
      </c>
    </row>
    <row r="66" spans="1:3">
      <c r="A66" s="1" t="s">
        <v>1565</v>
      </c>
      <c r="B66" s="1" t="s">
        <v>1566</v>
      </c>
      <c r="C66" s="1" t="s">
        <v>1567</v>
      </c>
    </row>
    <row r="67" spans="1:3">
      <c r="A67" s="1" t="s">
        <v>1568</v>
      </c>
      <c r="B67" s="1" t="s">
        <v>1446</v>
      </c>
      <c r="C67" s="1" t="s">
        <v>1569</v>
      </c>
    </row>
    <row r="68" spans="1:3">
      <c r="A68" s="1" t="s">
        <v>1570</v>
      </c>
      <c r="B68" s="1" t="s">
        <v>1571</v>
      </c>
      <c r="C68" s="1" t="s">
        <v>1572</v>
      </c>
    </row>
    <row r="69" spans="1:3">
      <c r="A69" s="1" t="s">
        <v>1573</v>
      </c>
      <c r="B69" s="1" t="s">
        <v>1574</v>
      </c>
      <c r="C69" s="1" t="s">
        <v>1575</v>
      </c>
    </row>
    <row r="70" spans="1:3">
      <c r="A70" s="1" t="s">
        <v>1576</v>
      </c>
      <c r="B70" s="1" t="s">
        <v>1577</v>
      </c>
      <c r="C70" s="1" t="s">
        <v>1578</v>
      </c>
    </row>
    <row r="71" spans="1:3">
      <c r="A71" s="1" t="s">
        <v>1579</v>
      </c>
      <c r="B71" s="1" t="s">
        <v>1580</v>
      </c>
      <c r="C71" s="1" t="s">
        <v>1581</v>
      </c>
    </row>
    <row r="72" spans="1:3">
      <c r="A72" s="1" t="s">
        <v>1582</v>
      </c>
      <c r="B72" s="1" t="s">
        <v>1583</v>
      </c>
      <c r="C72" s="1" t="s">
        <v>1584</v>
      </c>
    </row>
    <row r="73" spans="1:3">
      <c r="A73" s="1" t="s">
        <v>1585</v>
      </c>
      <c r="B73" s="1" t="s">
        <v>1586</v>
      </c>
      <c r="C73" s="1" t="s">
        <v>1587</v>
      </c>
    </row>
    <row r="74" spans="1:3">
      <c r="A74" s="1" t="s">
        <v>1588</v>
      </c>
      <c r="B74" s="1" t="s">
        <v>1589</v>
      </c>
      <c r="C74" s="1" t="s">
        <v>1590</v>
      </c>
    </row>
    <row r="75" spans="1:3">
      <c r="A75" s="1" t="s">
        <v>1591</v>
      </c>
      <c r="B75" s="1" t="s">
        <v>1592</v>
      </c>
      <c r="C75" s="1" t="s">
        <v>1593</v>
      </c>
    </row>
    <row r="76" spans="1:3">
      <c r="A76" s="1" t="s">
        <v>1594</v>
      </c>
      <c r="B76" s="1" t="s">
        <v>1595</v>
      </c>
      <c r="C76" s="1" t="s">
        <v>1596</v>
      </c>
    </row>
    <row r="77" spans="1:3">
      <c r="A77" s="1" t="s">
        <v>1597</v>
      </c>
      <c r="B77" s="1" t="s">
        <v>1598</v>
      </c>
      <c r="C77" s="1" t="s">
        <v>1599</v>
      </c>
    </row>
    <row r="78" spans="1:3">
      <c r="A78" s="1" t="s">
        <v>1600</v>
      </c>
      <c r="B78" s="1" t="s">
        <v>1601</v>
      </c>
      <c r="C78" s="1" t="s">
        <v>1602</v>
      </c>
    </row>
    <row r="79" spans="1:3">
      <c r="A79" s="1" t="s">
        <v>1603</v>
      </c>
      <c r="B79" s="1" t="s">
        <v>1604</v>
      </c>
      <c r="C79" s="1" t="s">
        <v>1605</v>
      </c>
    </row>
    <row r="80" spans="1:3">
      <c r="A80" s="1" t="s">
        <v>1606</v>
      </c>
      <c r="B80" s="1" t="s">
        <v>1607</v>
      </c>
      <c r="C80" s="1" t="s">
        <v>1608</v>
      </c>
    </row>
    <row r="81" spans="2:3">
      <c r="B81" s="1" t="s">
        <v>1609</v>
      </c>
      <c r="C81" s="1" t="s">
        <v>1610</v>
      </c>
    </row>
    <row r="82" spans="2:3">
      <c r="B82" s="1" t="s">
        <v>1611</v>
      </c>
      <c r="C82" s="1" t="s">
        <v>1612</v>
      </c>
    </row>
    <row r="83" spans="2:3">
      <c r="B83" s="1" t="s">
        <v>1613</v>
      </c>
      <c r="C83" s="1" t="s">
        <v>1614</v>
      </c>
    </row>
    <row r="84" spans="2:3">
      <c r="B84" s="1" t="s">
        <v>1615</v>
      </c>
      <c r="C84" s="1" t="s">
        <v>218</v>
      </c>
    </row>
    <row r="85" spans="2:3">
      <c r="B85" s="1" t="s">
        <v>1616</v>
      </c>
      <c r="C85" s="1" t="s">
        <v>1617</v>
      </c>
    </row>
    <row r="86" spans="2:3">
      <c r="B86" s="1" t="s">
        <v>1618</v>
      </c>
      <c r="C86" s="1" t="s">
        <v>1619</v>
      </c>
    </row>
    <row r="87" spans="2:3">
      <c r="B87" s="1" t="s">
        <v>1620</v>
      </c>
      <c r="C87" s="1" t="s">
        <v>1621</v>
      </c>
    </row>
    <row r="88" spans="2:3">
      <c r="B88" s="1" t="s">
        <v>1622</v>
      </c>
      <c r="C88" s="1" t="s">
        <v>1623</v>
      </c>
    </row>
    <row r="89" spans="2:3">
      <c r="B89" s="1" t="s">
        <v>1624</v>
      </c>
      <c r="C89" s="1" t="s">
        <v>1625</v>
      </c>
    </row>
    <row r="90" spans="2:3">
      <c r="B90" s="1" t="s">
        <v>1626</v>
      </c>
      <c r="C90" s="1" t="s">
        <v>1627</v>
      </c>
    </row>
    <row r="91" spans="2:3">
      <c r="B91" s="1" t="s">
        <v>1628</v>
      </c>
      <c r="C91" s="1" t="s">
        <v>1482</v>
      </c>
    </row>
    <row r="92" spans="2:3">
      <c r="B92" s="1" t="s">
        <v>1629</v>
      </c>
      <c r="C92" s="1" t="s">
        <v>1630</v>
      </c>
    </row>
    <row r="93" spans="2:3">
      <c r="B93" s="1" t="s">
        <v>1631</v>
      </c>
      <c r="C93" s="1" t="s">
        <v>1632</v>
      </c>
    </row>
    <row r="94" spans="2:3">
      <c r="B94" s="1" t="s">
        <v>1633</v>
      </c>
      <c r="C94" s="1" t="s">
        <v>1634</v>
      </c>
    </row>
    <row r="95" spans="2:3">
      <c r="B95" s="1" t="s">
        <v>1635</v>
      </c>
      <c r="C95" s="1" t="s">
        <v>1636</v>
      </c>
    </row>
    <row r="96" spans="2:3">
      <c r="C96" s="1" t="s">
        <v>1637</v>
      </c>
    </row>
    <row r="97" spans="3:3">
      <c r="C97" s="1" t="s">
        <v>1638</v>
      </c>
    </row>
  </sheetData>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9"/>
  <sheetViews>
    <sheetView workbookViewId="0"/>
  </sheetViews>
  <sheetFormatPr baseColWidth="10" defaultRowHeight="15"/>
  <sheetData>
    <row r="1" spans="1:5">
      <c r="A1" s="10" t="s">
        <v>15</v>
      </c>
      <c r="B1" s="10" t="s">
        <v>16</v>
      </c>
      <c r="C1" s="10" t="s">
        <v>17</v>
      </c>
      <c r="D1" s="10" t="s">
        <v>20</v>
      </c>
      <c r="E1" s="10" t="s">
        <v>21</v>
      </c>
    </row>
    <row r="2" spans="1:5">
      <c r="A2" s="1" t="s">
        <v>1</v>
      </c>
      <c r="B2" s="1" t="s">
        <v>46</v>
      </c>
      <c r="C2" s="1" t="s">
        <v>47</v>
      </c>
      <c r="D2" s="1" t="s">
        <v>48</v>
      </c>
      <c r="E2" s="1" t="s">
        <v>49</v>
      </c>
    </row>
    <row r="3" spans="1:5">
      <c r="A3" s="1" t="s">
        <v>8</v>
      </c>
      <c r="B3" s="1" t="s">
        <v>50</v>
      </c>
      <c r="C3" s="1" t="s">
        <v>51</v>
      </c>
      <c r="D3" s="1" t="s">
        <v>52</v>
      </c>
      <c r="E3" s="1" t="s">
        <v>53</v>
      </c>
    </row>
    <row r="4" spans="1:5">
      <c r="A4" s="1" t="s">
        <v>54</v>
      </c>
      <c r="B4" s="1" t="s">
        <v>55</v>
      </c>
      <c r="C4" s="1" t="s">
        <v>56</v>
      </c>
      <c r="D4" s="1" t="s">
        <v>57</v>
      </c>
      <c r="E4" s="1" t="s">
        <v>58</v>
      </c>
    </row>
    <row r="5" spans="1:5">
      <c r="B5" s="1" t="s">
        <v>59</v>
      </c>
      <c r="C5" s="1" t="s">
        <v>60</v>
      </c>
      <c r="D5" s="1" t="s">
        <v>61</v>
      </c>
      <c r="E5" s="1" t="s">
        <v>62</v>
      </c>
    </row>
    <row r="6" spans="1:5">
      <c r="B6" s="1" t="s">
        <v>63</v>
      </c>
      <c r="C6" s="1" t="s">
        <v>64</v>
      </c>
      <c r="D6" s="1" t="s">
        <v>65</v>
      </c>
      <c r="E6" s="1" t="s">
        <v>66</v>
      </c>
    </row>
    <row r="7" spans="1:5">
      <c r="B7" s="1" t="s">
        <v>67</v>
      </c>
      <c r="C7" s="1" t="s">
        <v>68</v>
      </c>
      <c r="D7" s="1" t="s">
        <v>69</v>
      </c>
      <c r="E7" s="1" t="s">
        <v>70</v>
      </c>
    </row>
    <row r="8" spans="1:5">
      <c r="B8" s="1" t="s">
        <v>71</v>
      </c>
      <c r="C8" s="1" t="s">
        <v>72</v>
      </c>
      <c r="D8" s="1" t="s">
        <v>73</v>
      </c>
      <c r="E8" s="1" t="s">
        <v>74</v>
      </c>
    </row>
    <row r="9" spans="1:5">
      <c r="B9" s="1" t="s">
        <v>75</v>
      </c>
      <c r="C9" s="1" t="s">
        <v>76</v>
      </c>
      <c r="D9" s="1" t="s">
        <v>77</v>
      </c>
      <c r="E9" s="1" t="s">
        <v>78</v>
      </c>
    </row>
    <row r="10" spans="1:5">
      <c r="B10" s="1" t="s">
        <v>79</v>
      </c>
      <c r="C10" s="1" t="s">
        <v>80</v>
      </c>
      <c r="D10" s="1" t="s">
        <v>81</v>
      </c>
      <c r="E10" s="1" t="s">
        <v>82</v>
      </c>
    </row>
    <row r="11" spans="1:5">
      <c r="B11" s="1" t="s">
        <v>83</v>
      </c>
      <c r="D11" s="1" t="s">
        <v>84</v>
      </c>
      <c r="E11" s="1" t="s">
        <v>85</v>
      </c>
    </row>
    <row r="12" spans="1:5">
      <c r="B12" s="1" t="s">
        <v>86</v>
      </c>
      <c r="D12" s="1" t="s">
        <v>87</v>
      </c>
      <c r="E12" s="1" t="s">
        <v>88</v>
      </c>
    </row>
    <row r="13" spans="1:5">
      <c r="B13" s="1" t="s">
        <v>89</v>
      </c>
      <c r="D13" s="1" t="s">
        <v>90</v>
      </c>
      <c r="E13" s="1" t="s">
        <v>91</v>
      </c>
    </row>
    <row r="14" spans="1:5">
      <c r="B14" s="1" t="s">
        <v>92</v>
      </c>
      <c r="D14" s="1" t="s">
        <v>93</v>
      </c>
    </row>
    <row r="15" spans="1:5">
      <c r="B15" s="1" t="s">
        <v>94</v>
      </c>
      <c r="D15" s="1" t="s">
        <v>95</v>
      </c>
    </row>
    <row r="16" spans="1:5">
      <c r="B16" s="1" t="s">
        <v>96</v>
      </c>
      <c r="D16" s="1" t="s">
        <v>97</v>
      </c>
    </row>
    <row r="17" spans="2:4">
      <c r="B17" s="1" t="s">
        <v>98</v>
      </c>
      <c r="D17" s="1" t="s">
        <v>99</v>
      </c>
    </row>
    <row r="18" spans="2:4">
      <c r="B18" s="1" t="s">
        <v>100</v>
      </c>
      <c r="D18" s="1" t="s">
        <v>101</v>
      </c>
    </row>
    <row r="19" spans="2:4">
      <c r="B19" s="1" t="s">
        <v>102</v>
      </c>
      <c r="D19" s="1" t="s">
        <v>103</v>
      </c>
    </row>
    <row r="20" spans="2:4">
      <c r="B20" s="1" t="s">
        <v>104</v>
      </c>
      <c r="D20" s="1" t="s">
        <v>105</v>
      </c>
    </row>
    <row r="21" spans="2:4">
      <c r="B21" s="1" t="s">
        <v>106</v>
      </c>
      <c r="D21" s="1" t="s">
        <v>61</v>
      </c>
    </row>
    <row r="22" spans="2:4">
      <c r="B22" s="1" t="s">
        <v>107</v>
      </c>
      <c r="D22" s="1" t="s">
        <v>108</v>
      </c>
    </row>
    <row r="23" spans="2:4">
      <c r="B23" s="1" t="s">
        <v>109</v>
      </c>
      <c r="D23" s="1" t="s">
        <v>110</v>
      </c>
    </row>
    <row r="24" spans="2:4">
      <c r="B24" s="1" t="s">
        <v>111</v>
      </c>
      <c r="D24" s="1" t="s">
        <v>112</v>
      </c>
    </row>
    <row r="25" spans="2:4">
      <c r="B25" s="1" t="s">
        <v>113</v>
      </c>
      <c r="D25" s="1" t="s">
        <v>114</v>
      </c>
    </row>
    <row r="26" spans="2:4">
      <c r="B26" s="1" t="s">
        <v>115</v>
      </c>
      <c r="D26" s="1" t="s">
        <v>116</v>
      </c>
    </row>
    <row r="27" spans="2:4">
      <c r="B27" s="1" t="s">
        <v>117</v>
      </c>
      <c r="D27" s="1" t="s">
        <v>118</v>
      </c>
    </row>
    <row r="28" spans="2:4">
      <c r="B28" s="1" t="s">
        <v>119</v>
      </c>
      <c r="D28" s="1" t="s">
        <v>120</v>
      </c>
    </row>
    <row r="29" spans="2:4">
      <c r="B29" s="1" t="s">
        <v>121</v>
      </c>
      <c r="D29" s="1" t="s">
        <v>122</v>
      </c>
    </row>
    <row r="30" spans="2:4">
      <c r="B30" s="1" t="s">
        <v>123</v>
      </c>
    </row>
    <row r="31" spans="2:4">
      <c r="B31" s="1" t="s">
        <v>124</v>
      </c>
    </row>
    <row r="32" spans="2:4">
      <c r="B32" s="1" t="s">
        <v>125</v>
      </c>
    </row>
    <row r="33" spans="2:2">
      <c r="B33" s="1" t="s">
        <v>126</v>
      </c>
    </row>
    <row r="34" spans="2:2">
      <c r="B34" s="1" t="s">
        <v>127</v>
      </c>
    </row>
    <row r="35" spans="2:2">
      <c r="B35" s="1" t="s">
        <v>128</v>
      </c>
    </row>
    <row r="36" spans="2:2">
      <c r="B36" s="1" t="s">
        <v>129</v>
      </c>
    </row>
    <row r="37" spans="2:2">
      <c r="B37" s="1" t="s">
        <v>130</v>
      </c>
    </row>
    <row r="38" spans="2:2">
      <c r="B38" s="1" t="s">
        <v>131</v>
      </c>
    </row>
    <row r="39" spans="2:2">
      <c r="B39" s="1" t="s">
        <v>132</v>
      </c>
    </row>
  </sheetData>
  <phoneticPr fontId="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Q45"/>
  <sheetViews>
    <sheetView zoomScale="114" workbookViewId="0">
      <selection activeCell="I3" sqref="I3"/>
    </sheetView>
  </sheetViews>
  <sheetFormatPr baseColWidth="10" defaultRowHeight="15"/>
  <cols>
    <col min="1" max="20" width="10.83203125" style="3"/>
    <col min="21" max="21" width="36.33203125" style="3" customWidth="1"/>
    <col min="22" max="16384" width="10.83203125" style="3"/>
  </cols>
  <sheetData>
    <row r="1" spans="1:43" ht="32">
      <c r="B1" s="5" t="s">
        <v>1866</v>
      </c>
      <c r="C1" s="5" t="s">
        <v>1867</v>
      </c>
      <c r="D1" s="5" t="s">
        <v>1868</v>
      </c>
      <c r="E1" s="5" t="s">
        <v>1869</v>
      </c>
      <c r="F1" s="5" t="s">
        <v>1870</v>
      </c>
      <c r="G1" s="5" t="s">
        <v>1871</v>
      </c>
      <c r="H1" s="5" t="s">
        <v>1872</v>
      </c>
      <c r="I1" s="5" t="s">
        <v>1873</v>
      </c>
      <c r="J1" s="5" t="s">
        <v>1874</v>
      </c>
      <c r="K1" s="5" t="s">
        <v>1875</v>
      </c>
      <c r="L1" s="5" t="s">
        <v>1876</v>
      </c>
      <c r="M1" s="5" t="s">
        <v>1877</v>
      </c>
      <c r="N1" s="5" t="s">
        <v>1878</v>
      </c>
      <c r="W1" s="269">
        <v>1</v>
      </c>
      <c r="Y1" s="3">
        <v>2</v>
      </c>
      <c r="AA1" s="3">
        <v>3</v>
      </c>
      <c r="AC1" s="3">
        <v>4</v>
      </c>
      <c r="AE1" s="3">
        <v>5</v>
      </c>
      <c r="AG1" s="3">
        <v>6</v>
      </c>
      <c r="AI1" s="3">
        <v>7</v>
      </c>
      <c r="AK1" s="3">
        <v>8</v>
      </c>
      <c r="AM1" s="3">
        <v>9</v>
      </c>
      <c r="AO1" s="3">
        <v>10</v>
      </c>
      <c r="AQ1" s="3">
        <v>11</v>
      </c>
    </row>
    <row r="2" spans="1:43">
      <c r="A2" s="3">
        <f>COUNTIF(A3:A9999,"&lt;&gt;")+2</f>
        <v>2</v>
      </c>
      <c r="B2" s="3">
        <f t="shared" ref="B2:N2" si="0">COUNTIF(B3:B9999,"&lt;&gt;")+2</f>
        <v>9</v>
      </c>
      <c r="C2" s="3">
        <f t="shared" si="0"/>
        <v>24</v>
      </c>
      <c r="D2" s="3">
        <f t="shared" si="0"/>
        <v>13</v>
      </c>
      <c r="E2" s="3">
        <f t="shared" si="0"/>
        <v>30</v>
      </c>
      <c r="F2" s="3">
        <f t="shared" si="0"/>
        <v>9</v>
      </c>
      <c r="G2" s="3">
        <f t="shared" si="0"/>
        <v>24</v>
      </c>
      <c r="H2" s="3">
        <f t="shared" si="0"/>
        <v>17</v>
      </c>
      <c r="I2" s="3">
        <f t="shared" si="0"/>
        <v>30</v>
      </c>
      <c r="J2" s="3">
        <f t="shared" si="0"/>
        <v>17</v>
      </c>
      <c r="K2" s="3">
        <f t="shared" si="0"/>
        <v>10</v>
      </c>
      <c r="L2" s="3">
        <f t="shared" si="0"/>
        <v>15</v>
      </c>
      <c r="M2" s="3">
        <f t="shared" si="0"/>
        <v>13</v>
      </c>
      <c r="N2" s="3">
        <f t="shared" si="0"/>
        <v>15</v>
      </c>
      <c r="O2" s="3">
        <f>COUNTIF(O3:O9999,"&lt;&gt;")+2</f>
        <v>2</v>
      </c>
      <c r="P2" s="3">
        <f>COUNTIF(P3:P9999,"&lt;&gt;")+2</f>
        <v>2</v>
      </c>
      <c r="W2" s="269"/>
    </row>
    <row r="3" spans="1:43" ht="80">
      <c r="B3" s="3" t="s">
        <v>1879</v>
      </c>
      <c r="C3" s="3" t="s">
        <v>1880</v>
      </c>
      <c r="D3" s="3" t="s">
        <v>1881</v>
      </c>
      <c r="E3" s="3" t="s">
        <v>1882</v>
      </c>
      <c r="F3" s="3" t="s">
        <v>1883</v>
      </c>
      <c r="G3" s="3" t="s">
        <v>1884</v>
      </c>
      <c r="H3" s="3" t="s">
        <v>1885</v>
      </c>
      <c r="I3" s="3" t="s">
        <v>1886</v>
      </c>
      <c r="J3" s="3" t="s">
        <v>1885</v>
      </c>
      <c r="K3" s="3" t="s">
        <v>1887</v>
      </c>
      <c r="L3" s="3" t="s">
        <v>1887</v>
      </c>
      <c r="M3" s="3" t="s">
        <v>1888</v>
      </c>
      <c r="N3" s="3" t="s">
        <v>1889</v>
      </c>
      <c r="S3" s="262" t="s">
        <v>2052</v>
      </c>
      <c r="T3" s="269" t="s">
        <v>6073</v>
      </c>
      <c r="U3" s="270" t="str">
        <f ca="1">_xlfn.CONCAT(V3:AQ3)</f>
        <v>长着一张杏仁型脸，气质高冷，线条深刻,体型伟岸,有着皎月般曲线婀娜的眉毛,眼眸如一泓清水,留着碎平头（男）,皮肤牛奶般,穿着咖啡色的马夹与紫色的七分裤,脚上穿着一双拖鞋</v>
      </c>
      <c r="V3" s="269" t="s">
        <v>6081</v>
      </c>
      <c r="W3" s="3" t="str" cm="1">
        <f t="array" aca="1" ref="W3" ca="1">IFERROR(INDIRECT(MID($T3,W$1,1)&amp;RANDBETWEEN($A$2+1,INDIRECT(MID($T3,W$1,1)&amp;($A$2)))),"")</f>
        <v>杏仁型脸，气质高冷，线条深刻</v>
      </c>
      <c r="X3" s="3" t="s">
        <v>6070</v>
      </c>
      <c r="Y3" s="3" t="str" cm="1">
        <f t="array" aca="1" ref="Y3" ca="1">IFERROR(INDIRECT(MID($T3,Y$1,1)&amp;RANDBETWEEN($A$2+1,INDIRECT(MID($T3,Y$1,1)&amp;($A$2)))),"")</f>
        <v>伟岸</v>
      </c>
      <c r="Z3" s="3" t="s">
        <v>6071</v>
      </c>
      <c r="AA3" s="3" t="str" cm="1">
        <f t="array" aca="1" ref="AA3" ca="1">IFERROR(INDIRECT(MID($T3,AA$1,1)&amp;RANDBETWEEN($A$2+1,INDIRECT(MID($T3,AA$1,1)&amp;($A$2)))),"")</f>
        <v>皎月般曲线婀娜</v>
      </c>
      <c r="AB3" s="269" t="s">
        <v>6072</v>
      </c>
      <c r="AC3" s="3" t="str" cm="1">
        <f t="array" aca="1" ref="AC3" ca="1">IFERROR(INDIRECT(MID($T3,AC$1,1)&amp;RANDBETWEEN($A$2+1,INDIRECT(MID($T3,AC$1,1)&amp;($A$2)))),"")</f>
        <v>如一泓清水</v>
      </c>
      <c r="AD3" s="3" t="s">
        <v>6074</v>
      </c>
      <c r="AE3" s="3" t="str" cm="1">
        <f t="array" aca="1" ref="AE3" ca="1">IFERROR(INDIRECT(MID($T3,AE$1,1)&amp;RANDBETWEEN($A$2+1,INDIRECT(MID($T3,AE$1,1)&amp;($A$2)))),"")</f>
        <v>碎平头（男）</v>
      </c>
      <c r="AF3" s="3" t="s">
        <v>6075</v>
      </c>
      <c r="AG3" s="3" t="str" cm="1">
        <f t="array" aca="1" ref="AG3" ca="1">IFERROR(INDIRECT(MID($T3,AG$1,1)&amp;RANDBETWEEN($A$2+1,INDIRECT(MID($T3,AG$1,1)&amp;($A$2)))),"")</f>
        <v>牛奶般</v>
      </c>
      <c r="AH3" s="3" t="s">
        <v>6076</v>
      </c>
      <c r="AI3" s="3" t="str" cm="1">
        <f t="array" aca="1" ref="AI3" ca="1">IFERROR(INDIRECT(MID($T3,AI$1,1)&amp;RANDBETWEEN($A$2+1,INDIRECT(MID($T3,AI$1,1)&amp;($A$2)))),"")</f>
        <v>咖啡色</v>
      </c>
      <c r="AJ3" s="3" t="s">
        <v>6077</v>
      </c>
      <c r="AK3" s="3" t="str" cm="1">
        <f t="array" aca="1" ref="AK3" ca="1">IFERROR(INDIRECT(MID($T3,AK$1,1)&amp;RANDBETWEEN($A$2+1,INDIRECT(MID($T3,AK$1,1)&amp;($A$2)))),"")</f>
        <v>马夹</v>
      </c>
      <c r="AL3" s="3" t="s">
        <v>6078</v>
      </c>
      <c r="AM3" s="3" t="str" cm="1">
        <f t="array" aca="1" ref="AM3" ca="1">IFERROR(INDIRECT(MID($T3,AM$1,1)&amp;RANDBETWEEN($A$2+1,INDIRECT(MID($T3,AM$1,1)&amp;($A$2)))),"")</f>
        <v>紫色</v>
      </c>
      <c r="AN3" s="3" t="s">
        <v>6077</v>
      </c>
      <c r="AO3" s="3" t="str" cm="1">
        <f t="array" aca="1" ref="AO3" ca="1">IFERROR(INDIRECT(MID($T3,AO$1,1)&amp;RANDBETWEEN($A$2+1,INDIRECT(MID($T3,AO$1,1)&amp;($A$2)))),"")</f>
        <v>七分裤</v>
      </c>
      <c r="AP3" s="3" t="s">
        <v>6079</v>
      </c>
      <c r="AQ3" s="3" t="str" cm="1">
        <f t="array" aca="1" ref="AQ3" ca="1">IFERROR(INDIRECT(MID($T3,AQ$1,1)&amp;RANDBETWEEN($A$2+1,INDIRECT(MID($T3,AQ$1,1)&amp;($A$2)))),"")</f>
        <v>拖鞋</v>
      </c>
    </row>
    <row r="4" spans="1:43" ht="80">
      <c r="B4" s="3" t="s">
        <v>1890</v>
      </c>
      <c r="C4" s="3" t="s">
        <v>1891</v>
      </c>
      <c r="D4" s="3" t="s">
        <v>1892</v>
      </c>
      <c r="E4" s="3" t="s">
        <v>1893</v>
      </c>
      <c r="F4" s="3" t="s">
        <v>1894</v>
      </c>
      <c r="G4" s="3" t="s">
        <v>1895</v>
      </c>
      <c r="H4" s="3" t="s">
        <v>1896</v>
      </c>
      <c r="I4" s="3" t="s">
        <v>1897</v>
      </c>
      <c r="J4" s="3" t="s">
        <v>1896</v>
      </c>
      <c r="K4" s="3" t="s">
        <v>1898</v>
      </c>
      <c r="L4" s="3" t="s">
        <v>1898</v>
      </c>
      <c r="M4" s="3" t="s">
        <v>1899</v>
      </c>
      <c r="N4" s="3" t="s">
        <v>1900</v>
      </c>
      <c r="S4" s="262" t="s">
        <v>2053</v>
      </c>
      <c r="T4" s="269" t="s">
        <v>6080</v>
      </c>
      <c r="U4" s="270" t="str">
        <f ca="1">_xlfn.CONCAT(V4:AQ4)</f>
        <v>长着一张倒瓜子脸，气质时尚，五官立体,体型丰满,有着柳叶似的眉毛,眼眸如一泓清水,留着齐刘海短发（女），学生最爱,皮肤晶莹如玉,穿着橙色的正装/西装与青色的背心裙,脚上穿着一双增高鞋</v>
      </c>
      <c r="V4" s="269" t="s">
        <v>6081</v>
      </c>
      <c r="W4" s="3" t="str" cm="1">
        <f t="array" aca="1" ref="W4" ca="1">IFERROR(INDIRECT(MID($T4,W$1,1)&amp;RANDBETWEEN($A$2+1,INDIRECT(MID($T4,W$1,1)&amp;($A$2)))),"")</f>
        <v>倒瓜子脸，气质时尚，五官立体</v>
      </c>
      <c r="X4" s="3" t="s">
        <v>6070</v>
      </c>
      <c r="Y4" s="3" t="str" cm="1">
        <f t="array" aca="1" ref="Y4" ca="1">IFERROR(INDIRECT(MID($T4,Y$1,1)&amp;RANDBETWEEN($A$2+1,INDIRECT(MID($T4,Y$1,1)&amp;($A$2)))),"")</f>
        <v>丰满</v>
      </c>
      <c r="Z4" s="3" t="s">
        <v>6071</v>
      </c>
      <c r="AA4" s="3" t="str" cm="1">
        <f t="array" aca="1" ref="AA4" ca="1">IFERROR(INDIRECT(MID($T4,AA$1,1)&amp;RANDBETWEEN($A$2+1,INDIRECT(MID($T4,AA$1,1)&amp;($A$2)))),"")</f>
        <v>柳叶似</v>
      </c>
      <c r="AB4" s="269" t="s">
        <v>6072</v>
      </c>
      <c r="AC4" s="3" t="str" cm="1">
        <f t="array" aca="1" ref="AC4" ca="1">IFERROR(INDIRECT(MID($T4,AC$1,1)&amp;RANDBETWEEN($A$2+1,INDIRECT(MID($T4,AC$1,1)&amp;($A$2)))),"")</f>
        <v>如一泓清水</v>
      </c>
      <c r="AD4" s="3" t="s">
        <v>6074</v>
      </c>
      <c r="AE4" s="3" t="str" cm="1">
        <f t="array" aca="1" ref="AE4" ca="1">IFERROR(INDIRECT(MID($T4,AE$1,1)&amp;RANDBETWEEN($A$2+1,INDIRECT(MID($T4,AE$1,1)&amp;($A$2)))),"")</f>
        <v>齐刘海短发（女），学生最爱</v>
      </c>
      <c r="AF4" s="3" t="s">
        <v>6075</v>
      </c>
      <c r="AG4" s="3" t="str" cm="1">
        <f t="array" aca="1" ref="AG4" ca="1">IFERROR(INDIRECT(MID($T4,AG$1,1)&amp;RANDBETWEEN($A$2+1,INDIRECT(MID($T4,AG$1,1)&amp;($A$2)))),"")</f>
        <v>晶莹如玉</v>
      </c>
      <c r="AH4" s="3" t="s">
        <v>6076</v>
      </c>
      <c r="AI4" s="3" t="str" cm="1">
        <f t="array" aca="1" ref="AI4" ca="1">IFERROR(INDIRECT(MID($T4,AI$1,1)&amp;RANDBETWEEN($A$2+1,INDIRECT(MID($T4,AI$1,1)&amp;($A$2)))),"")</f>
        <v>橙色</v>
      </c>
      <c r="AJ4" s="3" t="s">
        <v>6077</v>
      </c>
      <c r="AK4" s="3" t="str" cm="1">
        <f t="array" aca="1" ref="AK4" ca="1">IFERROR(INDIRECT(MID($T4,AK$1,1)&amp;RANDBETWEEN($A$2+1,INDIRECT(MID($T4,AK$1,1)&amp;($A$2)))),"")</f>
        <v>正装/西装</v>
      </c>
      <c r="AL4" s="3" t="s">
        <v>6078</v>
      </c>
      <c r="AM4" s="3" t="str" cm="1">
        <f t="array" aca="1" ref="AM4" ca="1">IFERROR(INDIRECT(MID($T4,AM$1,1)&amp;RANDBETWEEN($A$2+1,INDIRECT(MID($T4,AM$1,1)&amp;($A$2)))),"")</f>
        <v>青色</v>
      </c>
      <c r="AN4" s="3" t="s">
        <v>6077</v>
      </c>
      <c r="AO4" s="3" t="str" cm="1">
        <f t="array" aca="1" ref="AO4" ca="1">IFERROR(INDIRECT(MID($T4,AO$1,1)&amp;RANDBETWEEN($A$2+1,INDIRECT(MID($T4,AO$1,1)&amp;($A$2)))),"")</f>
        <v>背心裙</v>
      </c>
      <c r="AP4" s="3" t="s">
        <v>6079</v>
      </c>
      <c r="AQ4" s="3" t="str" cm="1">
        <f t="array" aca="1" ref="AQ4" ca="1">IFERROR(INDIRECT(MID($T4,AQ$1,1)&amp;RANDBETWEEN($A$2+1,INDIRECT(MID($T4,AQ$1,1)&amp;($A$2)))),"")</f>
        <v>增高鞋</v>
      </c>
    </row>
    <row r="5" spans="1:43" ht="48">
      <c r="B5" s="3" t="s">
        <v>1901</v>
      </c>
      <c r="C5" s="3" t="s">
        <v>1902</v>
      </c>
      <c r="D5" s="3" t="s">
        <v>1903</v>
      </c>
      <c r="E5" s="3" t="s">
        <v>1904</v>
      </c>
      <c r="F5" s="3" t="s">
        <v>1905</v>
      </c>
      <c r="G5" s="3" t="s">
        <v>1906</v>
      </c>
      <c r="H5" s="3" t="s">
        <v>1907</v>
      </c>
      <c r="I5" s="3" t="s">
        <v>1908</v>
      </c>
      <c r="J5" s="3" t="s">
        <v>1907</v>
      </c>
      <c r="K5" s="3" t="s">
        <v>1909</v>
      </c>
      <c r="L5" s="3" t="s">
        <v>1909</v>
      </c>
      <c r="M5" s="3" t="s">
        <v>1910</v>
      </c>
      <c r="N5" s="3" t="s">
        <v>1911</v>
      </c>
    </row>
    <row r="6" spans="1:43" ht="48">
      <c r="B6" s="3" t="s">
        <v>1912</v>
      </c>
      <c r="C6" s="3" t="s">
        <v>1913</v>
      </c>
      <c r="D6" s="3" t="s">
        <v>1914</v>
      </c>
      <c r="E6" s="3" t="s">
        <v>1915</v>
      </c>
      <c r="F6" s="3" t="s">
        <v>1916</v>
      </c>
      <c r="G6" s="3" t="s">
        <v>1917</v>
      </c>
      <c r="H6" s="3" t="s">
        <v>1918</v>
      </c>
      <c r="I6" s="3" t="s">
        <v>1919</v>
      </c>
      <c r="J6" s="3" t="s">
        <v>1918</v>
      </c>
      <c r="K6" s="3" t="s">
        <v>1920</v>
      </c>
      <c r="L6" s="3" t="s">
        <v>1920</v>
      </c>
      <c r="M6" s="3" t="s">
        <v>1921</v>
      </c>
      <c r="N6" s="3" t="s">
        <v>1922</v>
      </c>
    </row>
    <row r="7" spans="1:43" ht="48">
      <c r="B7" s="3" t="s">
        <v>1923</v>
      </c>
      <c r="C7" s="3" t="s">
        <v>1924</v>
      </c>
      <c r="D7" s="3" t="s">
        <v>1925</v>
      </c>
      <c r="E7" s="3" t="s">
        <v>1926</v>
      </c>
      <c r="F7" s="3" t="s">
        <v>1927</v>
      </c>
      <c r="G7" s="3" t="s">
        <v>1928</v>
      </c>
      <c r="H7" s="3" t="s">
        <v>1929</v>
      </c>
      <c r="I7" s="3" t="s">
        <v>1930</v>
      </c>
      <c r="J7" s="3" t="s">
        <v>1929</v>
      </c>
      <c r="K7" s="3" t="s">
        <v>1931</v>
      </c>
      <c r="L7" s="3" t="s">
        <v>1931</v>
      </c>
      <c r="M7" s="3" t="s">
        <v>1932</v>
      </c>
      <c r="N7" s="3" t="s">
        <v>1933</v>
      </c>
    </row>
    <row r="8" spans="1:43" ht="48">
      <c r="B8" s="3" t="s">
        <v>1934</v>
      </c>
      <c r="C8" s="3" t="s">
        <v>1935</v>
      </c>
      <c r="D8" s="3" t="s">
        <v>1936</v>
      </c>
      <c r="E8" s="3" t="s">
        <v>1937</v>
      </c>
      <c r="F8" s="3" t="s">
        <v>1938</v>
      </c>
      <c r="G8" s="3" t="s">
        <v>1939</v>
      </c>
      <c r="H8" s="3" t="s">
        <v>1940</v>
      </c>
      <c r="I8" s="3" t="s">
        <v>1941</v>
      </c>
      <c r="J8" s="3" t="s">
        <v>1940</v>
      </c>
      <c r="K8" s="3" t="s">
        <v>1942</v>
      </c>
      <c r="L8" s="3" t="s">
        <v>1942</v>
      </c>
      <c r="M8" s="3" t="s">
        <v>1943</v>
      </c>
      <c r="N8" s="3" t="s">
        <v>1944</v>
      </c>
    </row>
    <row r="9" spans="1:43" ht="48">
      <c r="B9" s="3" t="s">
        <v>1945</v>
      </c>
      <c r="C9" s="3" t="s">
        <v>1946</v>
      </c>
      <c r="D9" s="3" t="s">
        <v>1947</v>
      </c>
      <c r="E9" s="3" t="s">
        <v>1948</v>
      </c>
      <c r="F9" s="3" t="s">
        <v>1949</v>
      </c>
      <c r="G9" s="3" t="s">
        <v>1950</v>
      </c>
      <c r="H9" s="3" t="s">
        <v>1951</v>
      </c>
      <c r="I9" s="3" t="s">
        <v>1952</v>
      </c>
      <c r="J9" s="3" t="s">
        <v>1951</v>
      </c>
      <c r="K9" s="3" t="s">
        <v>1953</v>
      </c>
      <c r="L9" s="3" t="s">
        <v>1953</v>
      </c>
      <c r="M9" s="3" t="s">
        <v>1954</v>
      </c>
      <c r="N9" s="3" t="s">
        <v>1955</v>
      </c>
    </row>
    <row r="10" spans="1:43" ht="48">
      <c r="C10" s="3" t="s">
        <v>1956</v>
      </c>
      <c r="D10" s="3" t="s">
        <v>1957</v>
      </c>
      <c r="E10" s="3" t="s">
        <v>1958</v>
      </c>
      <c r="G10" s="3" t="s">
        <v>1959</v>
      </c>
      <c r="H10" s="3" t="s">
        <v>1960</v>
      </c>
      <c r="I10" s="3" t="s">
        <v>1961</v>
      </c>
      <c r="J10" s="3" t="s">
        <v>1960</v>
      </c>
      <c r="K10" s="269" t="s">
        <v>6285</v>
      </c>
      <c r="L10" s="3" t="s">
        <v>1962</v>
      </c>
      <c r="M10" s="3" t="s">
        <v>1963</v>
      </c>
      <c r="N10" s="3" t="s">
        <v>1964</v>
      </c>
    </row>
    <row r="11" spans="1:43" ht="48">
      <c r="C11" s="3" t="s">
        <v>1965</v>
      </c>
      <c r="D11" s="3" t="s">
        <v>1966</v>
      </c>
      <c r="E11" s="3" t="s">
        <v>1967</v>
      </c>
      <c r="G11" s="3" t="s">
        <v>1968</v>
      </c>
      <c r="H11" s="3" t="s">
        <v>1969</v>
      </c>
      <c r="I11" s="3" t="s">
        <v>1970</v>
      </c>
      <c r="J11" s="3" t="s">
        <v>1969</v>
      </c>
      <c r="L11" s="3" t="s">
        <v>1971</v>
      </c>
      <c r="M11" s="3" t="s">
        <v>1972</v>
      </c>
      <c r="N11" s="3" t="s">
        <v>1973</v>
      </c>
    </row>
    <row r="12" spans="1:43" ht="48">
      <c r="C12" s="3" t="s">
        <v>1974</v>
      </c>
      <c r="D12" s="3" t="s">
        <v>1975</v>
      </c>
      <c r="E12" s="3" t="s">
        <v>1976</v>
      </c>
      <c r="G12" s="3" t="s">
        <v>1977</v>
      </c>
      <c r="H12" s="3" t="s">
        <v>1978</v>
      </c>
      <c r="I12" s="3" t="s">
        <v>1979</v>
      </c>
      <c r="J12" s="3" t="s">
        <v>1978</v>
      </c>
      <c r="L12" s="3" t="s">
        <v>1980</v>
      </c>
      <c r="M12" s="3" t="s">
        <v>1981</v>
      </c>
      <c r="N12" s="3" t="s">
        <v>1982</v>
      </c>
    </row>
    <row r="13" spans="1:43" ht="48">
      <c r="C13" s="3" t="s">
        <v>1983</v>
      </c>
      <c r="D13" s="3" t="s">
        <v>1984</v>
      </c>
      <c r="E13" s="3" t="s">
        <v>1985</v>
      </c>
      <c r="G13" s="3" t="s">
        <v>1986</v>
      </c>
      <c r="H13" s="3" t="s">
        <v>1987</v>
      </c>
      <c r="I13" s="3" t="s">
        <v>1988</v>
      </c>
      <c r="J13" s="3" t="s">
        <v>1987</v>
      </c>
      <c r="L13" s="3" t="s">
        <v>1989</v>
      </c>
      <c r="M13" s="3" t="s">
        <v>1990</v>
      </c>
      <c r="N13" s="3" t="s">
        <v>1991</v>
      </c>
    </row>
    <row r="14" spans="1:43" ht="48">
      <c r="C14" s="3" t="s">
        <v>1992</v>
      </c>
      <c r="E14" s="3" t="s">
        <v>1993</v>
      </c>
      <c r="G14" s="3" t="s">
        <v>1994</v>
      </c>
      <c r="H14" s="3" t="s">
        <v>1995</v>
      </c>
      <c r="I14" s="3" t="s">
        <v>1996</v>
      </c>
      <c r="J14" s="3" t="s">
        <v>1995</v>
      </c>
      <c r="L14" s="3" t="s">
        <v>1997</v>
      </c>
      <c r="N14" s="3" t="s">
        <v>1998</v>
      </c>
    </row>
    <row r="15" spans="1:43" ht="48">
      <c r="C15" s="3" t="s">
        <v>1999</v>
      </c>
      <c r="E15" s="3" t="s">
        <v>2000</v>
      </c>
      <c r="G15" s="3" t="s">
        <v>2001</v>
      </c>
      <c r="H15" s="269" t="s">
        <v>6282</v>
      </c>
      <c r="I15" s="3" t="s">
        <v>2002</v>
      </c>
      <c r="J15" s="269" t="s">
        <v>6282</v>
      </c>
      <c r="L15" s="3" t="s">
        <v>2003</v>
      </c>
      <c r="N15" s="3" t="s">
        <v>2004</v>
      </c>
    </row>
    <row r="16" spans="1:43" ht="16">
      <c r="C16" s="3" t="s">
        <v>2005</v>
      </c>
      <c r="E16" s="3" t="s">
        <v>2006</v>
      </c>
      <c r="G16" s="3" t="s">
        <v>2007</v>
      </c>
      <c r="H16" s="269" t="s">
        <v>6283</v>
      </c>
      <c r="I16" s="3" t="s">
        <v>2008</v>
      </c>
      <c r="J16" s="269" t="s">
        <v>6283</v>
      </c>
    </row>
    <row r="17" spans="3:10" ht="16">
      <c r="C17" s="3" t="s">
        <v>2009</v>
      </c>
      <c r="E17" s="3" t="s">
        <v>2010</v>
      </c>
      <c r="G17" s="3" t="s">
        <v>2011</v>
      </c>
      <c r="H17" s="269" t="s">
        <v>6284</v>
      </c>
      <c r="I17" s="3" t="s">
        <v>2012</v>
      </c>
      <c r="J17" s="269" t="s">
        <v>6284</v>
      </c>
    </row>
    <row r="18" spans="3:10" ht="16">
      <c r="C18" s="3" t="s">
        <v>2013</v>
      </c>
      <c r="E18" s="3" t="s">
        <v>2014</v>
      </c>
      <c r="G18" s="3" t="s">
        <v>2015</v>
      </c>
      <c r="I18" s="3" t="s">
        <v>2016</v>
      </c>
    </row>
    <row r="19" spans="3:10" ht="16">
      <c r="C19" s="3" t="s">
        <v>2017</v>
      </c>
      <c r="E19" s="3" t="s">
        <v>2018</v>
      </c>
      <c r="G19" s="3" t="s">
        <v>2019</v>
      </c>
      <c r="I19" s="3" t="s">
        <v>2020</v>
      </c>
    </row>
    <row r="20" spans="3:10" ht="16">
      <c r="C20" s="3" t="s">
        <v>2021</v>
      </c>
      <c r="E20" s="3" t="s">
        <v>2022</v>
      </c>
      <c r="G20" s="3" t="s">
        <v>2023</v>
      </c>
      <c r="I20" s="3" t="s">
        <v>2024</v>
      </c>
    </row>
    <row r="21" spans="3:10" ht="16">
      <c r="C21" s="3" t="s">
        <v>2025</v>
      </c>
      <c r="E21" s="3" t="s">
        <v>2026</v>
      </c>
      <c r="G21" s="3" t="s">
        <v>2027</v>
      </c>
      <c r="I21" s="3" t="s">
        <v>2028</v>
      </c>
    </row>
    <row r="22" spans="3:10" ht="16">
      <c r="C22" s="3" t="s">
        <v>2029</v>
      </c>
      <c r="E22" s="3" t="s">
        <v>2030</v>
      </c>
      <c r="G22" s="3" t="s">
        <v>2031</v>
      </c>
      <c r="I22" s="3" t="s">
        <v>2032</v>
      </c>
    </row>
    <row r="23" spans="3:10" ht="16">
      <c r="C23" s="3" t="s">
        <v>2033</v>
      </c>
      <c r="E23" s="3" t="s">
        <v>2034</v>
      </c>
      <c r="G23" s="3" t="s">
        <v>2035</v>
      </c>
      <c r="I23" s="3" t="s">
        <v>2036</v>
      </c>
    </row>
    <row r="24" spans="3:10" ht="16">
      <c r="C24" s="3" t="s">
        <v>2037</v>
      </c>
      <c r="E24" s="3" t="s">
        <v>2038</v>
      </c>
      <c r="G24" s="3" t="s">
        <v>2039</v>
      </c>
      <c r="I24" s="3" t="s">
        <v>2040</v>
      </c>
    </row>
    <row r="25" spans="3:10" ht="16">
      <c r="E25" s="3" t="s">
        <v>2041</v>
      </c>
      <c r="I25" s="3" t="s">
        <v>2042</v>
      </c>
    </row>
    <row r="26" spans="3:10" ht="16">
      <c r="E26" s="3" t="s">
        <v>2043</v>
      </c>
      <c r="I26" s="3" t="s">
        <v>2044</v>
      </c>
    </row>
    <row r="27" spans="3:10" ht="16">
      <c r="E27" s="3" t="s">
        <v>2045</v>
      </c>
      <c r="I27" s="3" t="s">
        <v>2046</v>
      </c>
    </row>
    <row r="28" spans="3:10" ht="16">
      <c r="E28" s="3" t="s">
        <v>2047</v>
      </c>
      <c r="I28" s="3" t="s">
        <v>2048</v>
      </c>
    </row>
    <row r="29" spans="3:10" ht="16">
      <c r="E29" s="3" t="s">
        <v>2049</v>
      </c>
      <c r="I29" s="3" t="s">
        <v>2050</v>
      </c>
    </row>
    <row r="30" spans="3:10" ht="16">
      <c r="E30" s="3" t="s">
        <v>2051</v>
      </c>
      <c r="I30" s="269" t="s">
        <v>6286</v>
      </c>
    </row>
    <row r="41" spans="3:3">
      <c r="C41" s="5"/>
    </row>
    <row r="42" spans="3:3">
      <c r="C42" s="5"/>
    </row>
    <row r="43" spans="3:3">
      <c r="C43" s="5"/>
    </row>
    <row r="44" spans="3:3">
      <c r="C44" s="5"/>
    </row>
    <row r="45" spans="3:3">
      <c r="C45" s="5"/>
    </row>
  </sheetData>
  <phoneticPr fontId="9"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15C95-BC0C-A54A-A204-4A210B55A4C7}">
  <dimension ref="A1:AF212"/>
  <sheetViews>
    <sheetView topLeftCell="I1" zoomScale="25" workbookViewId="0">
      <selection activeCell="Q1" sqref="Q1:AF5"/>
    </sheetView>
  </sheetViews>
  <sheetFormatPr baseColWidth="10" defaultColWidth="30.5" defaultRowHeight="169" customHeight="1"/>
  <cols>
    <col min="1" max="16384" width="30.5" style="74"/>
  </cols>
  <sheetData>
    <row r="1" spans="1:32" ht="169" customHeight="1">
      <c r="B1" s="263" t="s">
        <v>6147</v>
      </c>
      <c r="C1" s="264" t="s">
        <v>6182</v>
      </c>
      <c r="D1" s="263" t="s">
        <v>6111</v>
      </c>
      <c r="E1" s="264" t="s">
        <v>6182</v>
      </c>
      <c r="F1" s="74" t="s">
        <v>6219</v>
      </c>
      <c r="G1" s="264" t="s">
        <v>6182</v>
      </c>
      <c r="H1" s="265" t="s">
        <v>6161</v>
      </c>
      <c r="I1" s="264" t="s">
        <v>6182</v>
      </c>
      <c r="J1" s="265" t="s">
        <v>6162</v>
      </c>
      <c r="K1" s="264" t="s">
        <v>6182</v>
      </c>
      <c r="L1" s="265" t="s">
        <v>6220</v>
      </c>
      <c r="M1" s="264" t="s">
        <v>6182</v>
      </c>
      <c r="N1" s="265" t="s">
        <v>6163</v>
      </c>
      <c r="O1" s="264" t="s">
        <v>6182</v>
      </c>
      <c r="Q1" s="445" t="s">
        <v>6147</v>
      </c>
      <c r="R1" s="445"/>
      <c r="S1" s="445"/>
      <c r="T1" s="445"/>
      <c r="U1" s="445" t="s">
        <v>6281</v>
      </c>
      <c r="V1" s="445"/>
      <c r="W1" s="445"/>
      <c r="X1" s="445"/>
      <c r="Y1" s="445" t="s">
        <v>6161</v>
      </c>
      <c r="Z1" s="445"/>
      <c r="AA1" s="445"/>
      <c r="AB1" s="445"/>
      <c r="AC1" s="445" t="s">
        <v>6220</v>
      </c>
      <c r="AD1" s="445"/>
      <c r="AE1" s="445"/>
      <c r="AF1" s="445"/>
    </row>
    <row r="2" spans="1:32" ht="169" customHeight="1">
      <c r="A2" s="74">
        <f>COUNTIF(A3:A9999,"&lt;&gt;")+2</f>
        <v>2</v>
      </c>
      <c r="B2" s="74">
        <f t="shared" ref="B2:O2" si="0">COUNTIF(B3:B9999,"&lt;&gt;")+2</f>
        <v>18</v>
      </c>
      <c r="C2" s="74">
        <f t="shared" si="0"/>
        <v>18</v>
      </c>
      <c r="D2" s="74">
        <f t="shared" si="0"/>
        <v>18</v>
      </c>
      <c r="E2" s="74">
        <f t="shared" si="0"/>
        <v>18</v>
      </c>
      <c r="F2" s="74">
        <f t="shared" si="0"/>
        <v>20</v>
      </c>
      <c r="G2" s="74">
        <f t="shared" si="0"/>
        <v>20</v>
      </c>
      <c r="H2" s="74">
        <f t="shared" si="0"/>
        <v>9</v>
      </c>
      <c r="I2" s="74">
        <f t="shared" si="0"/>
        <v>9</v>
      </c>
      <c r="J2" s="74">
        <f t="shared" si="0"/>
        <v>5</v>
      </c>
      <c r="K2" s="74">
        <f t="shared" si="0"/>
        <v>5</v>
      </c>
      <c r="L2" s="74">
        <f t="shared" si="0"/>
        <v>6</v>
      </c>
      <c r="M2" s="74">
        <f t="shared" si="0"/>
        <v>6</v>
      </c>
      <c r="N2" s="74">
        <f t="shared" si="0"/>
        <v>4</v>
      </c>
      <c r="O2" s="74">
        <f t="shared" si="0"/>
        <v>4</v>
      </c>
      <c r="Q2" s="268">
        <f ca="1">RANDBETWEEN($A$2+1,B2)-2</f>
        <v>5</v>
      </c>
      <c r="R2" s="280" t="str" cm="1">
        <f t="array" aca="1" ref="R2" ca="1">INDIRECT("B"&amp;(Q2+2))</f>
        <v>5、父亲的女儿（正面） </v>
      </c>
      <c r="S2" s="280"/>
      <c r="T2" s="281"/>
      <c r="U2" s="268">
        <f ca="1">RANDBETWEEN($A$2+1,D$2)-2</f>
        <v>2</v>
      </c>
      <c r="V2" s="280" t="str" cm="1">
        <f t="array" aca="1" ref="V2" ca="1">INDIRECT("D"&amp;(U2+2))</f>
        <v>18、背叛者（反面） </v>
      </c>
      <c r="W2" s="280"/>
      <c r="X2" s="281"/>
      <c r="Y2" s="268">
        <f ca="1">RANDBETWEEN($A$2+1,H$2)-2</f>
        <v>2</v>
      </c>
      <c r="Z2" s="280" t="str" cm="1">
        <f t="array" aca="1" ref="Z2" ca="1">INDIRECT("H"&amp;(Y2+2))</f>
        <v>38、小丑 </v>
      </c>
      <c r="AA2" s="280"/>
      <c r="AB2" s="281"/>
      <c r="AC2" s="268">
        <f ca="1">RANDBETWEEN($A$2+1,L$2)-2</f>
        <v>4</v>
      </c>
      <c r="AD2" s="280" t="str" cm="1">
        <f t="array" aca="1" ref="AD2" ca="1">INDIRECT("L"&amp;(AC2+2))</f>
        <v>36、爱侣 </v>
      </c>
      <c r="AE2" s="280"/>
      <c r="AF2" s="281"/>
    </row>
    <row r="3" spans="1:32" ht="169" customHeight="1">
      <c r="B3" s="263" t="s">
        <v>6082</v>
      </c>
      <c r="C3" s="263" t="s">
        <v>6083</v>
      </c>
      <c r="D3" s="266" t="s">
        <v>6280</v>
      </c>
      <c r="E3" s="263" t="s">
        <v>6112</v>
      </c>
      <c r="F3" s="263" t="s">
        <v>6183</v>
      </c>
      <c r="G3" s="263" t="s">
        <v>6206</v>
      </c>
      <c r="H3" s="263" t="s">
        <v>6134</v>
      </c>
      <c r="I3" s="264" t="s">
        <v>6176</v>
      </c>
      <c r="J3" s="266" t="s">
        <v>6164</v>
      </c>
      <c r="K3" s="264" t="s">
        <v>6177</v>
      </c>
      <c r="L3" s="263" t="s">
        <v>6130</v>
      </c>
      <c r="M3" s="264" t="s">
        <v>6167</v>
      </c>
      <c r="N3" s="263" t="s">
        <v>6142</v>
      </c>
      <c r="O3" s="264" t="s">
        <v>6180</v>
      </c>
      <c r="Q3" s="268" t="s">
        <v>6278</v>
      </c>
      <c r="R3" s="282" t="str" cm="1">
        <f t="array" aca="1" ref="R3" ca="1">INDIRECT("C"&amp;(Q2+2))</f>
        <v>这位只承认父亲的女儿不像亚马逊女子一样，为女子的处境而斗争。 
她可能还会反对那些女权事业，她站在男子这一步，来获取他们的仰慕。 </v>
      </c>
      <c r="S3" s="282"/>
      <c r="T3" s="444"/>
      <c r="U3" s="268" t="s">
        <v>6278</v>
      </c>
      <c r="V3" s="282" t="str" cm="1">
        <f t="array" aca="1" ref="V3" ca="1">INDIRECT("E"&amp;(U2+2))</f>
        <v>这个人事业第一，如果看到自己的公司面临危机，他会竭尽全力掩盖过失。 </v>
      </c>
      <c r="W3" s="282"/>
      <c r="X3" s="444"/>
      <c r="Y3" s="268" t="s">
        <v>6278</v>
      </c>
      <c r="Z3" s="282" t="str" cm="1">
        <f t="array" aca="1" ref="Z3" ca="1">INDIRECT("I"&amp;(Y2+2))</f>
        <v>跟逗乐者很像，不过他大多数时候都是出于好意。 
他会因为一些身体上的笨拙而破坏了主角的计划。 
他是一个很不灵活的冒险者，小丑总是试图帮助主角，可是总把去事情搞砸。 </v>
      </c>
      <c r="AA3" s="282"/>
      <c r="AB3" s="444"/>
      <c r="AC3" s="268" t="s">
        <v>6278</v>
      </c>
      <c r="AD3" s="282" t="str" cm="1">
        <f t="array" aca="1" ref="AD3" ca="1">INDIRECT("M"&amp;(AC2+2))</f>
        <v>爱侣是家的所在和安全感来源。 
他通常是主角情绪感情的对象，她会对他诉说困惑和害怕。 
爱侣是乌云中的那道白光，可能是唯一相信主角的那个人。 </v>
      </c>
      <c r="AE3" s="282"/>
      <c r="AF3" s="444"/>
    </row>
    <row r="4" spans="1:32" ht="169" customHeight="1">
      <c r="B4" s="263" t="s">
        <v>6084</v>
      </c>
      <c r="C4" s="263" t="s">
        <v>6085</v>
      </c>
      <c r="D4" s="263" t="s">
        <v>6113</v>
      </c>
      <c r="E4" s="263" t="s">
        <v>6114</v>
      </c>
      <c r="F4" s="263" t="s">
        <v>6197</v>
      </c>
      <c r="G4" s="264" t="s">
        <v>6210</v>
      </c>
      <c r="H4" s="263" t="s">
        <v>6135</v>
      </c>
      <c r="I4" s="264" t="s">
        <v>6175</v>
      </c>
      <c r="J4" s="263" t="s">
        <v>6140</v>
      </c>
      <c r="K4" s="264" t="s">
        <v>6178</v>
      </c>
      <c r="L4" s="263" t="s">
        <v>6131</v>
      </c>
      <c r="M4" s="264" t="s">
        <v>6168</v>
      </c>
      <c r="N4" s="263" t="s">
        <v>6143</v>
      </c>
      <c r="O4" s="264" t="s">
        <v>6181</v>
      </c>
      <c r="Q4" s="268">
        <f ca="1">RANDBETWEEN($A$2+1,B2)-2</f>
        <v>12</v>
      </c>
      <c r="R4" s="280" t="str" cm="1">
        <f t="array" aca="1" ref="R4" ca="1">INDIRECT("B"&amp;(Q4+2))</f>
        <v>12、背叛者（反面） </v>
      </c>
      <c r="S4" s="280"/>
      <c r="T4" s="281"/>
      <c r="U4" s="268">
        <f ca="1">RANDBETWEEN($A$2+1,D$2)-2</f>
        <v>16</v>
      </c>
      <c r="V4" s="280" t="str" cm="1">
        <f t="array" aca="1" ref="V4" ca="1">INDIRECT("D"&amp;(U4+2))</f>
        <v>32、独裁者（反面） </v>
      </c>
      <c r="W4" s="280"/>
      <c r="X4" s="281"/>
      <c r="Y4" s="268">
        <f ca="1">RANDBETWEEN($A$2+1,H$2)-2</f>
        <v>2</v>
      </c>
      <c r="Z4" s="280" t="str" cm="1">
        <f t="array" aca="1" ref="Z4" ca="1">INDIRECT("H"&amp;(Y4+2))</f>
        <v>38、小丑 </v>
      </c>
      <c r="AA4" s="280"/>
      <c r="AB4" s="281"/>
      <c r="AC4" s="268">
        <f ca="1">RANDBETWEEN($A$2+1,L$2)-2</f>
        <v>2</v>
      </c>
      <c r="AD4" s="280" t="str" cm="1">
        <f t="array" aca="1" ref="AD4" ca="1">INDIRECT("L"&amp;(AC4+2))</f>
        <v>34、指导者 </v>
      </c>
      <c r="AE4" s="280"/>
      <c r="AF4" s="281"/>
    </row>
    <row r="5" spans="1:32" ht="169" customHeight="1">
      <c r="B5" s="263" t="s">
        <v>6086</v>
      </c>
      <c r="C5" s="263" t="s">
        <v>6087</v>
      </c>
      <c r="D5" s="263" t="s">
        <v>6115</v>
      </c>
      <c r="E5" s="264" t="s">
        <v>6148</v>
      </c>
      <c r="F5" s="263" t="s">
        <v>6198</v>
      </c>
      <c r="G5" s="264" t="s">
        <v>6211</v>
      </c>
      <c r="H5" s="263" t="s">
        <v>6136</v>
      </c>
      <c r="I5" s="264" t="s">
        <v>6174</v>
      </c>
      <c r="J5" s="263" t="s">
        <v>6141</v>
      </c>
      <c r="K5" s="264" t="s">
        <v>6179</v>
      </c>
      <c r="L5" s="263" t="s">
        <v>6132</v>
      </c>
      <c r="M5" s="264" t="s">
        <v>6169</v>
      </c>
      <c r="N5" s="263"/>
      <c r="Q5" s="268" t="s">
        <v>6279</v>
      </c>
      <c r="R5" s="282" t="str" cm="1">
        <f t="array" aca="1" ref="R5" ca="1">INDIRECT("C"&amp;(Q4+2))</f>
        <v>看上去那么安静善良，背地里却偷偷毒死丈夫。 </v>
      </c>
      <c r="S5" s="282"/>
      <c r="T5" s="444"/>
      <c r="U5" s="268" t="s">
        <v>6279</v>
      </c>
      <c r="V5" s="282" t="str" cm="1">
        <f t="array" aca="1" ref="V5" ca="1">INDIRECT("E"&amp;(U4+2))</f>
        <v>国度沉迷于统治和控制他人，想要让臣民彻底服从。 
他甚至会惩罚无辜的人，只为了让别人明白他的权利。 
他想要做一个神灵，可以任意处置他人的命运和人生。 </v>
      </c>
      <c r="W5" s="282"/>
      <c r="X5" s="444"/>
      <c r="Y5" s="268" t="s">
        <v>6279</v>
      </c>
      <c r="Z5" s="282" t="str" cm="1">
        <f t="array" aca="1" ref="Z5" ca="1">INDIRECT("I"&amp;(Y4+2))</f>
        <v>跟逗乐者很像，不过他大多数时候都是出于好意。 
他会因为一些身体上的笨拙而破坏了主角的计划。 
他是一个很不灵活的冒险者，小丑总是试图帮助主角，可是总把去事情搞砸。 </v>
      </c>
      <c r="AA5" s="282"/>
      <c r="AB5" s="444"/>
      <c r="AC5" s="268" t="s">
        <v>6279</v>
      </c>
      <c r="AD5" s="282" t="str" cm="1">
        <f t="array" aca="1" ref="AD5" ca="1">INDIRECT("M"&amp;(AC4+2))</f>
        <v>比起智者，指导者更接近主角的水平，跟他更相似。 
指导者爱提建议，喜欢参与主角的事物。 
指导者就像一个高级帮手，不过也许很快自己就需要帮助了。 
但有时也会变成竞争者。 </v>
      </c>
      <c r="AE5" s="282"/>
      <c r="AF5" s="444"/>
    </row>
    <row r="6" spans="1:32" ht="169" customHeight="1">
      <c r="B6" s="263" t="s">
        <v>6088</v>
      </c>
      <c r="C6" s="263" t="s">
        <v>6089</v>
      </c>
      <c r="D6" s="263" t="s">
        <v>6116</v>
      </c>
      <c r="E6" s="264" t="s">
        <v>6149</v>
      </c>
      <c r="F6" s="263" t="s">
        <v>6199</v>
      </c>
      <c r="G6" s="264" t="s">
        <v>6212</v>
      </c>
      <c r="H6" s="263" t="s">
        <v>6137</v>
      </c>
      <c r="I6" s="263" t="s">
        <v>6138</v>
      </c>
      <c r="J6" s="263"/>
      <c r="L6" s="263" t="s">
        <v>6133</v>
      </c>
      <c r="M6" s="264" t="s">
        <v>6170</v>
      </c>
      <c r="N6" s="263"/>
      <c r="Q6" s="445" t="s">
        <v>6219</v>
      </c>
      <c r="R6" s="445"/>
      <c r="S6" s="445"/>
      <c r="T6" s="445"/>
      <c r="U6" s="445" t="s">
        <v>6162</v>
      </c>
      <c r="V6" s="445"/>
      <c r="W6" s="445"/>
      <c r="X6" s="445"/>
      <c r="Y6" s="445" t="s">
        <v>6163</v>
      </c>
      <c r="Z6" s="445"/>
      <c r="AA6" s="445"/>
      <c r="AB6" s="445"/>
    </row>
    <row r="7" spans="1:32" ht="169" customHeight="1">
      <c r="B7" s="263" t="s">
        <v>6090</v>
      </c>
      <c r="C7" s="267" t="s">
        <v>6144</v>
      </c>
      <c r="D7" s="263" t="s">
        <v>6117</v>
      </c>
      <c r="E7" s="264" t="s">
        <v>6150</v>
      </c>
      <c r="F7" s="263" t="s">
        <v>6200</v>
      </c>
      <c r="G7" s="264" t="s">
        <v>6213</v>
      </c>
      <c r="H7" s="263" t="s">
        <v>6139</v>
      </c>
      <c r="I7" s="264" t="s">
        <v>6171</v>
      </c>
      <c r="J7" s="263"/>
      <c r="L7" s="263"/>
      <c r="N7" s="263"/>
      <c r="Q7" s="268">
        <f ca="1">RANDBETWEEN($A$2+1,F$2)-2</f>
        <v>2</v>
      </c>
      <c r="R7" s="280" t="str" cm="1">
        <f t="array" aca="1" ref="R7" ca="1">INDIRECT("F"&amp;(Q7+2))</f>
        <v>10、伟大理想： </v>
      </c>
      <c r="S7" s="280"/>
      <c r="T7" s="281"/>
      <c r="U7" s="268">
        <f ca="1">RANDBETWEEN($A$2+1,J$2)-2</f>
        <v>1</v>
      </c>
      <c r="V7" s="280" t="str" cm="1">
        <f t="array" aca="1" ref="V7" ca="1">INDIRECT("J"&amp;(U7+2))</f>
        <v>43、影子 </v>
      </c>
      <c r="W7" s="280"/>
      <c r="X7" s="281"/>
      <c r="Y7" s="268">
        <f ca="1">RANDBETWEEN($A$2+1,N$2)-2</f>
        <v>2</v>
      </c>
      <c r="Z7" s="280" t="str" cm="1">
        <f t="array" aca="1" ref="Z7" ca="1">INDIRECT("N"&amp;(Y7+2))</f>
        <v>47、操控者（反面） </v>
      </c>
      <c r="AA7" s="280"/>
      <c r="AB7" s="281"/>
    </row>
    <row r="8" spans="1:32" ht="169" customHeight="1">
      <c r="B8" s="263" t="s">
        <v>6091</v>
      </c>
      <c r="C8" s="267" t="s">
        <v>6145</v>
      </c>
      <c r="D8" s="263" t="s">
        <v>6118</v>
      </c>
      <c r="E8" s="264" t="s">
        <v>6151</v>
      </c>
      <c r="F8" s="263" t="s">
        <v>6201</v>
      </c>
      <c r="G8" s="264" t="s">
        <v>6214</v>
      </c>
      <c r="H8" s="265" t="s">
        <v>6165</v>
      </c>
      <c r="I8" s="264" t="s">
        <v>6172</v>
      </c>
      <c r="J8" s="263"/>
      <c r="L8" s="263"/>
      <c r="N8" s="263"/>
      <c r="Q8" s="268" t="s">
        <v>6278</v>
      </c>
      <c r="R8" s="282" t="str" cm="1">
        <f t="array" aca="1" ref="R8" ca="1">INDIRECT("G"&amp;(Q7+2))</f>
        <v>这类反派并不是为了做坏事而做，而是为了一个心中崇高的理想而奋斗，阻碍他的人都必将被踢开，这件事甚至可能关乎到整个世界。 
他们大多认为自己是正义的、正确的，甚至可能真是正义正确的，会让人在知道真相之后，有种肃然起敬的感觉。 
比如漫威里的灭霸，再比如轩辕剑天之痕里面的宇文拓。 </v>
      </c>
      <c r="S8" s="282"/>
      <c r="T8" s="444"/>
      <c r="U8" s="268" t="s">
        <v>6278</v>
      </c>
      <c r="V8" s="282" t="str" cm="1">
        <f t="array" aca="1" ref="V8" ca="1">INDIRECT("K"&amp;(U7+2))</f>
        <v>影子会映射主角的性格缺陷或是阴暗面，这样他就可以正视并且克服自己的缺点。 
主角会试图避开影子，因为看到他就意味着看到自己的缺点和恐惧。 
影子身上最明显的要素就是他和主角的缺点。 </v>
      </c>
      <c r="W8" s="282"/>
      <c r="X8" s="444"/>
      <c r="Y8" s="268" t="s">
        <v>6278</v>
      </c>
      <c r="Z8" s="282" t="str" cm="1">
        <f t="array" aca="1" ref="Z8" ca="1">INDIRECT("O"&amp;(Y7+2))</f>
        <v>喜欢操纵人们，不顾他们的利益，为了得到自己想要的东西，他会见人说人话、见鬼说鬼话。 
他有些反社会特质，因为他对待周围的存在都只是为了他个人乐趣、满足他的需求。 
他没有同理心或同情心。 
面临艰难决定的时候，他很少犹豫或后悔，如果他稍感良心不安，也会找出一个方式来为自己开脱，辩称自己这样做是为了大家好。 
没有什么能够阻止他，他不管做什么都要声势浩大、轰轰烈烈，讨论他所作所为的人越多越好。 
他很愿意替别人做那些生死攸关的决定，在他眼里，他就像是决定他人生死的神祇。 
谁也别想让他为任何事承担自认。 
他会因为遭受‘不公正’待遇而勃然大怒、永不原谅。 
他不为任何事情承担责任，如果他的公司破产了，那肯定是其他人造成的。 </v>
      </c>
      <c r="AA8" s="282"/>
      <c r="AB8" s="444"/>
    </row>
    <row r="9" spans="1:32" ht="169" customHeight="1">
      <c r="B9" s="263" t="s">
        <v>6092</v>
      </c>
      <c r="C9" s="263" t="s">
        <v>6093</v>
      </c>
      <c r="D9" s="263" t="s">
        <v>6119</v>
      </c>
      <c r="E9" s="264" t="s">
        <v>6152</v>
      </c>
      <c r="F9" s="263" t="s">
        <v>6202</v>
      </c>
      <c r="G9" s="264" t="s">
        <v>6215</v>
      </c>
      <c r="H9" s="265" t="s">
        <v>6166</v>
      </c>
      <c r="I9" s="264" t="s">
        <v>6173</v>
      </c>
      <c r="J9" s="263"/>
      <c r="L9" s="263"/>
      <c r="Q9" s="268">
        <f ca="1">RANDBETWEEN($A$2+1,F$2)-2</f>
        <v>13</v>
      </c>
      <c r="R9" s="280" t="str" cm="1">
        <f t="array" aca="1" ref="R9" ca="1">INDIRECT("F"&amp;(Q9+2))</f>
        <v>4、混乱者： </v>
      </c>
      <c r="S9" s="280"/>
      <c r="T9" s="281"/>
      <c r="U9" s="268">
        <f ca="1">RANDBETWEEN($A$2+1,J$2)-2</f>
        <v>2</v>
      </c>
      <c r="V9" s="280" t="str" cm="1">
        <f t="array" aca="1" ref="V9" ca="1">INDIRECT("J"&amp;(U9+2))</f>
        <v>44、迷失的灵魂 </v>
      </c>
      <c r="W9" s="280"/>
      <c r="X9" s="281"/>
      <c r="Y9" s="268">
        <f ca="1">RANDBETWEEN($A$2+1,N$2)-2</f>
        <v>1</v>
      </c>
      <c r="Z9" s="280" t="str" cm="1">
        <f t="array" aca="1" ref="Z9" ca="1">INDIRECT("N"&amp;(Y9+2))</f>
        <v>46、游戏改变者（正面） </v>
      </c>
      <c r="AA9" s="280"/>
      <c r="AB9" s="281"/>
    </row>
    <row r="10" spans="1:32" ht="169" customHeight="1">
      <c r="B10" s="263" t="s">
        <v>6094</v>
      </c>
      <c r="C10" s="263" t="s">
        <v>6095</v>
      </c>
      <c r="D10" s="263" t="s">
        <v>6120</v>
      </c>
      <c r="E10" s="264" t="s">
        <v>6153</v>
      </c>
      <c r="F10" s="263" t="s">
        <v>6203</v>
      </c>
      <c r="G10" s="264" t="s">
        <v>6216</v>
      </c>
      <c r="H10" s="263"/>
      <c r="J10" s="263"/>
      <c r="L10" s="263"/>
      <c r="Q10" s="268" t="s">
        <v>6279</v>
      </c>
      <c r="R10" s="282" t="str" cm="1">
        <f t="array" aca="1" ref="R10" ca="1">INDIRECT("G"&amp;(Q9+2))</f>
        <v>这类反派甚至没有什么价值观人生观，它们是混乱的化身，只为杀戮破坏而生，是纯粹的邪恶生物，根本无法沟通。 
它们往往生活在弱肉强食的世界，遵循着丛林法则，遇到时不是你死就是我活。 
它们追逐着杀戮、破坏、死亡，甚至是自我毁灭。 </v>
      </c>
      <c r="S10" s="282"/>
      <c r="T10" s="444"/>
      <c r="U10" s="268" t="s">
        <v>6279</v>
      </c>
      <c r="V10" s="282" t="str" cm="1">
        <f t="array" aca="1" ref="V10" ca="1">INDIRECT("K"&amp;(U9+2))</f>
        <v>象征着主角的过去，提醒她从何而来，以及为何要改变。 
主角如果不能达成目标，就会回到迷失的灵魂这样的状态。 
迷失的灵魂是代表过去的形象——那个从未达成目标的人，因为她根本没有目标。 
她总是在生活里随波逐流，被动适应，而非创造生活。 
她不知道如何改变人生，不敢走出第一步。 
直到她看到主角，才意识到自己有多少该走而没走的路。 </v>
      </c>
      <c r="W10" s="282"/>
      <c r="X10" s="444"/>
      <c r="Y10" s="268" t="s">
        <v>6279</v>
      </c>
      <c r="Z10" s="282" t="str" cm="1">
        <f t="array" aca="1" ref="Z10" ca="1">INDIRECT("O"&amp;(Y9+2))</f>
        <v>他想要为社会做些贡献，想要影响社会、创造传奇。 
但他不是救世主那样自我牺牲的类型，他的动力来源于想要给人留下深刻印象的欲望，不过他也确实一直以某种方式在帮助别人。 </v>
      </c>
      <c r="AA10" s="282"/>
      <c r="AB10" s="444"/>
    </row>
    <row r="11" spans="1:32" ht="169" customHeight="1">
      <c r="B11" s="263" t="s">
        <v>6096</v>
      </c>
      <c r="C11" s="263" t="s">
        <v>6097</v>
      </c>
      <c r="D11" s="263" t="s">
        <v>6121</v>
      </c>
      <c r="E11" s="264" t="s">
        <v>6154</v>
      </c>
      <c r="F11" s="263" t="s">
        <v>6204</v>
      </c>
      <c r="G11" s="264" t="s">
        <v>6217</v>
      </c>
      <c r="H11" s="263"/>
      <c r="J11" s="263"/>
      <c r="L11" s="263"/>
    </row>
    <row r="12" spans="1:32" ht="169" customHeight="1">
      <c r="B12" s="263" t="s">
        <v>6098</v>
      </c>
      <c r="C12" s="263" t="s">
        <v>6099</v>
      </c>
      <c r="D12" s="263" t="s">
        <v>6122</v>
      </c>
      <c r="E12" s="264" t="s">
        <v>6155</v>
      </c>
      <c r="F12" s="263" t="s">
        <v>6205</v>
      </c>
      <c r="G12" s="264" t="s">
        <v>6218</v>
      </c>
      <c r="H12" s="263"/>
      <c r="J12" s="263"/>
      <c r="L12" s="263"/>
    </row>
    <row r="13" spans="1:32" ht="169" customHeight="1">
      <c r="B13" s="263" t="s">
        <v>6100</v>
      </c>
      <c r="C13" s="263" t="s">
        <v>6101</v>
      </c>
      <c r="D13" s="263" t="s">
        <v>6123</v>
      </c>
      <c r="E13" s="263" t="s">
        <v>6124</v>
      </c>
      <c r="F13" s="263" t="s">
        <v>6184</v>
      </c>
      <c r="G13" s="263" t="s">
        <v>6185</v>
      </c>
      <c r="H13" s="263"/>
      <c r="J13" s="263"/>
      <c r="L13" s="263"/>
    </row>
    <row r="14" spans="1:32" ht="169" customHeight="1">
      <c r="B14" s="263" t="s">
        <v>6102</v>
      </c>
      <c r="C14" s="263" t="s">
        <v>6103</v>
      </c>
      <c r="D14" s="263" t="s">
        <v>6125</v>
      </c>
      <c r="E14" s="264" t="s">
        <v>6156</v>
      </c>
      <c r="F14" s="263" t="s">
        <v>6186</v>
      </c>
      <c r="G14" s="263" t="s">
        <v>6187</v>
      </c>
      <c r="H14" s="263"/>
      <c r="J14" s="263"/>
      <c r="L14" s="263"/>
    </row>
    <row r="15" spans="1:32" ht="169" customHeight="1">
      <c r="B15" s="263" t="s">
        <v>6104</v>
      </c>
      <c r="C15" s="263" t="s">
        <v>6105</v>
      </c>
      <c r="D15" s="263" t="s">
        <v>6126</v>
      </c>
      <c r="E15" s="264" t="s">
        <v>6157</v>
      </c>
      <c r="F15" s="263" t="s">
        <v>6188</v>
      </c>
      <c r="G15" s="264" t="s">
        <v>6207</v>
      </c>
      <c r="H15" s="263"/>
      <c r="J15" s="263"/>
      <c r="L15" s="263"/>
    </row>
    <row r="16" spans="1:32" ht="169" customHeight="1">
      <c r="B16" s="263" t="s">
        <v>6106</v>
      </c>
      <c r="C16" s="263" t="s">
        <v>6107</v>
      </c>
      <c r="D16" s="263" t="s">
        <v>6127</v>
      </c>
      <c r="E16" s="264" t="s">
        <v>6158</v>
      </c>
      <c r="F16" s="263" t="s">
        <v>6189</v>
      </c>
      <c r="G16" s="263" t="s">
        <v>6190</v>
      </c>
      <c r="H16" s="263"/>
      <c r="J16" s="263"/>
      <c r="L16" s="263"/>
    </row>
    <row r="17" spans="2:12" ht="169" customHeight="1">
      <c r="B17" s="263" t="s">
        <v>6108</v>
      </c>
      <c r="C17" s="265" t="s">
        <v>6146</v>
      </c>
      <c r="D17" s="263" t="s">
        <v>6128</v>
      </c>
      <c r="E17" s="264" t="s">
        <v>6159</v>
      </c>
      <c r="F17" s="263" t="s">
        <v>6191</v>
      </c>
      <c r="G17" s="264" t="s">
        <v>6208</v>
      </c>
      <c r="H17" s="263"/>
      <c r="J17" s="263"/>
      <c r="L17" s="263"/>
    </row>
    <row r="18" spans="2:12" ht="169" customHeight="1">
      <c r="B18" s="263" t="s">
        <v>6109</v>
      </c>
      <c r="C18" s="263" t="s">
        <v>6110</v>
      </c>
      <c r="D18" s="263" t="s">
        <v>6129</v>
      </c>
      <c r="E18" s="264" t="s">
        <v>6160</v>
      </c>
      <c r="F18" s="263" t="s">
        <v>6192</v>
      </c>
      <c r="G18" s="264" t="s">
        <v>6209</v>
      </c>
      <c r="H18" s="263"/>
      <c r="J18" s="263"/>
      <c r="L18" s="263"/>
    </row>
    <row r="19" spans="2:12" ht="169" customHeight="1">
      <c r="B19" s="263"/>
      <c r="D19" s="263"/>
      <c r="F19" s="263" t="s">
        <v>6193</v>
      </c>
      <c r="G19" s="263" t="s">
        <v>6194</v>
      </c>
      <c r="H19" s="263"/>
      <c r="J19" s="263"/>
      <c r="L19" s="263"/>
    </row>
    <row r="20" spans="2:12" ht="169" customHeight="1">
      <c r="F20" s="263" t="s">
        <v>6195</v>
      </c>
      <c r="G20" s="263" t="s">
        <v>6196</v>
      </c>
      <c r="H20" s="263"/>
      <c r="J20" s="263"/>
      <c r="L20" s="263"/>
    </row>
    <row r="21" spans="2:12" ht="169" customHeight="1">
      <c r="F21" s="263"/>
      <c r="G21" s="263"/>
      <c r="J21" s="263"/>
    </row>
    <row r="22" spans="2:12" ht="169" customHeight="1">
      <c r="D22" s="263"/>
      <c r="F22" s="263"/>
      <c r="G22" s="264"/>
      <c r="H22" s="263"/>
      <c r="J22" s="263"/>
    </row>
    <row r="23" spans="2:12" ht="169" customHeight="1">
      <c r="D23" s="263"/>
      <c r="G23" s="264"/>
      <c r="H23" s="263"/>
    </row>
    <row r="24" spans="2:12" ht="169" customHeight="1">
      <c r="B24" s="263"/>
      <c r="D24" s="263"/>
      <c r="F24" s="263"/>
      <c r="G24" s="264"/>
      <c r="H24" s="263"/>
    </row>
    <row r="25" spans="2:12" ht="169" customHeight="1">
      <c r="D25" s="263"/>
      <c r="G25" s="264"/>
      <c r="H25" s="263"/>
    </row>
    <row r="26" spans="2:12" ht="169" customHeight="1">
      <c r="D26" s="263"/>
      <c r="F26" s="263"/>
      <c r="G26" s="264"/>
      <c r="H26" s="263"/>
    </row>
    <row r="27" spans="2:12" ht="169" customHeight="1">
      <c r="D27" s="263"/>
      <c r="F27" s="263"/>
      <c r="G27" s="263"/>
      <c r="H27" s="263"/>
    </row>
    <row r="28" spans="2:12" ht="169" customHeight="1">
      <c r="D28" s="263"/>
      <c r="F28" s="263"/>
      <c r="G28" s="264"/>
      <c r="H28" s="263"/>
    </row>
    <row r="29" spans="2:12" ht="169" customHeight="1">
      <c r="B29" s="263"/>
      <c r="D29" s="263"/>
      <c r="F29" s="263"/>
      <c r="G29" s="264"/>
      <c r="H29" s="263"/>
    </row>
    <row r="30" spans="2:12" ht="169" customHeight="1">
      <c r="D30" s="263"/>
      <c r="F30" s="263"/>
      <c r="G30" s="264"/>
      <c r="H30" s="263"/>
      <c r="J30" s="263"/>
    </row>
    <row r="31" spans="2:12" ht="169" customHeight="1">
      <c r="D31" s="263"/>
      <c r="G31" s="264"/>
      <c r="H31" s="263"/>
      <c r="J31" s="263"/>
    </row>
    <row r="32" spans="2:12" ht="169" customHeight="1">
      <c r="D32" s="263"/>
      <c r="F32" s="263"/>
      <c r="H32" s="263"/>
      <c r="J32" s="263"/>
    </row>
    <row r="33" spans="2:10" ht="169" customHeight="1">
      <c r="D33" s="263"/>
      <c r="F33" s="263"/>
      <c r="H33" s="263"/>
      <c r="J33" s="263"/>
    </row>
    <row r="34" spans="2:10" ht="169" customHeight="1">
      <c r="B34" s="263"/>
      <c r="D34" s="263"/>
      <c r="F34" s="263"/>
      <c r="H34" s="263"/>
      <c r="J34" s="263"/>
    </row>
    <row r="35" spans="2:10" ht="169" customHeight="1">
      <c r="D35" s="263"/>
      <c r="F35" s="263"/>
      <c r="H35" s="263"/>
      <c r="J35" s="263"/>
    </row>
    <row r="36" spans="2:10" ht="169" customHeight="1">
      <c r="D36" s="263"/>
      <c r="F36" s="263"/>
    </row>
    <row r="37" spans="2:10" ht="169" customHeight="1">
      <c r="D37" s="263"/>
      <c r="F37" s="263"/>
    </row>
    <row r="38" spans="2:10" ht="169" customHeight="1">
      <c r="D38" s="263"/>
      <c r="F38" s="263"/>
    </row>
    <row r="39" spans="2:10" ht="169" customHeight="1">
      <c r="B39" s="263"/>
      <c r="D39" s="263"/>
      <c r="F39" s="263"/>
    </row>
    <row r="40" spans="2:10" ht="169" customHeight="1">
      <c r="D40" s="263"/>
      <c r="F40" s="263"/>
    </row>
    <row r="41" spans="2:10" ht="169" customHeight="1">
      <c r="D41" s="263"/>
    </row>
    <row r="42" spans="2:10" ht="169" customHeight="1">
      <c r="B42" s="266"/>
      <c r="D42" s="263"/>
      <c r="F42" s="263"/>
    </row>
    <row r="43" spans="2:10" ht="169" customHeight="1">
      <c r="B43" s="263"/>
      <c r="D43" s="263"/>
    </row>
    <row r="44" spans="2:10" ht="169" customHeight="1">
      <c r="B44" s="263"/>
      <c r="D44" s="263"/>
      <c r="F44" s="263"/>
    </row>
    <row r="45" spans="2:10" ht="169" customHeight="1">
      <c r="D45" s="263"/>
      <c r="F45" s="263"/>
    </row>
    <row r="46" spans="2:10" ht="169" customHeight="1">
      <c r="D46" s="263"/>
      <c r="F46" s="263"/>
    </row>
    <row r="47" spans="2:10" ht="169" customHeight="1">
      <c r="B47" s="263"/>
      <c r="D47" s="263"/>
      <c r="F47" s="263"/>
    </row>
    <row r="48" spans="2:10" ht="169" customHeight="1">
      <c r="B48" s="263"/>
      <c r="D48" s="263"/>
      <c r="F48" s="263"/>
    </row>
    <row r="49" spans="4:6" ht="169" customHeight="1">
      <c r="F49" s="263"/>
    </row>
    <row r="50" spans="4:6" ht="169" customHeight="1">
      <c r="D50" s="263"/>
      <c r="F50" s="263"/>
    </row>
    <row r="51" spans="4:6" ht="169" customHeight="1">
      <c r="D51" s="263"/>
      <c r="F51" s="263"/>
    </row>
    <row r="52" spans="4:6" ht="169" customHeight="1">
      <c r="D52" s="263"/>
      <c r="F52" s="263"/>
    </row>
    <row r="53" spans="4:6" ht="169" customHeight="1">
      <c r="D53" s="263"/>
      <c r="F53" s="263"/>
    </row>
    <row r="54" spans="4:6" ht="169" customHeight="1">
      <c r="D54" s="263"/>
      <c r="F54" s="263"/>
    </row>
    <row r="55" spans="4:6" ht="169" customHeight="1">
      <c r="D55" s="263"/>
      <c r="F55" s="263"/>
    </row>
    <row r="56" spans="4:6" ht="169" customHeight="1">
      <c r="D56" s="263"/>
      <c r="F56" s="263"/>
    </row>
    <row r="57" spans="4:6" ht="169" customHeight="1">
      <c r="D57" s="263"/>
      <c r="F57" s="263"/>
    </row>
    <row r="58" spans="4:6" ht="169" customHeight="1">
      <c r="F58" s="263"/>
    </row>
    <row r="59" spans="4:6" ht="169" customHeight="1">
      <c r="D59" s="263"/>
      <c r="F59" s="263"/>
    </row>
    <row r="60" spans="4:6" ht="169" customHeight="1">
      <c r="D60" s="263"/>
      <c r="F60" s="263"/>
    </row>
    <row r="61" spans="4:6" ht="169" customHeight="1">
      <c r="D61" s="263"/>
      <c r="F61" s="263"/>
    </row>
    <row r="62" spans="4:6" ht="169" customHeight="1">
      <c r="D62" s="263"/>
      <c r="F62" s="263"/>
    </row>
    <row r="63" spans="4:6" ht="169" customHeight="1">
      <c r="F63" s="263"/>
    </row>
    <row r="64" spans="4:6" ht="169" customHeight="1">
      <c r="F64" s="263"/>
    </row>
    <row r="65" spans="6:6" ht="169" customHeight="1">
      <c r="F65" s="263"/>
    </row>
    <row r="66" spans="6:6" ht="169" customHeight="1">
      <c r="F66" s="263"/>
    </row>
    <row r="67" spans="6:6" ht="169" customHeight="1">
      <c r="F67" s="263"/>
    </row>
    <row r="68" spans="6:6" ht="169" customHeight="1">
      <c r="F68" s="263"/>
    </row>
    <row r="69" spans="6:6" ht="169" customHeight="1">
      <c r="F69" s="263"/>
    </row>
    <row r="70" spans="6:6" ht="169" customHeight="1">
      <c r="F70" s="263"/>
    </row>
    <row r="71" spans="6:6" ht="169" customHeight="1">
      <c r="F71" s="263"/>
    </row>
    <row r="72" spans="6:6" ht="169" customHeight="1">
      <c r="F72" s="263"/>
    </row>
    <row r="73" spans="6:6" ht="169" customHeight="1">
      <c r="F73" s="263"/>
    </row>
    <row r="74" spans="6:6" ht="169" customHeight="1">
      <c r="F74" s="263"/>
    </row>
    <row r="75" spans="6:6" ht="169" customHeight="1">
      <c r="F75" s="263"/>
    </row>
    <row r="76" spans="6:6" ht="169" customHeight="1">
      <c r="F76" s="263"/>
    </row>
    <row r="77" spans="6:6" ht="169" customHeight="1">
      <c r="F77" s="263"/>
    </row>
    <row r="78" spans="6:6" ht="169" customHeight="1">
      <c r="F78" s="263"/>
    </row>
    <row r="79" spans="6:6" ht="169" customHeight="1">
      <c r="F79" s="263"/>
    </row>
    <row r="80" spans="6:6" ht="169" customHeight="1">
      <c r="F80" s="263"/>
    </row>
    <row r="81" spans="6:6" ht="169" customHeight="1">
      <c r="F81" s="263"/>
    </row>
    <row r="82" spans="6:6" ht="169" customHeight="1">
      <c r="F82" s="263"/>
    </row>
    <row r="83" spans="6:6" ht="169" customHeight="1">
      <c r="F83" s="263"/>
    </row>
    <row r="84" spans="6:6" ht="169" customHeight="1">
      <c r="F84" s="263"/>
    </row>
    <row r="85" spans="6:6" ht="169" customHeight="1">
      <c r="F85" s="263"/>
    </row>
    <row r="110" spans="2:2" ht="169" customHeight="1">
      <c r="B110" s="263"/>
    </row>
    <row r="111" spans="2:2" ht="169" customHeight="1">
      <c r="B111" s="263"/>
    </row>
    <row r="112" spans="2:2" ht="169" customHeight="1">
      <c r="B112" s="263"/>
    </row>
    <row r="113" spans="2:2" ht="169" customHeight="1">
      <c r="B113" s="263"/>
    </row>
    <row r="114" spans="2:2" ht="169" customHeight="1">
      <c r="B114" s="263"/>
    </row>
    <row r="115" spans="2:2" ht="169" customHeight="1">
      <c r="B115" s="263"/>
    </row>
    <row r="135" spans="2:2" ht="169" customHeight="1">
      <c r="B135" s="263"/>
    </row>
    <row r="136" spans="2:2" ht="169" customHeight="1">
      <c r="B136" s="263"/>
    </row>
    <row r="137" spans="2:2" ht="169" customHeight="1">
      <c r="B137" s="263"/>
    </row>
    <row r="138" spans="2:2" ht="169" customHeight="1">
      <c r="B138" s="263"/>
    </row>
    <row r="173" spans="2:2" ht="169" customHeight="1">
      <c r="B173" s="263"/>
    </row>
    <row r="208" spans="2:2" ht="169" customHeight="1">
      <c r="B208" s="263"/>
    </row>
    <row r="209" spans="2:2" ht="169" customHeight="1">
      <c r="B209" s="263"/>
    </row>
    <row r="210" spans="2:2" ht="169" customHeight="1">
      <c r="B210" s="263"/>
    </row>
    <row r="211" spans="2:2" ht="169" customHeight="1">
      <c r="B211" s="263"/>
    </row>
    <row r="212" spans="2:2" ht="169" customHeight="1">
      <c r="B212" s="263"/>
    </row>
  </sheetData>
  <sortState xmlns:xlrd2="http://schemas.microsoft.com/office/spreadsheetml/2017/richdata2" ref="F2:G212">
    <sortCondition ref="F3:F212"/>
  </sortState>
  <mergeCells count="35">
    <mergeCell ref="V3:X3"/>
    <mergeCell ref="V4:X4"/>
    <mergeCell ref="V5:X5"/>
    <mergeCell ref="U1:X1"/>
    <mergeCell ref="Q6:T6"/>
    <mergeCell ref="R7:T7"/>
    <mergeCell ref="R8:T8"/>
    <mergeCell ref="R9:T9"/>
    <mergeCell ref="R10:T10"/>
    <mergeCell ref="Q1:T1"/>
    <mergeCell ref="R2:T2"/>
    <mergeCell ref="R3:T3"/>
    <mergeCell ref="R4:T4"/>
    <mergeCell ref="R5:T5"/>
    <mergeCell ref="Z10:AB10"/>
    <mergeCell ref="AC1:AF1"/>
    <mergeCell ref="V7:X7"/>
    <mergeCell ref="AD2:AF2"/>
    <mergeCell ref="V8:X8"/>
    <mergeCell ref="AD3:AF3"/>
    <mergeCell ref="V9:X9"/>
    <mergeCell ref="AD4:AF4"/>
    <mergeCell ref="Y1:AB1"/>
    <mergeCell ref="Z2:AB2"/>
    <mergeCell ref="Z3:AB3"/>
    <mergeCell ref="Z4:AB4"/>
    <mergeCell ref="Z5:AB5"/>
    <mergeCell ref="U6:X6"/>
    <mergeCell ref="V10:X10"/>
    <mergeCell ref="V2:X2"/>
    <mergeCell ref="AD5:AF5"/>
    <mergeCell ref="Y6:AB6"/>
    <mergeCell ref="Z7:AB7"/>
    <mergeCell ref="Z8:AB8"/>
    <mergeCell ref="Z9:AB9"/>
  </mergeCells>
  <phoneticPr fontId="9"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R258"/>
  <sheetViews>
    <sheetView topLeftCell="E1" workbookViewId="0">
      <selection activeCell="M6" sqref="M6"/>
    </sheetView>
  </sheetViews>
  <sheetFormatPr baseColWidth="10" defaultRowHeight="15"/>
  <sheetData>
    <row r="1" spans="1:44">
      <c r="B1" s="26" t="s">
        <v>4699</v>
      </c>
      <c r="C1" s="26" t="s">
        <v>4700</v>
      </c>
      <c r="D1" s="26" t="s">
        <v>4701</v>
      </c>
      <c r="E1" s="26" t="s">
        <v>4702</v>
      </c>
      <c r="F1" s="26" t="s">
        <v>4703</v>
      </c>
      <c r="G1" s="26" t="s">
        <v>4704</v>
      </c>
      <c r="H1" s="26" t="s">
        <v>4705</v>
      </c>
      <c r="I1" s="26" t="s">
        <v>4706</v>
      </c>
      <c r="J1" s="6" t="s">
        <v>5013</v>
      </c>
      <c r="K1" s="6" t="s">
        <v>5014</v>
      </c>
      <c r="L1" s="26" t="s">
        <v>4821</v>
      </c>
      <c r="M1" s="26" t="s">
        <v>4868</v>
      </c>
      <c r="N1" s="26" t="s">
        <v>4817</v>
      </c>
      <c r="O1" s="26" t="s">
        <v>4819</v>
      </c>
      <c r="P1" s="26" t="s">
        <v>4869</v>
      </c>
      <c r="Q1" s="26" t="s">
        <v>4818</v>
      </c>
      <c r="R1" s="26" t="s">
        <v>4819</v>
      </c>
      <c r="S1" s="26" t="s">
        <v>4884</v>
      </c>
      <c r="T1" s="26" t="s">
        <v>4820</v>
      </c>
      <c r="U1" s="26"/>
      <c r="V1" s="26"/>
      <c r="W1" s="26"/>
      <c r="X1" s="26"/>
      <c r="Y1" s="26"/>
      <c r="Z1" s="26"/>
      <c r="AE1" s="29">
        <v>1</v>
      </c>
      <c r="AF1" s="29"/>
      <c r="AG1" s="29">
        <v>2</v>
      </c>
      <c r="AH1" s="29"/>
      <c r="AI1" s="29">
        <v>3</v>
      </c>
      <c r="AJ1" s="29">
        <v>4</v>
      </c>
      <c r="AK1" s="29">
        <v>5</v>
      </c>
      <c r="AL1" s="29">
        <v>6</v>
      </c>
      <c r="AM1" s="28">
        <v>1</v>
      </c>
      <c r="AN1" s="28">
        <v>2</v>
      </c>
      <c r="AO1" s="28">
        <v>3</v>
      </c>
      <c r="AP1" s="28">
        <v>4</v>
      </c>
      <c r="AQ1" s="28">
        <v>5</v>
      </c>
      <c r="AR1" s="28">
        <v>6</v>
      </c>
    </row>
    <row r="2" spans="1:44" ht="24">
      <c r="A2" s="34">
        <f t="shared" ref="A2:T2" si="0">COUNTIF(A3:A10000,"&lt;&gt;")+2</f>
        <v>2</v>
      </c>
      <c r="B2" s="34">
        <f t="shared" si="0"/>
        <v>6</v>
      </c>
      <c r="C2" s="34">
        <f t="shared" si="0"/>
        <v>6</v>
      </c>
      <c r="D2" s="34">
        <f t="shared" si="0"/>
        <v>6</v>
      </c>
      <c r="E2" s="34">
        <f t="shared" si="0"/>
        <v>6</v>
      </c>
      <c r="F2" s="34">
        <f t="shared" si="0"/>
        <v>18</v>
      </c>
      <c r="G2" s="34">
        <f t="shared" si="0"/>
        <v>18</v>
      </c>
      <c r="H2" s="34">
        <f t="shared" si="0"/>
        <v>66</v>
      </c>
      <c r="I2" s="34">
        <f t="shared" si="0"/>
        <v>66</v>
      </c>
      <c r="J2" s="34">
        <f t="shared" si="0"/>
        <v>258</v>
      </c>
      <c r="K2" s="34">
        <f t="shared" si="0"/>
        <v>258</v>
      </c>
      <c r="L2" s="34">
        <f t="shared" si="0"/>
        <v>9</v>
      </c>
      <c r="M2" s="34">
        <f t="shared" si="0"/>
        <v>9</v>
      </c>
      <c r="N2" s="34">
        <f t="shared" si="0"/>
        <v>9</v>
      </c>
      <c r="O2" s="34">
        <f t="shared" si="0"/>
        <v>9</v>
      </c>
      <c r="P2" s="34">
        <f t="shared" si="0"/>
        <v>9</v>
      </c>
      <c r="Q2" s="34">
        <f t="shared" si="0"/>
        <v>9</v>
      </c>
      <c r="R2" s="34">
        <f t="shared" si="0"/>
        <v>11</v>
      </c>
      <c r="S2" s="34">
        <f t="shared" si="0"/>
        <v>11</v>
      </c>
      <c r="T2" s="34">
        <f t="shared" si="0"/>
        <v>11</v>
      </c>
      <c r="U2" s="34"/>
      <c r="V2" s="34"/>
      <c r="W2" s="34"/>
      <c r="X2" s="34"/>
      <c r="Y2" s="34"/>
      <c r="Z2" s="34"/>
    </row>
    <row r="3" spans="1:44" ht="32">
      <c r="B3" s="27" t="s">
        <v>4653</v>
      </c>
      <c r="C3" s="27" t="s">
        <v>4655</v>
      </c>
      <c r="D3" s="33" t="str">
        <f>MID(E3,1,1)</f>
        <v>1</v>
      </c>
      <c r="E3" s="35" t="s">
        <v>4660</v>
      </c>
      <c r="F3" s="33" t="str">
        <f>MID(G3,1,2)</f>
        <v>11</v>
      </c>
      <c r="G3" s="35" t="s">
        <v>4661</v>
      </c>
      <c r="H3" s="33" t="str">
        <f>MID(I3,1,3)</f>
        <v>111</v>
      </c>
      <c r="I3" s="120" t="s">
        <v>4662</v>
      </c>
      <c r="J3" s="33" t="str">
        <f>MID(K3,1,4)</f>
        <v>1111</v>
      </c>
      <c r="K3" s="102" t="s">
        <v>5034</v>
      </c>
      <c r="L3" s="31">
        <v>1</v>
      </c>
      <c r="M3" s="48" t="s">
        <v>4856</v>
      </c>
      <c r="N3" s="47" t="s">
        <v>4855</v>
      </c>
      <c r="O3" s="31">
        <v>1</v>
      </c>
      <c r="P3" s="49" t="s">
        <v>4883</v>
      </c>
      <c r="Q3" s="47" t="s">
        <v>4870</v>
      </c>
      <c r="R3" s="38">
        <v>1</v>
      </c>
      <c r="S3" s="47" t="s">
        <v>4886</v>
      </c>
      <c r="T3" s="44" t="s">
        <v>4885</v>
      </c>
      <c r="U3" s="44"/>
      <c r="V3" s="38"/>
      <c r="W3" s="44"/>
      <c r="X3" s="37"/>
    </row>
    <row r="4" spans="1:44" ht="32">
      <c r="B4" s="27" t="s">
        <v>4654</v>
      </c>
      <c r="C4" s="27" t="s">
        <v>4656</v>
      </c>
      <c r="D4" s="33" t="str">
        <f>MID(E4,1,1)</f>
        <v>2</v>
      </c>
      <c r="E4" s="35" t="s">
        <v>4677</v>
      </c>
      <c r="F4" s="33" t="str">
        <f t="shared" ref="F4:F18" si="1">MID(G4,1,2)</f>
        <v>12</v>
      </c>
      <c r="G4" s="35" t="s">
        <v>4665</v>
      </c>
      <c r="H4" s="33" t="str">
        <f t="shared" ref="H4:H66" si="2">MID(I4,1,3)</f>
        <v>112</v>
      </c>
      <c r="I4" s="102" t="s">
        <v>5290</v>
      </c>
      <c r="J4" s="33" t="str">
        <f t="shared" ref="J4:J67" si="3">MID(K4,1,4)</f>
        <v>1112</v>
      </c>
      <c r="K4" s="102" t="s">
        <v>5035</v>
      </c>
      <c r="L4" s="31">
        <v>2</v>
      </c>
      <c r="M4" s="44" t="s">
        <v>4858</v>
      </c>
      <c r="N4" s="46" t="s">
        <v>4857</v>
      </c>
      <c r="O4" s="31">
        <v>2</v>
      </c>
      <c r="P4" s="44" t="s">
        <v>4882</v>
      </c>
      <c r="Q4" s="47" t="s">
        <v>4871</v>
      </c>
      <c r="R4" s="38">
        <v>2</v>
      </c>
      <c r="S4" s="47" t="s">
        <v>4895</v>
      </c>
      <c r="T4" s="44" t="s">
        <v>4887</v>
      </c>
      <c r="U4" s="44"/>
      <c r="V4" s="38"/>
      <c r="W4" s="44"/>
      <c r="X4" s="37"/>
      <c r="AE4" s="1" t="str">
        <f>$B3</f>
        <v>一-场域-宇宙</v>
      </c>
      <c r="AG4" s="1" t="str">
        <f>$B4</f>
        <v>二-存在-本体</v>
      </c>
      <c r="AH4" s="1"/>
      <c r="AI4" s="1" t="str">
        <f>$B5</f>
        <v>三-现象-认识</v>
      </c>
      <c r="AJ4" s="1" t="str">
        <f>$B6</f>
        <v>四-价值-目的</v>
      </c>
    </row>
    <row r="5" spans="1:44" ht="32">
      <c r="B5" s="27" t="s">
        <v>4652</v>
      </c>
      <c r="C5" s="27" t="s">
        <v>4657</v>
      </c>
      <c r="D5" s="33" t="str">
        <f>MID(E5,1,1)</f>
        <v>3</v>
      </c>
      <c r="E5" s="35" t="s">
        <v>4689</v>
      </c>
      <c r="F5" s="33" t="str">
        <f t="shared" si="1"/>
        <v>13</v>
      </c>
      <c r="G5" s="35" t="s">
        <v>4669</v>
      </c>
      <c r="H5" s="33" t="str">
        <f t="shared" si="2"/>
        <v>113</v>
      </c>
      <c r="I5" s="102" t="s">
        <v>4663</v>
      </c>
      <c r="J5" s="33" t="str">
        <f t="shared" si="3"/>
        <v>1113</v>
      </c>
      <c r="K5" s="102" t="s">
        <v>5036</v>
      </c>
      <c r="L5" s="31">
        <v>3</v>
      </c>
      <c r="M5" s="66" t="s">
        <v>5998</v>
      </c>
      <c r="N5" s="47" t="s">
        <v>4859</v>
      </c>
      <c r="O5" s="31">
        <v>3</v>
      </c>
      <c r="P5" s="44" t="s">
        <v>4881</v>
      </c>
      <c r="Q5" s="47" t="s">
        <v>4872</v>
      </c>
      <c r="R5" s="38">
        <v>3</v>
      </c>
      <c r="S5" s="47" t="s">
        <v>4896</v>
      </c>
      <c r="T5" s="44" t="s">
        <v>4888</v>
      </c>
      <c r="U5" s="44"/>
      <c r="V5" s="38"/>
      <c r="W5" s="44"/>
      <c r="X5" s="37"/>
      <c r="AB5" s="15" t="s">
        <v>4731</v>
      </c>
      <c r="AC5" s="75" t="s">
        <v>4659</v>
      </c>
      <c r="AD5" s="76" t="str">
        <f t="array" aca="1" ref="AD5" ca="1">_xlfn.CONCAT(MID(AE5:AL5,1,1))</f>
        <v>3444</v>
      </c>
      <c r="AE5" s="1" t="str">
        <f t="array" aca="1" ref="AE5" ca="1">IFERROR(INDIRECT(MID($AC5,AE$1,1)&amp;RANDBETWEEN($A$2+1,INDIRECT(MID($AC5,AE$1,1)&amp;($A$2)))),"")</f>
        <v>3-人-中心-主体</v>
      </c>
      <c r="AG5" s="1" t="str">
        <f t="array" aca="1" ref="AG5" ca="1">IFERROR(INDIRECT(MID($AC5,AG$1,1)&amp;RANDBETWEEN($A$2+1,INDIRECT(MID($AC5,AG$1,1)&amp;($A$2)))),"")</f>
        <v>4-地-虚无-原质</v>
      </c>
      <c r="AH5" s="1"/>
      <c r="AI5" s="1" t="str">
        <f t="array" aca="1" ref="AI5" ca="1">IFERROR(INDIRECT(MID($AC5,AI$1,1)&amp;RANDBETWEEN($A$2+1,INDIRECT(MID($AC5,AI$1,1)&amp;($A$2)))),"")</f>
        <v>4-地-虚无-原质</v>
      </c>
      <c r="AJ5" s="1" t="str">
        <f t="array" aca="1" ref="AJ5" ca="1">IFERROR(INDIRECT(MID($AC5,AJ$1,1)&amp;RANDBETWEEN($A$2+1,INDIRECT(MID($AC5,AJ$1,1)&amp;($A$2)))),"")</f>
        <v>4-地-虚无-原质</v>
      </c>
      <c r="AK5" s="1" t="str">
        <f t="array" aca="1" ref="AK5" ca="1">IFERROR(INDIRECT(MID(#REF!,AK$1,1)&amp;RANDBETWEEN($A$2+1,INDIRECT(MID(#REF!,AK$1,1)&amp;($A$2)))),"")</f>
        <v/>
      </c>
      <c r="AL5" s="1" t="str">
        <f t="array" aca="1" ref="AL5" ca="1">IFERROR(INDIRECT(MID(#REF!,AL$1,1)&amp;RANDBETWEEN($A$2+1,INDIRECT(MID(#REF!,AL$1,1)&amp;($A$2)))),"")</f>
        <v/>
      </c>
      <c r="AM5" s="73" t="str">
        <f ca="1">VLOOKUP(MID($AD5,1,1),INDIRECT("D"&amp;$A$2+1):INDIRECT("E"&amp;E$2),2,FALSE)</f>
        <v>3观念论</v>
      </c>
      <c r="AN5" s="73" t="str">
        <f ca="1">VLOOKUP(MID($AD5,1,2),INDIRECT("F"&amp;$A$2+1):INDIRECT("G"&amp;G$2),2,FALSE)</f>
        <v>34结构主义</v>
      </c>
      <c r="AO5" s="73" t="str">
        <f ca="1">VLOOKUP(MID($AD5,1,3),INDIRECT("H"&amp;$A$2+1):INDIRECT("I"&amp;I$2),2,FALSE)</f>
        <v>344解释学</v>
      </c>
      <c r="AP5" s="73" t="str">
        <f ca="1">VLOOKUP(MID($AD5,1,4),INDIRECT("J"&amp;$A$2+1):INDIRECT("K"&amp;K$2),2,FALSE)</f>
        <v>3444针对资本主义的精神分析</v>
      </c>
      <c r="AR5" s="30"/>
    </row>
    <row r="6" spans="1:44" ht="32">
      <c r="B6" s="27" t="s">
        <v>4651</v>
      </c>
      <c r="C6" s="27" t="s">
        <v>4658</v>
      </c>
      <c r="D6" s="33" t="str">
        <f>MID(E6,1,1)</f>
        <v>4</v>
      </c>
      <c r="E6" s="36" t="s">
        <v>4698</v>
      </c>
      <c r="F6" s="33" t="str">
        <f t="shared" si="1"/>
        <v>14</v>
      </c>
      <c r="G6" s="35" t="s">
        <v>4674</v>
      </c>
      <c r="H6" s="33" t="str">
        <f t="shared" si="2"/>
        <v>114</v>
      </c>
      <c r="I6" s="102" t="s">
        <v>4664</v>
      </c>
      <c r="J6" s="33" t="str">
        <f t="shared" si="3"/>
        <v>1114</v>
      </c>
      <c r="K6" s="102" t="s">
        <v>5037</v>
      </c>
      <c r="L6" s="31">
        <v>4</v>
      </c>
      <c r="M6" s="44" t="s">
        <v>4861</v>
      </c>
      <c r="N6" s="47" t="s">
        <v>4860</v>
      </c>
      <c r="O6" s="31">
        <v>4</v>
      </c>
      <c r="P6" s="44" t="s">
        <v>4880</v>
      </c>
      <c r="Q6" s="47" t="s">
        <v>4873</v>
      </c>
      <c r="R6" s="38">
        <v>4</v>
      </c>
      <c r="S6" s="47" t="s">
        <v>4897</v>
      </c>
      <c r="T6" s="44" t="s">
        <v>4889</v>
      </c>
      <c r="U6" s="44"/>
      <c r="V6" s="38"/>
      <c r="W6" s="44"/>
      <c r="X6" s="38"/>
      <c r="AB6" s="75" t="s">
        <v>4815</v>
      </c>
      <c r="AC6" s="15" t="s">
        <v>5012</v>
      </c>
      <c r="AD6" s="76" t="str">
        <f ca="1">_xlfn.CONCAT(AE6:AL6)</f>
        <v>1-4-9</v>
      </c>
      <c r="AE6" s="1">
        <f t="array" aca="1" ref="AE6" ca="1">IFERROR(INDIRECT(MID($AC6,AE$1,1)&amp;RANDBETWEEN($A$2+1,INDIRECT(MID($AC6,AE$1,1)&amp;($A$2)))),"")</f>
        <v>1</v>
      </c>
      <c r="AF6" s="17" t="s">
        <v>4814</v>
      </c>
      <c r="AG6" s="1">
        <f t="array" aca="1" ref="AG6" ca="1">IFERROR(INDIRECT(MID($AC6,AG$1,1)&amp;RANDBETWEEN($A$2+1,INDIRECT(MID($AC6,AG$1,1)&amp;($A$2)))),"")</f>
        <v>4</v>
      </c>
      <c r="AH6" s="17" t="s">
        <v>4814</v>
      </c>
      <c r="AI6" s="1">
        <f t="array" aca="1" ref="AI6" ca="1">IFERROR(INDIRECT(MID($AC6,AI$1,1)&amp;RANDBETWEEN($A$2+1,INDIRECT(MID($AC6,AI$1,1)&amp;($A$2)))),"")</f>
        <v>9</v>
      </c>
      <c r="AJ6" s="1"/>
      <c r="AK6" s="1" t="str">
        <f t="array" aca="1" ref="AK6" ca="1">IFERROR(INDIRECT(MID($AC6,AK$1,1)&amp;RANDBETWEEN($A$2+1,INDIRECT(MID($AC6,AK$1,1)&amp;($A$2)))),"")</f>
        <v/>
      </c>
      <c r="AL6" s="1" t="str">
        <f t="array" aca="1" ref="AL6" ca="1">IFERROR(INDIRECT(MID($AC6,AL$1,1)&amp;RANDBETWEEN($A$2+1,INDIRECT(MID($AC6,AL$1,1)&amp;($A$2)))),"")</f>
        <v/>
      </c>
      <c r="AM6" s="73" t="str">
        <f ca="1">VLOOKUP($AE6,INDIRECT("L"&amp;$A$2+1):INDIRECT("N"&amp;$N$2),2,FALSE)</f>
        <v>希望</v>
      </c>
      <c r="AN6" s="73" t="str">
        <f ca="1">VLOOKUP($AE6,INDIRECT("L"&amp;$A$2+1):INDIRECT("N"&amp;$N$2),3,FALSE)</f>
        <v>乌利尔（Uriel）</v>
      </c>
      <c r="AO6" s="73" t="str">
        <f ca="1">VLOOKUP($AG6,INDIRECT("O"&amp;$A$2+1):INDIRECT("Q"&amp;$Q$2),2,FALSE)</f>
        <v>暴怒</v>
      </c>
      <c r="AP6" s="73" t="str">
        <f ca="1">VLOOKUP($AG6,INDIRECT("O"&amp;$A$2+1):INDIRECT("Q"&amp;$Q$2),3,FALSE)</f>
        <v>萨麦尔（Samael）</v>
      </c>
      <c r="AQ6" s="73" t="str">
        <f ca="1">VLOOKUP($AI6,INDIRECT("R"&amp;$A$2+1):INDIRECT("T"&amp;$T$2),2,FALSE)</f>
        <v>失去天使</v>
      </c>
      <c r="AR6" s="73" t="str">
        <f ca="1">VLOOKUP($AI6,INDIRECT("R"&amp;$A$2+1):INDIRECT("T"&amp;$T$2),3,FALSE)</f>
        <v>贲薨【Python】</v>
      </c>
    </row>
    <row r="7" spans="1:44" ht="32">
      <c r="D7" s="16"/>
      <c r="F7" s="33" t="str">
        <f t="shared" si="1"/>
        <v>21</v>
      </c>
      <c r="G7" s="35" t="s">
        <v>4678</v>
      </c>
      <c r="H7" s="33" t="str">
        <f t="shared" si="2"/>
        <v>121</v>
      </c>
      <c r="I7" s="119" t="s">
        <v>4666</v>
      </c>
      <c r="J7" s="33" t="str">
        <f t="shared" si="3"/>
        <v>1121</v>
      </c>
      <c r="K7" s="102" t="s">
        <v>5038</v>
      </c>
      <c r="L7" s="31">
        <v>5</v>
      </c>
      <c r="M7" s="44" t="s">
        <v>4863</v>
      </c>
      <c r="N7" s="47" t="s">
        <v>4862</v>
      </c>
      <c r="O7" s="31">
        <v>5</v>
      </c>
      <c r="P7" s="44" t="s">
        <v>4879</v>
      </c>
      <c r="Q7" s="47" t="s">
        <v>4874</v>
      </c>
      <c r="R7" s="38">
        <v>5</v>
      </c>
      <c r="S7" s="47" t="s">
        <v>4898</v>
      </c>
      <c r="T7" s="44" t="s">
        <v>4890</v>
      </c>
      <c r="U7" s="44"/>
      <c r="V7" s="38"/>
      <c r="W7" s="38"/>
      <c r="X7" s="38"/>
      <c r="AL7" s="1" t="str">
        <f t="array" aca="1" ref="AL7" ca="1">IFERROR(INDIRECT(MID(#REF!,AL$1,1)&amp;RANDBETWEEN($A$2+1,INDIRECT(MID(#REF!,AL$1,1)&amp;($A$2)))),"")</f>
        <v/>
      </c>
    </row>
    <row r="8" spans="1:44" ht="32">
      <c r="D8" s="16"/>
      <c r="F8" s="33" t="str">
        <f t="shared" si="1"/>
        <v>22</v>
      </c>
      <c r="G8" s="35" t="s">
        <v>4683</v>
      </c>
      <c r="H8" s="33" t="str">
        <f t="shared" si="2"/>
        <v>122</v>
      </c>
      <c r="I8" s="103" t="s">
        <v>4667</v>
      </c>
      <c r="J8" s="33" t="str">
        <f t="shared" si="3"/>
        <v>1122</v>
      </c>
      <c r="K8" s="102" t="s">
        <v>5039</v>
      </c>
      <c r="L8" s="31">
        <v>6</v>
      </c>
      <c r="M8" s="44" t="s">
        <v>4865</v>
      </c>
      <c r="N8" s="47" t="s">
        <v>4864</v>
      </c>
      <c r="O8" s="31">
        <v>6</v>
      </c>
      <c r="P8" s="44" t="s">
        <v>4878</v>
      </c>
      <c r="Q8" s="47" t="s">
        <v>4875</v>
      </c>
      <c r="R8" s="38">
        <v>6</v>
      </c>
      <c r="S8" s="47" t="s">
        <v>4899</v>
      </c>
      <c r="T8" s="44" t="s">
        <v>4891</v>
      </c>
      <c r="U8" s="44"/>
      <c r="V8" s="38"/>
      <c r="W8" s="38"/>
      <c r="X8" s="38"/>
      <c r="AB8" s="122" t="str">
        <f>$AB$5</f>
        <v>哲学</v>
      </c>
      <c r="AC8" s="123" t="str">
        <f>$AC$5</f>
        <v>CCCC</v>
      </c>
      <c r="AD8" s="124" t="str">
        <f ca="1">AD5</f>
        <v>3444</v>
      </c>
      <c r="AF8" s="85" t="str">
        <f>$AB$6</f>
        <v>天使-恶魔-堕天使</v>
      </c>
      <c r="AG8" s="77" t="str">
        <f>$AC$6</f>
        <v>LOR</v>
      </c>
      <c r="AH8" s="87" t="str">
        <f ca="1">AD6</f>
        <v>1-4-9</v>
      </c>
    </row>
    <row r="9" spans="1:44" ht="32">
      <c r="D9" s="16"/>
      <c r="F9" s="33" t="str">
        <f t="shared" si="1"/>
        <v>23</v>
      </c>
      <c r="G9" s="35" t="s">
        <v>4686</v>
      </c>
      <c r="H9" s="33" t="str">
        <f t="shared" si="2"/>
        <v>123</v>
      </c>
      <c r="I9" s="103" t="s">
        <v>4668</v>
      </c>
      <c r="J9" s="33" t="str">
        <f t="shared" si="3"/>
        <v>1123</v>
      </c>
      <c r="K9" s="102" t="s">
        <v>5040</v>
      </c>
      <c r="L9" s="31">
        <v>7</v>
      </c>
      <c r="M9" s="44" t="s">
        <v>4867</v>
      </c>
      <c r="N9" s="47" t="s">
        <v>4866</v>
      </c>
      <c r="O9" s="31">
        <v>7</v>
      </c>
      <c r="P9" s="44" t="s">
        <v>4877</v>
      </c>
      <c r="Q9" s="47" t="s">
        <v>4876</v>
      </c>
      <c r="R9" s="38">
        <v>7</v>
      </c>
      <c r="S9" s="47" t="s">
        <v>4900</v>
      </c>
      <c r="T9" s="44" t="s">
        <v>4892</v>
      </c>
      <c r="U9" s="44"/>
      <c r="V9" s="38"/>
      <c r="W9" s="38"/>
      <c r="X9" s="38"/>
      <c r="AB9" s="125" t="str">
        <f>AE4</f>
        <v>一-场域-宇宙</v>
      </c>
      <c r="AC9" s="15" t="str">
        <f t="shared" ref="AC9:AC16" si="4">$AC$5</f>
        <v>CCCC</v>
      </c>
      <c r="AD9" s="126" t="str">
        <f ca="1">AE5</f>
        <v>3-人-中心-主体</v>
      </c>
      <c r="AF9" s="88" t="s">
        <v>4992</v>
      </c>
      <c r="AG9" s="15" t="str">
        <f t="shared" ref="AG9:AG14" si="5">$AC$6</f>
        <v>LOR</v>
      </c>
      <c r="AH9" s="78" t="str">
        <f ca="1">AM6</f>
        <v>希望</v>
      </c>
    </row>
    <row r="10" spans="1:44" ht="32">
      <c r="D10" s="16"/>
      <c r="F10" s="33" t="str">
        <f t="shared" si="1"/>
        <v>24</v>
      </c>
      <c r="G10" s="35" t="s">
        <v>4688</v>
      </c>
      <c r="H10" s="33" t="str">
        <f t="shared" si="2"/>
        <v>124</v>
      </c>
      <c r="I10" s="104" t="s">
        <v>5291</v>
      </c>
      <c r="J10" s="33" t="str">
        <f t="shared" si="3"/>
        <v>1124</v>
      </c>
      <c r="K10" s="102" t="s">
        <v>5041</v>
      </c>
      <c r="L10" s="31"/>
      <c r="N10" s="38"/>
      <c r="O10" s="38"/>
      <c r="P10" s="38"/>
      <c r="Q10" s="38"/>
      <c r="R10" s="38">
        <v>8</v>
      </c>
      <c r="S10" s="47" t="s">
        <v>4901</v>
      </c>
      <c r="T10" s="44" t="s">
        <v>4893</v>
      </c>
      <c r="U10" s="44"/>
      <c r="V10" s="38"/>
      <c r="W10" s="38"/>
      <c r="X10" s="38"/>
      <c r="AB10" s="125" t="str">
        <f>AG4</f>
        <v>二-存在-本体</v>
      </c>
      <c r="AC10" s="15" t="str">
        <f t="shared" si="4"/>
        <v>CCCC</v>
      </c>
      <c r="AD10" s="126" t="str">
        <f ca="1">AG5</f>
        <v>4-地-虚无-原质</v>
      </c>
      <c r="AF10" s="88" t="s">
        <v>4993</v>
      </c>
      <c r="AG10" s="15" t="str">
        <f t="shared" si="5"/>
        <v>LOR</v>
      </c>
      <c r="AH10" s="78" t="str">
        <f ca="1">AN6</f>
        <v>乌利尔（Uriel）</v>
      </c>
      <c r="AK10" s="80"/>
    </row>
    <row r="11" spans="1:44" ht="32">
      <c r="D11" s="16"/>
      <c r="F11" s="33" t="str">
        <f t="shared" si="1"/>
        <v>31</v>
      </c>
      <c r="G11" s="35" t="s">
        <v>4690</v>
      </c>
      <c r="H11" s="33" t="str">
        <f t="shared" si="2"/>
        <v>131</v>
      </c>
      <c r="I11" s="105" t="s">
        <v>4670</v>
      </c>
      <c r="J11" s="33" t="str">
        <f t="shared" si="3"/>
        <v>1131</v>
      </c>
      <c r="K11" s="102" t="s">
        <v>5042</v>
      </c>
      <c r="L11" s="31"/>
      <c r="N11" s="38"/>
      <c r="O11" s="38"/>
      <c r="P11" s="38"/>
      <c r="Q11" s="38"/>
      <c r="R11" s="38">
        <v>9</v>
      </c>
      <c r="S11" s="47" t="s">
        <v>4902</v>
      </c>
      <c r="T11" s="44" t="s">
        <v>4894</v>
      </c>
      <c r="U11" s="44"/>
      <c r="V11" s="38"/>
      <c r="W11" s="38"/>
      <c r="X11" s="38"/>
      <c r="AB11" s="98" t="str">
        <f>AI4</f>
        <v>三-现象-认识</v>
      </c>
      <c r="AC11" s="15" t="str">
        <f t="shared" si="4"/>
        <v>CCCC</v>
      </c>
      <c r="AD11" s="127" t="str">
        <f ca="1">AI5</f>
        <v>4-地-虚无-原质</v>
      </c>
      <c r="AF11" s="88" t="s">
        <v>4994</v>
      </c>
      <c r="AG11" s="15" t="str">
        <f t="shared" si="5"/>
        <v>LOR</v>
      </c>
      <c r="AH11" s="78" t="str">
        <f ca="1">AO6</f>
        <v>暴怒</v>
      </c>
    </row>
    <row r="12" spans="1:44" ht="32">
      <c r="D12" s="16"/>
      <c r="F12" s="33" t="str">
        <f t="shared" si="1"/>
        <v>32</v>
      </c>
      <c r="G12" s="35" t="s">
        <v>4691</v>
      </c>
      <c r="H12" s="33" t="str">
        <f t="shared" si="2"/>
        <v>132</v>
      </c>
      <c r="I12" s="105" t="s">
        <v>4671</v>
      </c>
      <c r="J12" s="33" t="str">
        <f t="shared" si="3"/>
        <v>1132</v>
      </c>
      <c r="K12" s="102" t="s">
        <v>5043</v>
      </c>
      <c r="L12" s="31"/>
      <c r="N12" s="38"/>
      <c r="O12" s="38"/>
      <c r="P12" s="38"/>
      <c r="Q12" s="38"/>
      <c r="R12" s="38"/>
      <c r="S12" s="38"/>
      <c r="T12" s="44"/>
      <c r="U12" s="44"/>
      <c r="V12" s="38"/>
      <c r="W12" s="38"/>
      <c r="X12" s="38"/>
      <c r="AB12" s="125" t="str">
        <f>AJ4</f>
        <v>四-价值-目的</v>
      </c>
      <c r="AC12" s="15" t="str">
        <f t="shared" si="4"/>
        <v>CCCC</v>
      </c>
      <c r="AD12" s="126" t="str">
        <f ca="1">AJ5</f>
        <v>4-地-虚无-原质</v>
      </c>
      <c r="AF12" s="88" t="s">
        <v>4783</v>
      </c>
      <c r="AG12" s="15" t="str">
        <f t="shared" si="5"/>
        <v>LOR</v>
      </c>
      <c r="AH12" s="78" t="str">
        <f ca="1">AP6</f>
        <v>萨麦尔（Samael）</v>
      </c>
    </row>
    <row r="13" spans="1:44" ht="32">
      <c r="D13" s="16"/>
      <c r="F13" s="33" t="str">
        <f t="shared" si="1"/>
        <v>33</v>
      </c>
      <c r="G13" s="35" t="s">
        <v>4692</v>
      </c>
      <c r="H13" s="33" t="str">
        <f t="shared" si="2"/>
        <v>133</v>
      </c>
      <c r="I13" s="105" t="s">
        <v>4672</v>
      </c>
      <c r="J13" s="33" t="str">
        <f t="shared" si="3"/>
        <v>1133</v>
      </c>
      <c r="K13" s="102" t="s">
        <v>5044</v>
      </c>
      <c r="L13" s="31"/>
      <c r="N13" s="38"/>
      <c r="O13" s="38"/>
      <c r="P13" s="38"/>
      <c r="Q13" s="38"/>
      <c r="R13" s="38"/>
      <c r="S13" s="38"/>
      <c r="T13" s="44"/>
      <c r="U13" s="44"/>
      <c r="V13" s="38"/>
      <c r="W13" s="38"/>
      <c r="X13" s="38"/>
      <c r="AB13" s="128" t="s">
        <v>4989</v>
      </c>
      <c r="AC13" s="15" t="str">
        <f t="shared" si="4"/>
        <v>CCCC</v>
      </c>
      <c r="AD13" s="126" t="str">
        <f ca="1">AM5</f>
        <v>3观念论</v>
      </c>
      <c r="AF13" s="88" t="s">
        <v>4995</v>
      </c>
      <c r="AG13" s="15" t="str">
        <f t="shared" si="5"/>
        <v>LOR</v>
      </c>
      <c r="AH13" s="78" t="str">
        <f ca="1">AQ6</f>
        <v>失去天使</v>
      </c>
    </row>
    <row r="14" spans="1:44" ht="32">
      <c r="D14" s="16"/>
      <c r="F14" s="33" t="str">
        <f t="shared" si="1"/>
        <v>34</v>
      </c>
      <c r="G14" s="35" t="s">
        <v>4693</v>
      </c>
      <c r="H14" s="33" t="str">
        <f t="shared" si="2"/>
        <v>134</v>
      </c>
      <c r="I14" s="105" t="s">
        <v>4673</v>
      </c>
      <c r="J14" s="33" t="str">
        <f t="shared" si="3"/>
        <v>1134</v>
      </c>
      <c r="K14" s="102" t="s">
        <v>5045</v>
      </c>
      <c r="L14" s="31"/>
      <c r="N14" s="38"/>
      <c r="O14" s="38"/>
      <c r="P14" s="38"/>
      <c r="Q14" s="38"/>
      <c r="R14" s="38"/>
      <c r="S14" s="38"/>
      <c r="T14" s="44"/>
      <c r="U14" s="44"/>
      <c r="V14" s="38"/>
      <c r="W14" s="38"/>
      <c r="X14" s="38"/>
      <c r="AB14" s="128" t="s">
        <v>4990</v>
      </c>
      <c r="AC14" s="15" t="str">
        <f t="shared" si="4"/>
        <v>CCCC</v>
      </c>
      <c r="AD14" s="126" t="str">
        <f ca="1">AN5</f>
        <v>34结构主义</v>
      </c>
      <c r="AF14" s="89" t="s">
        <v>4996</v>
      </c>
      <c r="AG14" s="79" t="str">
        <f t="shared" si="5"/>
        <v>LOR</v>
      </c>
      <c r="AH14" s="86" t="str">
        <f ca="1">AR6</f>
        <v>贲薨【Python】</v>
      </c>
    </row>
    <row r="15" spans="1:44" ht="32">
      <c r="D15" s="16"/>
      <c r="F15" s="33" t="str">
        <f t="shared" si="1"/>
        <v>41</v>
      </c>
      <c r="G15" s="35" t="s">
        <v>4694</v>
      </c>
      <c r="H15" s="33" t="str">
        <f t="shared" si="2"/>
        <v>141</v>
      </c>
      <c r="I15" s="106" t="s">
        <v>5292</v>
      </c>
      <c r="J15" s="33" t="str">
        <f t="shared" si="3"/>
        <v>1141</v>
      </c>
      <c r="K15" s="102" t="s">
        <v>5046</v>
      </c>
      <c r="S15" s="38"/>
      <c r="AB15" s="128" t="s">
        <v>4991</v>
      </c>
      <c r="AC15" s="15" t="str">
        <f t="shared" si="4"/>
        <v>CCCC</v>
      </c>
      <c r="AD15" s="126" t="str">
        <f ca="1">AO5</f>
        <v>344解释学</v>
      </c>
    </row>
    <row r="16" spans="1:44" ht="32">
      <c r="D16" s="16"/>
      <c r="F16" s="33" t="str">
        <f t="shared" si="1"/>
        <v>42</v>
      </c>
      <c r="G16" s="35" t="s">
        <v>4695</v>
      </c>
      <c r="H16" s="33" t="str">
        <f t="shared" si="2"/>
        <v>142</v>
      </c>
      <c r="I16" s="106" t="s">
        <v>5293</v>
      </c>
      <c r="J16" s="33" t="str">
        <f t="shared" si="3"/>
        <v>1142</v>
      </c>
      <c r="K16" s="102" t="s">
        <v>5047</v>
      </c>
      <c r="S16" s="38"/>
      <c r="AB16" s="129" t="s">
        <v>5335</v>
      </c>
      <c r="AC16" s="130" t="str">
        <f t="shared" si="4"/>
        <v>CCCC</v>
      </c>
      <c r="AD16" s="131" t="str">
        <f ca="1">AP5</f>
        <v>3444针对资本主义的精神分析</v>
      </c>
    </row>
    <row r="17" spans="4:20" ht="32">
      <c r="D17" s="16"/>
      <c r="F17" s="33" t="str">
        <f t="shared" si="1"/>
        <v>43</v>
      </c>
      <c r="G17" s="35" t="s">
        <v>4696</v>
      </c>
      <c r="H17" s="33" t="str">
        <f t="shared" si="2"/>
        <v>143</v>
      </c>
      <c r="I17" s="106" t="s">
        <v>4675</v>
      </c>
      <c r="J17" s="33" t="str">
        <f t="shared" si="3"/>
        <v>1143</v>
      </c>
      <c r="K17" s="102" t="s">
        <v>5048</v>
      </c>
      <c r="S17" s="38"/>
    </row>
    <row r="18" spans="4:20" ht="32">
      <c r="D18" s="16"/>
      <c r="F18" s="33" t="str">
        <f t="shared" si="1"/>
        <v>44</v>
      </c>
      <c r="G18" s="35" t="s">
        <v>4697</v>
      </c>
      <c r="H18" s="33" t="str">
        <f t="shared" si="2"/>
        <v>144</v>
      </c>
      <c r="I18" s="106" t="s">
        <v>4676</v>
      </c>
      <c r="J18" s="33" t="str">
        <f t="shared" si="3"/>
        <v>1144</v>
      </c>
      <c r="K18" s="102" t="s">
        <v>5049</v>
      </c>
      <c r="S18" s="38"/>
      <c r="T18" s="27"/>
    </row>
    <row r="19" spans="4:20" ht="32">
      <c r="F19" s="4"/>
      <c r="G19" s="32"/>
      <c r="H19" s="33" t="str">
        <f t="shared" si="2"/>
        <v>211</v>
      </c>
      <c r="I19" s="107" t="s">
        <v>4679</v>
      </c>
      <c r="J19" s="33" t="str">
        <f t="shared" si="3"/>
        <v>1211</v>
      </c>
      <c r="K19" s="103" t="s">
        <v>5050</v>
      </c>
      <c r="S19" s="38"/>
    </row>
    <row r="20" spans="4:20" ht="17">
      <c r="F20" s="4"/>
      <c r="G20" s="32"/>
      <c r="H20" s="33" t="str">
        <f t="shared" si="2"/>
        <v>212</v>
      </c>
      <c r="I20" s="107" t="s">
        <v>4680</v>
      </c>
      <c r="J20" s="33" t="str">
        <f t="shared" si="3"/>
        <v>1212</v>
      </c>
      <c r="K20" s="103" t="s">
        <v>5051</v>
      </c>
      <c r="S20" s="38"/>
    </row>
    <row r="21" spans="4:20" ht="32">
      <c r="H21" s="33" t="str">
        <f t="shared" si="2"/>
        <v>213</v>
      </c>
      <c r="I21" s="107" t="s">
        <v>4681</v>
      </c>
      <c r="J21" s="33" t="str">
        <f t="shared" si="3"/>
        <v>1213</v>
      </c>
      <c r="K21" s="103" t="s">
        <v>5052</v>
      </c>
      <c r="S21" s="38"/>
    </row>
    <row r="22" spans="4:20" ht="32">
      <c r="H22" s="33" t="str">
        <f t="shared" si="2"/>
        <v>214</v>
      </c>
      <c r="I22" s="107" t="s">
        <v>4682</v>
      </c>
      <c r="J22" s="33" t="str">
        <f t="shared" si="3"/>
        <v>1214</v>
      </c>
      <c r="K22" s="103" t="s">
        <v>5053</v>
      </c>
      <c r="S22" s="38"/>
    </row>
    <row r="23" spans="4:20" ht="17">
      <c r="H23" s="33" t="str">
        <f t="shared" si="2"/>
        <v>221</v>
      </c>
      <c r="I23" s="108" t="s">
        <v>4684</v>
      </c>
      <c r="J23" s="33" t="str">
        <f t="shared" si="3"/>
        <v>1221</v>
      </c>
      <c r="K23" s="104" t="s">
        <v>5054</v>
      </c>
      <c r="S23" s="38"/>
    </row>
    <row r="24" spans="4:20" ht="17">
      <c r="H24" s="33" t="str">
        <f t="shared" si="2"/>
        <v>222</v>
      </c>
      <c r="I24" s="108" t="s">
        <v>4685</v>
      </c>
      <c r="J24" s="33" t="str">
        <f t="shared" si="3"/>
        <v>1222</v>
      </c>
      <c r="K24" s="104" t="s">
        <v>5055</v>
      </c>
      <c r="S24" s="38"/>
    </row>
    <row r="25" spans="4:20">
      <c r="H25" s="33" t="str">
        <f t="shared" si="2"/>
        <v>223</v>
      </c>
      <c r="I25" s="108" t="s">
        <v>5294</v>
      </c>
      <c r="J25" s="33" t="str">
        <f t="shared" si="3"/>
        <v>1223</v>
      </c>
      <c r="K25" s="104" t="s">
        <v>5056</v>
      </c>
    </row>
    <row r="26" spans="4:20">
      <c r="H26" s="33" t="str">
        <f t="shared" si="2"/>
        <v>224</v>
      </c>
      <c r="I26" s="108" t="s">
        <v>5295</v>
      </c>
      <c r="J26" s="33" t="str">
        <f t="shared" si="3"/>
        <v>1224</v>
      </c>
      <c r="K26" s="104" t="s">
        <v>5057</v>
      </c>
    </row>
    <row r="27" spans="4:20" ht="32">
      <c r="H27" s="33" t="str">
        <f t="shared" si="2"/>
        <v>231</v>
      </c>
      <c r="I27" s="109" t="s">
        <v>4687</v>
      </c>
      <c r="J27" s="33" t="str">
        <f t="shared" si="3"/>
        <v>1231</v>
      </c>
      <c r="K27" s="103" t="s">
        <v>5058</v>
      </c>
    </row>
    <row r="28" spans="4:20" ht="32">
      <c r="H28" s="33" t="str">
        <f t="shared" si="2"/>
        <v>232</v>
      </c>
      <c r="I28" s="109" t="s">
        <v>5296</v>
      </c>
      <c r="J28" s="33" t="str">
        <f t="shared" si="3"/>
        <v>1232</v>
      </c>
      <c r="K28" s="103" t="s">
        <v>5059</v>
      </c>
      <c r="L28" s="36"/>
      <c r="M28" s="36"/>
      <c r="N28" s="36"/>
      <c r="O28" s="36"/>
      <c r="P28" s="36"/>
      <c r="Q28" s="36"/>
    </row>
    <row r="29" spans="4:20" ht="32">
      <c r="H29" s="33" t="str">
        <f t="shared" si="2"/>
        <v>233</v>
      </c>
      <c r="I29" s="109" t="s">
        <v>5297</v>
      </c>
      <c r="J29" s="33" t="str">
        <f t="shared" si="3"/>
        <v>1233</v>
      </c>
      <c r="K29" s="103" t="s">
        <v>5060</v>
      </c>
    </row>
    <row r="30" spans="4:20" ht="32">
      <c r="H30" s="33" t="str">
        <f t="shared" si="2"/>
        <v>234</v>
      </c>
      <c r="I30" s="109" t="s">
        <v>5298</v>
      </c>
      <c r="J30" s="33" t="str">
        <f t="shared" si="3"/>
        <v>1234</v>
      </c>
      <c r="K30" s="103" t="s">
        <v>5061</v>
      </c>
    </row>
    <row r="31" spans="4:20">
      <c r="H31" s="33" t="str">
        <f t="shared" si="2"/>
        <v>241</v>
      </c>
      <c r="I31" s="110" t="s">
        <v>5299</v>
      </c>
      <c r="J31" s="33" t="str">
        <f t="shared" si="3"/>
        <v>1241</v>
      </c>
      <c r="K31" s="104" t="s">
        <v>5062</v>
      </c>
    </row>
    <row r="32" spans="4:20">
      <c r="H32" s="33" t="str">
        <f t="shared" si="2"/>
        <v>242</v>
      </c>
      <c r="I32" s="110" t="s">
        <v>5300</v>
      </c>
      <c r="J32" s="33" t="str">
        <f t="shared" si="3"/>
        <v>1242</v>
      </c>
      <c r="K32" s="104" t="s">
        <v>5063</v>
      </c>
    </row>
    <row r="33" spans="8:11">
      <c r="H33" s="33" t="str">
        <f t="shared" si="2"/>
        <v>243</v>
      </c>
      <c r="I33" s="110" t="s">
        <v>5301</v>
      </c>
      <c r="J33" s="33" t="str">
        <f t="shared" si="3"/>
        <v>1243</v>
      </c>
      <c r="K33" s="104" t="s">
        <v>5064</v>
      </c>
    </row>
    <row r="34" spans="8:11">
      <c r="H34" s="33" t="str">
        <f t="shared" si="2"/>
        <v>244</v>
      </c>
      <c r="I34" s="110" t="s">
        <v>5302</v>
      </c>
      <c r="J34" s="33" t="str">
        <f t="shared" si="3"/>
        <v>1244</v>
      </c>
      <c r="K34" s="104" t="s">
        <v>5065</v>
      </c>
    </row>
    <row r="35" spans="8:11">
      <c r="H35" s="33" t="str">
        <f>MID(I35,1,3)</f>
        <v>311</v>
      </c>
      <c r="I35" s="111" t="s">
        <v>5303</v>
      </c>
      <c r="J35" s="33" t="str">
        <f t="shared" si="3"/>
        <v>1311</v>
      </c>
      <c r="K35" s="105" t="s">
        <v>5066</v>
      </c>
    </row>
    <row r="36" spans="8:11">
      <c r="H36" s="33" t="str">
        <f t="shared" si="2"/>
        <v>312</v>
      </c>
      <c r="I36" s="111" t="s">
        <v>5304</v>
      </c>
      <c r="J36" s="33" t="str">
        <f t="shared" si="3"/>
        <v>1312</v>
      </c>
      <c r="K36" s="105" t="s">
        <v>5067</v>
      </c>
    </row>
    <row r="37" spans="8:11">
      <c r="H37" s="33" t="str">
        <f t="shared" si="2"/>
        <v>313</v>
      </c>
      <c r="I37" s="111" t="s">
        <v>5305</v>
      </c>
      <c r="J37" s="33" t="str">
        <f t="shared" si="3"/>
        <v>1313</v>
      </c>
      <c r="K37" s="105" t="s">
        <v>5068</v>
      </c>
    </row>
    <row r="38" spans="8:11">
      <c r="H38" s="33" t="str">
        <f t="shared" si="2"/>
        <v>314</v>
      </c>
      <c r="I38" s="111" t="s">
        <v>5306</v>
      </c>
      <c r="J38" s="33" t="str">
        <f t="shared" si="3"/>
        <v>1314</v>
      </c>
      <c r="K38" s="105" t="s">
        <v>5069</v>
      </c>
    </row>
    <row r="39" spans="8:11">
      <c r="H39" s="33" t="str">
        <f t="shared" si="2"/>
        <v>321</v>
      </c>
      <c r="I39" s="112" t="s">
        <v>5307</v>
      </c>
      <c r="J39" s="33" t="str">
        <f t="shared" si="3"/>
        <v>1321</v>
      </c>
      <c r="K39" s="105" t="s">
        <v>5070</v>
      </c>
    </row>
    <row r="40" spans="8:11">
      <c r="H40" s="33" t="str">
        <f t="shared" si="2"/>
        <v>322</v>
      </c>
      <c r="I40" s="112" t="s">
        <v>5308</v>
      </c>
      <c r="J40" s="33" t="str">
        <f t="shared" si="3"/>
        <v>1322</v>
      </c>
      <c r="K40" s="105" t="s">
        <v>5071</v>
      </c>
    </row>
    <row r="41" spans="8:11">
      <c r="H41" s="33" t="str">
        <f t="shared" si="2"/>
        <v>323</v>
      </c>
      <c r="I41" s="112" t="s">
        <v>5309</v>
      </c>
      <c r="J41" s="33" t="str">
        <f t="shared" si="3"/>
        <v>1323</v>
      </c>
      <c r="K41" s="105" t="s">
        <v>5072</v>
      </c>
    </row>
    <row r="42" spans="8:11">
      <c r="H42" s="33" t="str">
        <f t="shared" si="2"/>
        <v>324</v>
      </c>
      <c r="I42" s="112" t="s">
        <v>5310</v>
      </c>
      <c r="J42" s="33" t="str">
        <f t="shared" si="3"/>
        <v>1324</v>
      </c>
      <c r="K42" s="105" t="s">
        <v>5073</v>
      </c>
    </row>
    <row r="43" spans="8:11">
      <c r="H43" s="33" t="str">
        <f t="shared" si="2"/>
        <v>331</v>
      </c>
      <c r="I43" s="113" t="s">
        <v>5311</v>
      </c>
      <c r="J43" s="33" t="str">
        <f t="shared" si="3"/>
        <v>1331</v>
      </c>
      <c r="K43" s="105" t="s">
        <v>5074</v>
      </c>
    </row>
    <row r="44" spans="8:11">
      <c r="H44" s="33" t="str">
        <f t="shared" si="2"/>
        <v>332</v>
      </c>
      <c r="I44" s="113" t="s">
        <v>5312</v>
      </c>
      <c r="J44" s="33" t="str">
        <f t="shared" si="3"/>
        <v>1332</v>
      </c>
      <c r="K44" s="105" t="s">
        <v>5075</v>
      </c>
    </row>
    <row r="45" spans="8:11">
      <c r="H45" s="33" t="str">
        <f t="shared" si="2"/>
        <v>333</v>
      </c>
      <c r="I45" s="113" t="s">
        <v>5313</v>
      </c>
      <c r="J45" s="33" t="str">
        <f t="shared" si="3"/>
        <v>1333</v>
      </c>
      <c r="K45" s="105" t="s">
        <v>5076</v>
      </c>
    </row>
    <row r="46" spans="8:11">
      <c r="H46" s="33" t="str">
        <f t="shared" si="2"/>
        <v>334</v>
      </c>
      <c r="I46" s="113" t="s">
        <v>5314</v>
      </c>
      <c r="J46" s="33" t="str">
        <f t="shared" si="3"/>
        <v>1334</v>
      </c>
      <c r="K46" s="105" t="s">
        <v>5077</v>
      </c>
    </row>
    <row r="47" spans="8:11">
      <c r="H47" s="33" t="str">
        <f t="shared" si="2"/>
        <v>341</v>
      </c>
      <c r="I47" s="114" t="s">
        <v>5315</v>
      </c>
      <c r="J47" s="33" t="str">
        <f t="shared" si="3"/>
        <v>1341</v>
      </c>
      <c r="K47" s="105" t="s">
        <v>5078</v>
      </c>
    </row>
    <row r="48" spans="8:11">
      <c r="H48" s="33" t="str">
        <f t="shared" si="2"/>
        <v>342</v>
      </c>
      <c r="I48" s="114" t="s">
        <v>5316</v>
      </c>
      <c r="J48" s="33" t="str">
        <f t="shared" si="3"/>
        <v>1342</v>
      </c>
      <c r="K48" s="105" t="s">
        <v>5079</v>
      </c>
    </row>
    <row r="49" spans="8:11">
      <c r="H49" s="33" t="str">
        <f t="shared" si="2"/>
        <v>343</v>
      </c>
      <c r="I49" s="114" t="s">
        <v>5317</v>
      </c>
      <c r="J49" s="33" t="str">
        <f t="shared" si="3"/>
        <v>1343</v>
      </c>
      <c r="K49" s="105" t="s">
        <v>5080</v>
      </c>
    </row>
    <row r="50" spans="8:11">
      <c r="H50" s="33" t="str">
        <f t="shared" si="2"/>
        <v>344</v>
      </c>
      <c r="I50" s="114" t="s">
        <v>5318</v>
      </c>
      <c r="J50" s="33" t="str">
        <f t="shared" si="3"/>
        <v>1344</v>
      </c>
      <c r="K50" s="105" t="s">
        <v>5081</v>
      </c>
    </row>
    <row r="51" spans="8:11">
      <c r="H51" s="33" t="str">
        <f t="shared" si="2"/>
        <v>411</v>
      </c>
      <c r="I51" s="115" t="s">
        <v>5319</v>
      </c>
      <c r="J51" s="33" t="str">
        <f t="shared" si="3"/>
        <v>1411</v>
      </c>
      <c r="K51" s="106" t="s">
        <v>5082</v>
      </c>
    </row>
    <row r="52" spans="8:11">
      <c r="H52" s="33" t="str">
        <f t="shared" si="2"/>
        <v>412</v>
      </c>
      <c r="I52" s="115" t="s">
        <v>5320</v>
      </c>
      <c r="J52" s="33" t="str">
        <f t="shared" si="3"/>
        <v>1412</v>
      </c>
      <c r="K52" s="106" t="s">
        <v>5083</v>
      </c>
    </row>
    <row r="53" spans="8:11">
      <c r="H53" s="33" t="str">
        <f t="shared" si="2"/>
        <v>413</v>
      </c>
      <c r="I53" s="115" t="s">
        <v>5321</v>
      </c>
      <c r="J53" s="33" t="str">
        <f t="shared" si="3"/>
        <v>1413</v>
      </c>
      <c r="K53" s="106" t="s">
        <v>5084</v>
      </c>
    </row>
    <row r="54" spans="8:11">
      <c r="H54" s="33" t="str">
        <f t="shared" si="2"/>
        <v>414</v>
      </c>
      <c r="I54" s="115" t="s">
        <v>5322</v>
      </c>
      <c r="J54" s="33" t="str">
        <f t="shared" si="3"/>
        <v>1414</v>
      </c>
      <c r="K54" s="106" t="s">
        <v>5085</v>
      </c>
    </row>
    <row r="55" spans="8:11">
      <c r="H55" s="33" t="str">
        <f t="shared" si="2"/>
        <v>421</v>
      </c>
      <c r="I55" s="116" t="s">
        <v>5323</v>
      </c>
      <c r="J55" s="33" t="str">
        <f t="shared" si="3"/>
        <v>1421</v>
      </c>
      <c r="K55" s="106" t="s">
        <v>5086</v>
      </c>
    </row>
    <row r="56" spans="8:11">
      <c r="H56" s="33" t="str">
        <f t="shared" si="2"/>
        <v>422</v>
      </c>
      <c r="I56" s="116" t="s">
        <v>5324</v>
      </c>
      <c r="J56" s="33" t="str">
        <f t="shared" si="3"/>
        <v>1422</v>
      </c>
      <c r="K56" s="106" t="s">
        <v>5087</v>
      </c>
    </row>
    <row r="57" spans="8:11">
      <c r="H57" s="33" t="str">
        <f t="shared" si="2"/>
        <v>423</v>
      </c>
      <c r="I57" s="116" t="s">
        <v>5325</v>
      </c>
      <c r="J57" s="33" t="str">
        <f t="shared" si="3"/>
        <v>1423</v>
      </c>
      <c r="K57" s="106" t="s">
        <v>5088</v>
      </c>
    </row>
    <row r="58" spans="8:11">
      <c r="H58" s="33" t="str">
        <f t="shared" si="2"/>
        <v>424</v>
      </c>
      <c r="I58" s="116" t="s">
        <v>5326</v>
      </c>
      <c r="J58" s="33" t="str">
        <f t="shared" si="3"/>
        <v>1424</v>
      </c>
      <c r="K58" s="106" t="s">
        <v>5089</v>
      </c>
    </row>
    <row r="59" spans="8:11">
      <c r="H59" s="33" t="str">
        <f t="shared" si="2"/>
        <v>431</v>
      </c>
      <c r="I59" s="117" t="s">
        <v>5327</v>
      </c>
      <c r="J59" s="33" t="str">
        <f t="shared" si="3"/>
        <v>1431</v>
      </c>
      <c r="K59" s="106" t="s">
        <v>5090</v>
      </c>
    </row>
    <row r="60" spans="8:11">
      <c r="H60" s="33" t="str">
        <f t="shared" si="2"/>
        <v>432</v>
      </c>
      <c r="I60" s="117" t="s">
        <v>5328</v>
      </c>
      <c r="J60" s="33" t="str">
        <f t="shared" si="3"/>
        <v>1432</v>
      </c>
      <c r="K60" s="106" t="s">
        <v>5091</v>
      </c>
    </row>
    <row r="61" spans="8:11">
      <c r="H61" s="33" t="str">
        <f t="shared" si="2"/>
        <v>433</v>
      </c>
      <c r="I61" s="117" t="s">
        <v>5329</v>
      </c>
      <c r="J61" s="33" t="str">
        <f t="shared" si="3"/>
        <v>1433</v>
      </c>
      <c r="K61" s="106" t="s">
        <v>5092</v>
      </c>
    </row>
    <row r="62" spans="8:11">
      <c r="H62" s="33" t="str">
        <f t="shared" si="2"/>
        <v>434</v>
      </c>
      <c r="I62" s="121" t="s">
        <v>5334</v>
      </c>
      <c r="J62" s="33" t="str">
        <f t="shared" si="3"/>
        <v>1434</v>
      </c>
      <c r="K62" s="106" t="s">
        <v>5093</v>
      </c>
    </row>
    <row r="63" spans="8:11">
      <c r="H63" s="33" t="str">
        <f t="shared" si="2"/>
        <v>441</v>
      </c>
      <c r="I63" s="118" t="s">
        <v>5330</v>
      </c>
      <c r="J63" s="33" t="str">
        <f t="shared" si="3"/>
        <v>1441</v>
      </c>
      <c r="K63" s="106" t="s">
        <v>5094</v>
      </c>
    </row>
    <row r="64" spans="8:11">
      <c r="H64" s="33" t="str">
        <f t="shared" si="2"/>
        <v>442</v>
      </c>
      <c r="I64" s="118" t="s">
        <v>5331</v>
      </c>
      <c r="J64" s="33" t="str">
        <f t="shared" si="3"/>
        <v>1442</v>
      </c>
      <c r="K64" s="106" t="s">
        <v>5095</v>
      </c>
    </row>
    <row r="65" spans="8:11">
      <c r="H65" s="33" t="str">
        <f t="shared" si="2"/>
        <v>443</v>
      </c>
      <c r="I65" s="118" t="s">
        <v>5332</v>
      </c>
      <c r="J65" s="33" t="str">
        <f t="shared" si="3"/>
        <v>1443</v>
      </c>
      <c r="K65" s="106" t="s">
        <v>5096</v>
      </c>
    </row>
    <row r="66" spans="8:11">
      <c r="H66" s="33" t="str">
        <f t="shared" si="2"/>
        <v>444</v>
      </c>
      <c r="I66" s="118" t="s">
        <v>5333</v>
      </c>
      <c r="J66" s="33" t="str">
        <f t="shared" si="3"/>
        <v>1444</v>
      </c>
      <c r="K66" s="106" t="s">
        <v>5097</v>
      </c>
    </row>
    <row r="67" spans="8:11">
      <c r="J67" s="33" t="str">
        <f t="shared" si="3"/>
        <v>2111</v>
      </c>
      <c r="K67" s="107" t="s">
        <v>5098</v>
      </c>
    </row>
    <row r="68" spans="8:11">
      <c r="J68" s="33" t="str">
        <f t="shared" ref="J68:J131" si="6">MID(K68,1,4)</f>
        <v>2112</v>
      </c>
      <c r="K68" s="107" t="s">
        <v>5099</v>
      </c>
    </row>
    <row r="69" spans="8:11">
      <c r="J69" s="33" t="str">
        <f t="shared" si="6"/>
        <v>2113</v>
      </c>
      <c r="K69" s="107" t="s">
        <v>5100</v>
      </c>
    </row>
    <row r="70" spans="8:11">
      <c r="J70" s="33" t="str">
        <f t="shared" si="6"/>
        <v>2114</v>
      </c>
      <c r="K70" s="107" t="s">
        <v>5101</v>
      </c>
    </row>
    <row r="71" spans="8:11">
      <c r="J71" s="33" t="str">
        <f t="shared" si="6"/>
        <v>2121</v>
      </c>
      <c r="K71" s="107" t="s">
        <v>5102</v>
      </c>
    </row>
    <row r="72" spans="8:11">
      <c r="J72" s="33" t="str">
        <f t="shared" si="6"/>
        <v>2122</v>
      </c>
      <c r="K72" s="107" t="s">
        <v>5103</v>
      </c>
    </row>
    <row r="73" spans="8:11">
      <c r="J73" s="33" t="str">
        <f t="shared" si="6"/>
        <v>2123</v>
      </c>
      <c r="K73" s="107" t="s">
        <v>5104</v>
      </c>
    </row>
    <row r="74" spans="8:11">
      <c r="J74" s="33" t="str">
        <f t="shared" si="6"/>
        <v>2124</v>
      </c>
      <c r="K74" s="107" t="s">
        <v>5105</v>
      </c>
    </row>
    <row r="75" spans="8:11">
      <c r="J75" s="33" t="str">
        <f t="shared" si="6"/>
        <v>2131</v>
      </c>
      <c r="K75" s="107" t="s">
        <v>5106</v>
      </c>
    </row>
    <row r="76" spans="8:11">
      <c r="J76" s="33" t="str">
        <f t="shared" si="6"/>
        <v>2132</v>
      </c>
      <c r="K76" s="107" t="s">
        <v>5107</v>
      </c>
    </row>
    <row r="77" spans="8:11">
      <c r="J77" s="33" t="str">
        <f t="shared" si="6"/>
        <v>2133</v>
      </c>
      <c r="K77" s="107" t="s">
        <v>5108</v>
      </c>
    </row>
    <row r="78" spans="8:11">
      <c r="J78" s="33" t="str">
        <f t="shared" si="6"/>
        <v>2134</v>
      </c>
      <c r="K78" s="107" t="s">
        <v>5109</v>
      </c>
    </row>
    <row r="79" spans="8:11">
      <c r="J79" s="33" t="str">
        <f t="shared" si="6"/>
        <v>2141</v>
      </c>
      <c r="K79" s="107" t="s">
        <v>5110</v>
      </c>
    </row>
    <row r="80" spans="8:11">
      <c r="J80" s="33" t="str">
        <f t="shared" si="6"/>
        <v>2142</v>
      </c>
      <c r="K80" s="107" t="s">
        <v>5111</v>
      </c>
    </row>
    <row r="81" spans="10:11">
      <c r="J81" s="33" t="str">
        <f t="shared" si="6"/>
        <v>2143</v>
      </c>
      <c r="K81" s="107" t="s">
        <v>5112</v>
      </c>
    </row>
    <row r="82" spans="10:11">
      <c r="J82" s="33" t="str">
        <f t="shared" si="6"/>
        <v>2144</v>
      </c>
      <c r="K82" s="107" t="s">
        <v>5113</v>
      </c>
    </row>
    <row r="83" spans="10:11">
      <c r="J83" s="33" t="str">
        <f t="shared" si="6"/>
        <v>2211</v>
      </c>
      <c r="K83" s="108" t="s">
        <v>5114</v>
      </c>
    </row>
    <row r="84" spans="10:11">
      <c r="J84" s="33" t="str">
        <f t="shared" si="6"/>
        <v>2212</v>
      </c>
      <c r="K84" s="108" t="s">
        <v>5115</v>
      </c>
    </row>
    <row r="85" spans="10:11">
      <c r="J85" s="33" t="str">
        <f t="shared" si="6"/>
        <v>2213</v>
      </c>
      <c r="K85" s="108" t="s">
        <v>5116</v>
      </c>
    </row>
    <row r="86" spans="10:11">
      <c r="J86" s="33" t="str">
        <f t="shared" si="6"/>
        <v>2214</v>
      </c>
      <c r="K86" s="108" t="s">
        <v>5117</v>
      </c>
    </row>
    <row r="87" spans="10:11">
      <c r="J87" s="33" t="str">
        <f t="shared" si="6"/>
        <v>2221</v>
      </c>
      <c r="K87" s="108" t="s">
        <v>5118</v>
      </c>
    </row>
    <row r="88" spans="10:11">
      <c r="J88" s="33" t="str">
        <f t="shared" si="6"/>
        <v>2222</v>
      </c>
      <c r="K88" s="108" t="s">
        <v>5119</v>
      </c>
    </row>
    <row r="89" spans="10:11">
      <c r="J89" s="33" t="str">
        <f t="shared" si="6"/>
        <v>2223</v>
      </c>
      <c r="K89" s="108" t="s">
        <v>5120</v>
      </c>
    </row>
    <row r="90" spans="10:11">
      <c r="J90" s="33" t="str">
        <f t="shared" si="6"/>
        <v>2224</v>
      </c>
      <c r="K90" s="108" t="s">
        <v>5121</v>
      </c>
    </row>
    <row r="91" spans="10:11">
      <c r="J91" s="33" t="str">
        <f t="shared" si="6"/>
        <v>2231</v>
      </c>
      <c r="K91" s="108" t="s">
        <v>5122</v>
      </c>
    </row>
    <row r="92" spans="10:11">
      <c r="J92" s="33" t="str">
        <f t="shared" si="6"/>
        <v>2232</v>
      </c>
      <c r="K92" s="108" t="s">
        <v>5123</v>
      </c>
    </row>
    <row r="93" spans="10:11">
      <c r="J93" s="33" t="str">
        <f t="shared" si="6"/>
        <v>2233</v>
      </c>
      <c r="K93" s="108" t="s">
        <v>5124</v>
      </c>
    </row>
    <row r="94" spans="10:11">
      <c r="J94" s="33" t="str">
        <f t="shared" si="6"/>
        <v>2234</v>
      </c>
      <c r="K94" s="108" t="s">
        <v>5125</v>
      </c>
    </row>
    <row r="95" spans="10:11">
      <c r="J95" s="33" t="str">
        <f t="shared" si="6"/>
        <v>2241</v>
      </c>
      <c r="K95" s="108" t="s">
        <v>5126</v>
      </c>
    </row>
    <row r="96" spans="10:11">
      <c r="J96" s="33" t="str">
        <f t="shared" si="6"/>
        <v>2242</v>
      </c>
      <c r="K96" s="108" t="s">
        <v>5127</v>
      </c>
    </row>
    <row r="97" spans="10:11">
      <c r="J97" s="33" t="str">
        <f t="shared" si="6"/>
        <v>2243</v>
      </c>
      <c r="K97" s="108" t="s">
        <v>5128</v>
      </c>
    </row>
    <row r="98" spans="10:11">
      <c r="J98" s="33" t="str">
        <f t="shared" si="6"/>
        <v>2244</v>
      </c>
      <c r="K98" s="108" t="s">
        <v>5129</v>
      </c>
    </row>
    <row r="99" spans="10:11">
      <c r="J99" s="33" t="str">
        <f t="shared" si="6"/>
        <v>2311</v>
      </c>
      <c r="K99" s="109" t="s">
        <v>5130</v>
      </c>
    </row>
    <row r="100" spans="10:11">
      <c r="J100" s="33" t="str">
        <f t="shared" si="6"/>
        <v>2312</v>
      </c>
      <c r="K100" s="109" t="s">
        <v>5131</v>
      </c>
    </row>
    <row r="101" spans="10:11">
      <c r="J101" s="33" t="str">
        <f t="shared" si="6"/>
        <v>2313</v>
      </c>
      <c r="K101" s="109" t="s">
        <v>5132</v>
      </c>
    </row>
    <row r="102" spans="10:11">
      <c r="J102" s="33" t="str">
        <f t="shared" si="6"/>
        <v>2314</v>
      </c>
      <c r="K102" s="109" t="s">
        <v>5133</v>
      </c>
    </row>
    <row r="103" spans="10:11">
      <c r="J103" s="33" t="str">
        <f t="shared" si="6"/>
        <v>2321</v>
      </c>
      <c r="K103" s="109" t="s">
        <v>5134</v>
      </c>
    </row>
    <row r="104" spans="10:11">
      <c r="J104" s="33" t="str">
        <f t="shared" si="6"/>
        <v>2322</v>
      </c>
      <c r="K104" s="109" t="s">
        <v>5135</v>
      </c>
    </row>
    <row r="105" spans="10:11">
      <c r="J105" s="33" t="str">
        <f t="shared" si="6"/>
        <v>2323</v>
      </c>
      <c r="K105" s="109" t="s">
        <v>5136</v>
      </c>
    </row>
    <row r="106" spans="10:11">
      <c r="J106" s="33" t="str">
        <f t="shared" si="6"/>
        <v>2324</v>
      </c>
      <c r="K106" s="109" t="s">
        <v>5137</v>
      </c>
    </row>
    <row r="107" spans="10:11">
      <c r="J107" s="33" t="str">
        <f t="shared" si="6"/>
        <v>2331</v>
      </c>
      <c r="K107" s="109" t="s">
        <v>5138</v>
      </c>
    </row>
    <row r="108" spans="10:11">
      <c r="J108" s="33" t="str">
        <f t="shared" si="6"/>
        <v>2332</v>
      </c>
      <c r="K108" s="109" t="s">
        <v>5139</v>
      </c>
    </row>
    <row r="109" spans="10:11">
      <c r="J109" s="33" t="str">
        <f t="shared" si="6"/>
        <v>2333</v>
      </c>
      <c r="K109" s="109" t="s">
        <v>5140</v>
      </c>
    </row>
    <row r="110" spans="10:11">
      <c r="J110" s="33" t="str">
        <f t="shared" si="6"/>
        <v>2334</v>
      </c>
      <c r="K110" s="109" t="s">
        <v>5141</v>
      </c>
    </row>
    <row r="111" spans="10:11">
      <c r="J111" s="33" t="str">
        <f t="shared" si="6"/>
        <v>2341</v>
      </c>
      <c r="K111" s="109" t="s">
        <v>5142</v>
      </c>
    </row>
    <row r="112" spans="10:11">
      <c r="J112" s="33" t="str">
        <f t="shared" si="6"/>
        <v>2342</v>
      </c>
      <c r="K112" s="109" t="s">
        <v>5143</v>
      </c>
    </row>
    <row r="113" spans="10:11">
      <c r="J113" s="33" t="str">
        <f t="shared" si="6"/>
        <v>2343</v>
      </c>
      <c r="K113" s="109" t="s">
        <v>5144</v>
      </c>
    </row>
    <row r="114" spans="10:11">
      <c r="J114" s="33" t="str">
        <f t="shared" si="6"/>
        <v>2344</v>
      </c>
      <c r="K114" s="109" t="s">
        <v>5145</v>
      </c>
    </row>
    <row r="115" spans="10:11">
      <c r="J115" s="33" t="str">
        <f t="shared" si="6"/>
        <v>2411</v>
      </c>
      <c r="K115" s="110" t="s">
        <v>5146</v>
      </c>
    </row>
    <row r="116" spans="10:11">
      <c r="J116" s="33" t="str">
        <f t="shared" si="6"/>
        <v>2412</v>
      </c>
      <c r="K116" s="110" t="s">
        <v>5147</v>
      </c>
    </row>
    <row r="117" spans="10:11">
      <c r="J117" s="33" t="str">
        <f t="shared" si="6"/>
        <v>2413</v>
      </c>
      <c r="K117" s="110" t="s">
        <v>5148</v>
      </c>
    </row>
    <row r="118" spans="10:11">
      <c r="J118" s="33" t="str">
        <f t="shared" si="6"/>
        <v>2414</v>
      </c>
      <c r="K118" s="110" t="s">
        <v>5149</v>
      </c>
    </row>
    <row r="119" spans="10:11">
      <c r="J119" s="33" t="str">
        <f t="shared" si="6"/>
        <v>2421</v>
      </c>
      <c r="K119" s="110" t="s">
        <v>5150</v>
      </c>
    </row>
    <row r="120" spans="10:11">
      <c r="J120" s="33" t="str">
        <f t="shared" si="6"/>
        <v>2422</v>
      </c>
      <c r="K120" s="110" t="s">
        <v>5151</v>
      </c>
    </row>
    <row r="121" spans="10:11">
      <c r="J121" s="33" t="str">
        <f t="shared" si="6"/>
        <v>2423</v>
      </c>
      <c r="K121" s="110" t="s">
        <v>5152</v>
      </c>
    </row>
    <row r="122" spans="10:11">
      <c r="J122" s="33" t="str">
        <f t="shared" si="6"/>
        <v>2424</v>
      </c>
      <c r="K122" s="110" t="s">
        <v>5153</v>
      </c>
    </row>
    <row r="123" spans="10:11">
      <c r="J123" s="33" t="str">
        <f t="shared" si="6"/>
        <v>2431</v>
      </c>
      <c r="K123" s="110" t="s">
        <v>5154</v>
      </c>
    </row>
    <row r="124" spans="10:11">
      <c r="J124" s="33" t="str">
        <f t="shared" si="6"/>
        <v>2432</v>
      </c>
      <c r="K124" s="110" t="s">
        <v>5155</v>
      </c>
    </row>
    <row r="125" spans="10:11">
      <c r="J125" s="33" t="str">
        <f t="shared" si="6"/>
        <v>2433</v>
      </c>
      <c r="K125" s="110" t="s">
        <v>5156</v>
      </c>
    </row>
    <row r="126" spans="10:11">
      <c r="J126" s="33" t="str">
        <f t="shared" si="6"/>
        <v>2434</v>
      </c>
      <c r="K126" s="110" t="s">
        <v>5157</v>
      </c>
    </row>
    <row r="127" spans="10:11">
      <c r="J127" s="33" t="str">
        <f t="shared" si="6"/>
        <v>2441</v>
      </c>
      <c r="K127" s="110" t="s">
        <v>5158</v>
      </c>
    </row>
    <row r="128" spans="10:11">
      <c r="J128" s="33" t="str">
        <f t="shared" si="6"/>
        <v>2442</v>
      </c>
      <c r="K128" s="110" t="s">
        <v>5159</v>
      </c>
    </row>
    <row r="129" spans="10:11">
      <c r="J129" s="33" t="str">
        <f t="shared" si="6"/>
        <v>2443</v>
      </c>
      <c r="K129" s="110" t="s">
        <v>5160</v>
      </c>
    </row>
    <row r="130" spans="10:11">
      <c r="J130" s="33" t="str">
        <f t="shared" si="6"/>
        <v>2444</v>
      </c>
      <c r="K130" s="110" t="s">
        <v>5161</v>
      </c>
    </row>
    <row r="131" spans="10:11">
      <c r="J131" s="33" t="str">
        <f t="shared" si="6"/>
        <v>3111</v>
      </c>
      <c r="K131" s="111" t="s">
        <v>5162</v>
      </c>
    </row>
    <row r="132" spans="10:11">
      <c r="J132" s="33" t="str">
        <f t="shared" ref="J132:J195" si="7">MID(K132,1,4)</f>
        <v>3112</v>
      </c>
      <c r="K132" s="111" t="s">
        <v>5163</v>
      </c>
    </row>
    <row r="133" spans="10:11">
      <c r="J133" s="33" t="str">
        <f t="shared" si="7"/>
        <v>3113</v>
      </c>
      <c r="K133" s="111" t="s">
        <v>5164</v>
      </c>
    </row>
    <row r="134" spans="10:11">
      <c r="J134" s="33" t="str">
        <f t="shared" si="7"/>
        <v>3114</v>
      </c>
      <c r="K134" s="111" t="s">
        <v>5165</v>
      </c>
    </row>
    <row r="135" spans="10:11">
      <c r="J135" s="33" t="str">
        <f t="shared" si="7"/>
        <v>3121</v>
      </c>
      <c r="K135" s="111" t="s">
        <v>5166</v>
      </c>
    </row>
    <row r="136" spans="10:11">
      <c r="J136" s="33" t="str">
        <f t="shared" si="7"/>
        <v>3122</v>
      </c>
      <c r="K136" s="111" t="s">
        <v>5167</v>
      </c>
    </row>
    <row r="137" spans="10:11">
      <c r="J137" s="33" t="str">
        <f t="shared" si="7"/>
        <v>3123</v>
      </c>
      <c r="K137" s="111" t="s">
        <v>5168</v>
      </c>
    </row>
    <row r="138" spans="10:11">
      <c r="J138" s="33" t="str">
        <f t="shared" si="7"/>
        <v>3124</v>
      </c>
      <c r="K138" s="111" t="s">
        <v>5169</v>
      </c>
    </row>
    <row r="139" spans="10:11">
      <c r="J139" s="33" t="str">
        <f t="shared" si="7"/>
        <v>3131</v>
      </c>
      <c r="K139" s="111" t="s">
        <v>5170</v>
      </c>
    </row>
    <row r="140" spans="10:11">
      <c r="J140" s="33" t="str">
        <f t="shared" si="7"/>
        <v>3132</v>
      </c>
      <c r="K140" s="111" t="s">
        <v>5171</v>
      </c>
    </row>
    <row r="141" spans="10:11">
      <c r="J141" s="33" t="str">
        <f t="shared" si="7"/>
        <v>3133</v>
      </c>
      <c r="K141" s="111" t="s">
        <v>5172</v>
      </c>
    </row>
    <row r="142" spans="10:11">
      <c r="J142" s="33" t="str">
        <f t="shared" si="7"/>
        <v>3134</v>
      </c>
      <c r="K142" s="111" t="s">
        <v>5173</v>
      </c>
    </row>
    <row r="143" spans="10:11">
      <c r="J143" s="33" t="str">
        <f t="shared" si="7"/>
        <v>3141</v>
      </c>
      <c r="K143" s="111" t="s">
        <v>5174</v>
      </c>
    </row>
    <row r="144" spans="10:11">
      <c r="J144" s="33" t="str">
        <f t="shared" si="7"/>
        <v>3142</v>
      </c>
      <c r="K144" s="111" t="s">
        <v>5175</v>
      </c>
    </row>
    <row r="145" spans="10:11">
      <c r="J145" s="33" t="str">
        <f t="shared" si="7"/>
        <v>3143</v>
      </c>
      <c r="K145" s="111" t="s">
        <v>5176</v>
      </c>
    </row>
    <row r="146" spans="10:11">
      <c r="J146" s="33" t="str">
        <f t="shared" si="7"/>
        <v>3144</v>
      </c>
      <c r="K146" s="111" t="s">
        <v>5177</v>
      </c>
    </row>
    <row r="147" spans="10:11">
      <c r="J147" s="33" t="str">
        <f t="shared" si="7"/>
        <v>3211</v>
      </c>
      <c r="K147" s="112" t="s">
        <v>5178</v>
      </c>
    </row>
    <row r="148" spans="10:11">
      <c r="J148" s="33" t="str">
        <f t="shared" si="7"/>
        <v>3212</v>
      </c>
      <c r="K148" s="112" t="s">
        <v>5179</v>
      </c>
    </row>
    <row r="149" spans="10:11">
      <c r="J149" s="33" t="str">
        <f t="shared" si="7"/>
        <v>3213</v>
      </c>
      <c r="K149" s="112" t="s">
        <v>5180</v>
      </c>
    </row>
    <row r="150" spans="10:11">
      <c r="J150" s="33" t="str">
        <f t="shared" si="7"/>
        <v>3214</v>
      </c>
      <c r="K150" s="112" t="s">
        <v>5181</v>
      </c>
    </row>
    <row r="151" spans="10:11">
      <c r="J151" s="33" t="str">
        <f t="shared" si="7"/>
        <v>3221</v>
      </c>
      <c r="K151" s="112" t="s">
        <v>5182</v>
      </c>
    </row>
    <row r="152" spans="10:11">
      <c r="J152" s="33" t="str">
        <f t="shared" si="7"/>
        <v>3222</v>
      </c>
      <c r="K152" s="112" t="s">
        <v>5183</v>
      </c>
    </row>
    <row r="153" spans="10:11">
      <c r="J153" s="33" t="str">
        <f t="shared" si="7"/>
        <v>3223</v>
      </c>
      <c r="K153" s="112" t="s">
        <v>5184</v>
      </c>
    </row>
    <row r="154" spans="10:11">
      <c r="J154" s="33" t="str">
        <f t="shared" si="7"/>
        <v>3224</v>
      </c>
      <c r="K154" s="112" t="s">
        <v>5185</v>
      </c>
    </row>
    <row r="155" spans="10:11">
      <c r="J155" s="33" t="str">
        <f t="shared" si="7"/>
        <v>3231</v>
      </c>
      <c r="K155" s="112" t="s">
        <v>5186</v>
      </c>
    </row>
    <row r="156" spans="10:11">
      <c r="J156" s="33" t="str">
        <f t="shared" si="7"/>
        <v>3232</v>
      </c>
      <c r="K156" s="112" t="s">
        <v>5187</v>
      </c>
    </row>
    <row r="157" spans="10:11">
      <c r="J157" s="33" t="str">
        <f t="shared" si="7"/>
        <v>3233</v>
      </c>
      <c r="K157" s="112" t="s">
        <v>5188</v>
      </c>
    </row>
    <row r="158" spans="10:11">
      <c r="J158" s="33" t="str">
        <f t="shared" si="7"/>
        <v>3234</v>
      </c>
      <c r="K158" s="112" t="s">
        <v>5189</v>
      </c>
    </row>
    <row r="159" spans="10:11">
      <c r="J159" s="33" t="str">
        <f t="shared" si="7"/>
        <v>3241</v>
      </c>
      <c r="K159" s="112" t="s">
        <v>5190</v>
      </c>
    </row>
    <row r="160" spans="10:11">
      <c r="J160" s="33" t="str">
        <f t="shared" si="7"/>
        <v>3242</v>
      </c>
      <c r="K160" s="112" t="s">
        <v>5191</v>
      </c>
    </row>
    <row r="161" spans="10:11">
      <c r="J161" s="33" t="str">
        <f t="shared" si="7"/>
        <v>3243</v>
      </c>
      <c r="K161" s="112" t="s">
        <v>5192</v>
      </c>
    </row>
    <row r="162" spans="10:11">
      <c r="J162" s="33" t="str">
        <f t="shared" si="7"/>
        <v>3244</v>
      </c>
      <c r="K162" s="112" t="s">
        <v>5193</v>
      </c>
    </row>
    <row r="163" spans="10:11">
      <c r="J163" s="33" t="str">
        <f t="shared" si="7"/>
        <v>3311</v>
      </c>
      <c r="K163" s="113" t="s">
        <v>5194</v>
      </c>
    </row>
    <row r="164" spans="10:11">
      <c r="J164" s="33" t="str">
        <f t="shared" si="7"/>
        <v>3312</v>
      </c>
      <c r="K164" s="113" t="s">
        <v>5195</v>
      </c>
    </row>
    <row r="165" spans="10:11">
      <c r="J165" s="33" t="str">
        <f t="shared" si="7"/>
        <v>3313</v>
      </c>
      <c r="K165" s="113" t="s">
        <v>5196</v>
      </c>
    </row>
    <row r="166" spans="10:11">
      <c r="J166" s="33" t="str">
        <f t="shared" si="7"/>
        <v>3314</v>
      </c>
      <c r="K166" s="113" t="s">
        <v>5197</v>
      </c>
    </row>
    <row r="167" spans="10:11">
      <c r="J167" s="33" t="str">
        <f t="shared" si="7"/>
        <v>3321</v>
      </c>
      <c r="K167" s="113" t="s">
        <v>5198</v>
      </c>
    </row>
    <row r="168" spans="10:11">
      <c r="J168" s="33" t="str">
        <f t="shared" si="7"/>
        <v>3322</v>
      </c>
      <c r="K168" s="113" t="s">
        <v>5199</v>
      </c>
    </row>
    <row r="169" spans="10:11">
      <c r="J169" s="33" t="str">
        <f t="shared" si="7"/>
        <v>3323</v>
      </c>
      <c r="K169" s="113" t="s">
        <v>5200</v>
      </c>
    </row>
    <row r="170" spans="10:11">
      <c r="J170" s="33" t="str">
        <f t="shared" si="7"/>
        <v>3324</v>
      </c>
      <c r="K170" s="113" t="s">
        <v>5201</v>
      </c>
    </row>
    <row r="171" spans="10:11">
      <c r="J171" s="33" t="str">
        <f t="shared" si="7"/>
        <v>3331</v>
      </c>
      <c r="K171" s="113" t="s">
        <v>5202</v>
      </c>
    </row>
    <row r="172" spans="10:11">
      <c r="J172" s="33" t="str">
        <f t="shared" si="7"/>
        <v>3332</v>
      </c>
      <c r="K172" s="113" t="s">
        <v>5203</v>
      </c>
    </row>
    <row r="173" spans="10:11">
      <c r="J173" s="33" t="str">
        <f t="shared" si="7"/>
        <v>3333</v>
      </c>
      <c r="K173" s="113" t="s">
        <v>5204</v>
      </c>
    </row>
    <row r="174" spans="10:11">
      <c r="J174" s="33" t="str">
        <f t="shared" si="7"/>
        <v>3334</v>
      </c>
      <c r="K174" s="113" t="s">
        <v>5205</v>
      </c>
    </row>
    <row r="175" spans="10:11">
      <c r="J175" s="33" t="str">
        <f t="shared" si="7"/>
        <v>3341</v>
      </c>
      <c r="K175" s="113" t="s">
        <v>5206</v>
      </c>
    </row>
    <row r="176" spans="10:11">
      <c r="J176" s="33" t="str">
        <f t="shared" si="7"/>
        <v>3342</v>
      </c>
      <c r="K176" s="113" t="s">
        <v>5207</v>
      </c>
    </row>
    <row r="177" spans="10:11">
      <c r="J177" s="33" t="str">
        <f t="shared" si="7"/>
        <v>3343</v>
      </c>
      <c r="K177" s="113" t="s">
        <v>5208</v>
      </c>
    </row>
    <row r="178" spans="10:11">
      <c r="J178" s="33" t="str">
        <f t="shared" si="7"/>
        <v>3344</v>
      </c>
      <c r="K178" s="113" t="s">
        <v>5209</v>
      </c>
    </row>
    <row r="179" spans="10:11">
      <c r="J179" s="33" t="str">
        <f t="shared" si="7"/>
        <v>3411</v>
      </c>
      <c r="K179" s="114" t="s">
        <v>5210</v>
      </c>
    </row>
    <row r="180" spans="10:11">
      <c r="J180" s="33" t="str">
        <f t="shared" si="7"/>
        <v>3412</v>
      </c>
      <c r="K180" s="114" t="s">
        <v>5211</v>
      </c>
    </row>
    <row r="181" spans="10:11">
      <c r="J181" s="33" t="str">
        <f t="shared" si="7"/>
        <v>3413</v>
      </c>
      <c r="K181" s="114" t="s">
        <v>5212</v>
      </c>
    </row>
    <row r="182" spans="10:11">
      <c r="J182" s="33" t="str">
        <f t="shared" si="7"/>
        <v>3414</v>
      </c>
      <c r="K182" s="114" t="s">
        <v>5213</v>
      </c>
    </row>
    <row r="183" spans="10:11">
      <c r="J183" s="33" t="str">
        <f t="shared" si="7"/>
        <v>3421</v>
      </c>
      <c r="K183" s="114" t="s">
        <v>5214</v>
      </c>
    </row>
    <row r="184" spans="10:11">
      <c r="J184" s="33" t="str">
        <f t="shared" si="7"/>
        <v>3422</v>
      </c>
      <c r="K184" s="114" t="s">
        <v>5215</v>
      </c>
    </row>
    <row r="185" spans="10:11">
      <c r="J185" s="33" t="str">
        <f t="shared" si="7"/>
        <v>3423</v>
      </c>
      <c r="K185" s="114" t="s">
        <v>5216</v>
      </c>
    </row>
    <row r="186" spans="10:11">
      <c r="J186" s="33" t="str">
        <f t="shared" si="7"/>
        <v>3424</v>
      </c>
      <c r="K186" s="114" t="s">
        <v>5217</v>
      </c>
    </row>
    <row r="187" spans="10:11">
      <c r="J187" s="33" t="str">
        <f t="shared" si="7"/>
        <v>3431</v>
      </c>
      <c r="K187" s="114" t="s">
        <v>5218</v>
      </c>
    </row>
    <row r="188" spans="10:11">
      <c r="J188" s="33" t="str">
        <f t="shared" si="7"/>
        <v>3432</v>
      </c>
      <c r="K188" s="114" t="s">
        <v>5219</v>
      </c>
    </row>
    <row r="189" spans="10:11">
      <c r="J189" s="33" t="str">
        <f t="shared" si="7"/>
        <v>3433</v>
      </c>
      <c r="K189" s="114" t="s">
        <v>5220</v>
      </c>
    </row>
    <row r="190" spans="10:11">
      <c r="J190" s="33" t="str">
        <f t="shared" si="7"/>
        <v>3434</v>
      </c>
      <c r="K190" s="114" t="s">
        <v>5221</v>
      </c>
    </row>
    <row r="191" spans="10:11">
      <c r="J191" s="33" t="str">
        <f t="shared" si="7"/>
        <v>3441</v>
      </c>
      <c r="K191" s="114" t="s">
        <v>5222</v>
      </c>
    </row>
    <row r="192" spans="10:11">
      <c r="J192" s="33" t="str">
        <f t="shared" si="7"/>
        <v>3442</v>
      </c>
      <c r="K192" s="114" t="s">
        <v>5223</v>
      </c>
    </row>
    <row r="193" spans="10:11">
      <c r="J193" s="33" t="str">
        <f t="shared" si="7"/>
        <v>3443</v>
      </c>
      <c r="K193" s="114" t="s">
        <v>5224</v>
      </c>
    </row>
    <row r="194" spans="10:11">
      <c r="J194" s="33" t="str">
        <f t="shared" si="7"/>
        <v>3444</v>
      </c>
      <c r="K194" s="114" t="s">
        <v>5225</v>
      </c>
    </row>
    <row r="195" spans="10:11">
      <c r="J195" s="33" t="str">
        <f t="shared" si="7"/>
        <v>4111</v>
      </c>
      <c r="K195" s="115" t="s">
        <v>5226</v>
      </c>
    </row>
    <row r="196" spans="10:11">
      <c r="J196" s="33" t="str">
        <f t="shared" ref="J196:J258" si="8">MID(K196,1,4)</f>
        <v>4112</v>
      </c>
      <c r="K196" s="115" t="s">
        <v>5227</v>
      </c>
    </row>
    <row r="197" spans="10:11">
      <c r="J197" s="33" t="str">
        <f t="shared" si="8"/>
        <v>4113</v>
      </c>
      <c r="K197" s="115" t="s">
        <v>5228</v>
      </c>
    </row>
    <row r="198" spans="10:11">
      <c r="J198" s="33" t="str">
        <f t="shared" si="8"/>
        <v>4114</v>
      </c>
      <c r="K198" s="115" t="s">
        <v>5229</v>
      </c>
    </row>
    <row r="199" spans="10:11">
      <c r="J199" s="33" t="str">
        <f t="shared" si="8"/>
        <v>4121</v>
      </c>
      <c r="K199" s="115" t="s">
        <v>5230</v>
      </c>
    </row>
    <row r="200" spans="10:11">
      <c r="J200" s="33" t="str">
        <f t="shared" si="8"/>
        <v>4122</v>
      </c>
      <c r="K200" s="115" t="s">
        <v>5231</v>
      </c>
    </row>
    <row r="201" spans="10:11">
      <c r="J201" s="33" t="str">
        <f t="shared" si="8"/>
        <v>4123</v>
      </c>
      <c r="K201" s="115" t="s">
        <v>5232</v>
      </c>
    </row>
    <row r="202" spans="10:11">
      <c r="J202" s="33" t="str">
        <f t="shared" si="8"/>
        <v>4124</v>
      </c>
      <c r="K202" s="115" t="s">
        <v>5233</v>
      </c>
    </row>
    <row r="203" spans="10:11">
      <c r="J203" s="33" t="str">
        <f t="shared" si="8"/>
        <v>4131</v>
      </c>
      <c r="K203" s="115" t="s">
        <v>5234</v>
      </c>
    </row>
    <row r="204" spans="10:11">
      <c r="J204" s="33" t="str">
        <f t="shared" si="8"/>
        <v>4132</v>
      </c>
      <c r="K204" s="115" t="s">
        <v>5235</v>
      </c>
    </row>
    <row r="205" spans="10:11">
      <c r="J205" s="33" t="str">
        <f t="shared" si="8"/>
        <v>4133</v>
      </c>
      <c r="K205" s="115" t="s">
        <v>5236</v>
      </c>
    </row>
    <row r="206" spans="10:11">
      <c r="J206" s="33" t="str">
        <f t="shared" si="8"/>
        <v>4134</v>
      </c>
      <c r="K206" s="115" t="s">
        <v>5237</v>
      </c>
    </row>
    <row r="207" spans="10:11">
      <c r="J207" s="33" t="str">
        <f t="shared" si="8"/>
        <v>4141</v>
      </c>
      <c r="K207" s="115" t="s">
        <v>5238</v>
      </c>
    </row>
    <row r="208" spans="10:11">
      <c r="J208" s="33" t="str">
        <f t="shared" si="8"/>
        <v>4142</v>
      </c>
      <c r="K208" s="115" t="s">
        <v>5239</v>
      </c>
    </row>
    <row r="209" spans="10:11">
      <c r="J209" s="33" t="str">
        <f t="shared" si="8"/>
        <v>4143</v>
      </c>
      <c r="K209" s="115" t="s">
        <v>5240</v>
      </c>
    </row>
    <row r="210" spans="10:11">
      <c r="J210" s="33" t="str">
        <f t="shared" si="8"/>
        <v>4144</v>
      </c>
      <c r="K210" s="115" t="s">
        <v>5241</v>
      </c>
    </row>
    <row r="211" spans="10:11">
      <c r="J211" s="33" t="str">
        <f t="shared" si="8"/>
        <v>4211</v>
      </c>
      <c r="K211" s="116" t="s">
        <v>5242</v>
      </c>
    </row>
    <row r="212" spans="10:11">
      <c r="J212" s="33" t="str">
        <f t="shared" si="8"/>
        <v>4212</v>
      </c>
      <c r="K212" s="116" t="s">
        <v>5243</v>
      </c>
    </row>
    <row r="213" spans="10:11">
      <c r="J213" s="33" t="str">
        <f t="shared" si="8"/>
        <v>4213</v>
      </c>
      <c r="K213" s="116" t="s">
        <v>5244</v>
      </c>
    </row>
    <row r="214" spans="10:11">
      <c r="J214" s="33" t="str">
        <f t="shared" si="8"/>
        <v>4214</v>
      </c>
      <c r="K214" s="116" t="s">
        <v>5245</v>
      </c>
    </row>
    <row r="215" spans="10:11">
      <c r="J215" s="33" t="str">
        <f t="shared" si="8"/>
        <v>4221</v>
      </c>
      <c r="K215" s="116" t="s">
        <v>5246</v>
      </c>
    </row>
    <row r="216" spans="10:11">
      <c r="J216" s="33" t="str">
        <f t="shared" si="8"/>
        <v>4222</v>
      </c>
      <c r="K216" s="116" t="s">
        <v>5247</v>
      </c>
    </row>
    <row r="217" spans="10:11">
      <c r="J217" s="33" t="str">
        <f t="shared" si="8"/>
        <v>4223</v>
      </c>
      <c r="K217" s="116" t="s">
        <v>5248</v>
      </c>
    </row>
    <row r="218" spans="10:11">
      <c r="J218" s="33" t="str">
        <f t="shared" si="8"/>
        <v>4224</v>
      </c>
      <c r="K218" s="116" t="s">
        <v>5249</v>
      </c>
    </row>
    <row r="219" spans="10:11">
      <c r="J219" s="33" t="str">
        <f t="shared" si="8"/>
        <v>4231</v>
      </c>
      <c r="K219" s="116" t="s">
        <v>5250</v>
      </c>
    </row>
    <row r="220" spans="10:11">
      <c r="J220" s="33" t="str">
        <f t="shared" si="8"/>
        <v>4232</v>
      </c>
      <c r="K220" s="116" t="s">
        <v>5251</v>
      </c>
    </row>
    <row r="221" spans="10:11">
      <c r="J221" s="33" t="str">
        <f t="shared" si="8"/>
        <v>4233</v>
      </c>
      <c r="K221" s="116" t="s">
        <v>5252</v>
      </c>
    </row>
    <row r="222" spans="10:11">
      <c r="J222" s="33" t="str">
        <f t="shared" si="8"/>
        <v>4234</v>
      </c>
      <c r="K222" s="116" t="s">
        <v>5253</v>
      </c>
    </row>
    <row r="223" spans="10:11">
      <c r="J223" s="33" t="str">
        <f t="shared" si="8"/>
        <v>4241</v>
      </c>
      <c r="K223" s="116" t="s">
        <v>5254</v>
      </c>
    </row>
    <row r="224" spans="10:11">
      <c r="J224" s="33" t="str">
        <f t="shared" si="8"/>
        <v>4242</v>
      </c>
      <c r="K224" s="116" t="s">
        <v>5255</v>
      </c>
    </row>
    <row r="225" spans="10:11">
      <c r="J225" s="33" t="str">
        <f t="shared" si="8"/>
        <v>4243</v>
      </c>
      <c r="K225" s="116" t="s">
        <v>5256</v>
      </c>
    </row>
    <row r="226" spans="10:11">
      <c r="J226" s="33" t="str">
        <f t="shared" si="8"/>
        <v>4244</v>
      </c>
      <c r="K226" s="116" t="s">
        <v>5257</v>
      </c>
    </row>
    <row r="227" spans="10:11">
      <c r="J227" s="33" t="str">
        <f t="shared" si="8"/>
        <v>4311</v>
      </c>
      <c r="K227" s="117" t="s">
        <v>5258</v>
      </c>
    </row>
    <row r="228" spans="10:11">
      <c r="J228" s="33" t="str">
        <f t="shared" si="8"/>
        <v>4312</v>
      </c>
      <c r="K228" s="117" t="s">
        <v>5259</v>
      </c>
    </row>
    <row r="229" spans="10:11">
      <c r="J229" s="33" t="str">
        <f t="shared" si="8"/>
        <v>4313</v>
      </c>
      <c r="K229" s="117" t="s">
        <v>5260</v>
      </c>
    </row>
    <row r="230" spans="10:11">
      <c r="J230" s="33" t="str">
        <f t="shared" si="8"/>
        <v>4314</v>
      </c>
      <c r="K230" s="117" t="s">
        <v>5261</v>
      </c>
    </row>
    <row r="231" spans="10:11">
      <c r="J231" s="33" t="str">
        <f t="shared" si="8"/>
        <v>4321</v>
      </c>
      <c r="K231" s="117" t="s">
        <v>5262</v>
      </c>
    </row>
    <row r="232" spans="10:11">
      <c r="J232" s="33" t="str">
        <f t="shared" si="8"/>
        <v>4322</v>
      </c>
      <c r="K232" s="117" t="s">
        <v>5263</v>
      </c>
    </row>
    <row r="233" spans="10:11">
      <c r="J233" s="33" t="str">
        <f t="shared" si="8"/>
        <v>4323</v>
      </c>
      <c r="K233" s="117" t="s">
        <v>5264</v>
      </c>
    </row>
    <row r="234" spans="10:11">
      <c r="J234" s="33" t="str">
        <f t="shared" si="8"/>
        <v>4324</v>
      </c>
      <c r="K234" s="117" t="s">
        <v>5265</v>
      </c>
    </row>
    <row r="235" spans="10:11">
      <c r="J235" s="33" t="str">
        <f t="shared" si="8"/>
        <v>4331</v>
      </c>
      <c r="K235" s="117" t="s">
        <v>5266</v>
      </c>
    </row>
    <row r="236" spans="10:11">
      <c r="J236" s="33" t="str">
        <f t="shared" si="8"/>
        <v>4332</v>
      </c>
      <c r="K236" s="117" t="s">
        <v>5267</v>
      </c>
    </row>
    <row r="237" spans="10:11">
      <c r="J237" s="33" t="str">
        <f t="shared" si="8"/>
        <v>4333</v>
      </c>
      <c r="K237" s="117" t="s">
        <v>5268</v>
      </c>
    </row>
    <row r="238" spans="10:11">
      <c r="J238" s="33" t="str">
        <f t="shared" si="8"/>
        <v>4334</v>
      </c>
      <c r="K238" s="117" t="s">
        <v>5269</v>
      </c>
    </row>
    <row r="239" spans="10:11">
      <c r="J239" s="33" t="str">
        <f t="shared" si="8"/>
        <v>4341</v>
      </c>
      <c r="K239" s="117" t="s">
        <v>5270</v>
      </c>
    </row>
    <row r="240" spans="10:11">
      <c r="J240" s="33" t="str">
        <f t="shared" si="8"/>
        <v>4342</v>
      </c>
      <c r="K240" s="117" t="s">
        <v>5271</v>
      </c>
    </row>
    <row r="241" spans="10:11">
      <c r="J241" s="33" t="str">
        <f t="shared" si="8"/>
        <v>4343</v>
      </c>
      <c r="K241" s="117" t="s">
        <v>5272</v>
      </c>
    </row>
    <row r="242" spans="10:11">
      <c r="J242" s="33" t="str">
        <f t="shared" si="8"/>
        <v>4344</v>
      </c>
      <c r="K242" s="117" t="s">
        <v>5273</v>
      </c>
    </row>
    <row r="243" spans="10:11">
      <c r="J243" s="33" t="str">
        <f t="shared" si="8"/>
        <v>4411</v>
      </c>
      <c r="K243" s="118" t="s">
        <v>5274</v>
      </c>
    </row>
    <row r="244" spans="10:11">
      <c r="J244" s="33" t="str">
        <f t="shared" si="8"/>
        <v>4412</v>
      </c>
      <c r="K244" s="118" t="s">
        <v>5275</v>
      </c>
    </row>
    <row r="245" spans="10:11">
      <c r="J245" s="33" t="str">
        <f t="shared" si="8"/>
        <v>4413</v>
      </c>
      <c r="K245" s="118" t="s">
        <v>5276</v>
      </c>
    </row>
    <row r="246" spans="10:11">
      <c r="J246" s="33" t="str">
        <f t="shared" si="8"/>
        <v>4414</v>
      </c>
      <c r="K246" s="118" t="s">
        <v>5277</v>
      </c>
    </row>
    <row r="247" spans="10:11">
      <c r="J247" s="33" t="str">
        <f t="shared" si="8"/>
        <v>4421</v>
      </c>
      <c r="K247" s="118" t="s">
        <v>5278</v>
      </c>
    </row>
    <row r="248" spans="10:11">
      <c r="J248" s="33" t="str">
        <f t="shared" si="8"/>
        <v>4422</v>
      </c>
      <c r="K248" s="118" t="s">
        <v>5279</v>
      </c>
    </row>
    <row r="249" spans="10:11">
      <c r="J249" s="33" t="str">
        <f t="shared" si="8"/>
        <v>4423</v>
      </c>
      <c r="K249" s="118" t="s">
        <v>5280</v>
      </c>
    </row>
    <row r="250" spans="10:11">
      <c r="J250" s="33" t="str">
        <f t="shared" si="8"/>
        <v>4424</v>
      </c>
      <c r="K250" s="118" t="s">
        <v>5281</v>
      </c>
    </row>
    <row r="251" spans="10:11">
      <c r="J251" s="33" t="str">
        <f t="shared" si="8"/>
        <v>4431</v>
      </c>
      <c r="K251" s="118" t="s">
        <v>5282</v>
      </c>
    </row>
    <row r="252" spans="10:11">
      <c r="J252" s="33" t="str">
        <f t="shared" si="8"/>
        <v>4432</v>
      </c>
      <c r="K252" s="118" t="s">
        <v>5283</v>
      </c>
    </row>
    <row r="253" spans="10:11">
      <c r="J253" s="33" t="str">
        <f t="shared" si="8"/>
        <v>4433</v>
      </c>
      <c r="K253" s="118" t="s">
        <v>5284</v>
      </c>
    </row>
    <row r="254" spans="10:11">
      <c r="J254" s="33" t="str">
        <f t="shared" si="8"/>
        <v>4434</v>
      </c>
      <c r="K254" s="118" t="s">
        <v>5285</v>
      </c>
    </row>
    <row r="255" spans="10:11">
      <c r="J255" s="33" t="str">
        <f t="shared" si="8"/>
        <v>4441</v>
      </c>
      <c r="K255" s="118" t="s">
        <v>5286</v>
      </c>
    </row>
    <row r="256" spans="10:11">
      <c r="J256" s="33" t="str">
        <f t="shared" si="8"/>
        <v>4442</v>
      </c>
      <c r="K256" s="118" t="s">
        <v>5287</v>
      </c>
    </row>
    <row r="257" spans="10:11">
      <c r="J257" s="33" t="str">
        <f t="shared" si="8"/>
        <v>4443</v>
      </c>
      <c r="K257" s="118" t="s">
        <v>5288</v>
      </c>
    </row>
    <row r="258" spans="10:11">
      <c r="J258" s="33" t="str">
        <f t="shared" si="8"/>
        <v>4444</v>
      </c>
      <c r="K258" s="118" t="s">
        <v>5289</v>
      </c>
    </row>
  </sheetData>
  <phoneticPr fontId="9"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W66"/>
  <sheetViews>
    <sheetView topLeftCell="AJ16" workbookViewId="0">
      <selection activeCell="AQ18" sqref="AQ18"/>
    </sheetView>
  </sheetViews>
  <sheetFormatPr baseColWidth="10" defaultRowHeight="70" customHeight="1"/>
  <cols>
    <col min="1" max="16384" width="10.83203125" style="139"/>
  </cols>
  <sheetData>
    <row r="1" spans="1:49" ht="70" customHeight="1">
      <c r="B1" s="140" t="s">
        <v>4707</v>
      </c>
      <c r="C1" s="140" t="s">
        <v>4708</v>
      </c>
      <c r="D1" s="140" t="s">
        <v>4709</v>
      </c>
      <c r="E1" s="140" t="s">
        <v>4715</v>
      </c>
      <c r="F1" s="140" t="s">
        <v>4716</v>
      </c>
      <c r="G1" s="140" t="s">
        <v>4755</v>
      </c>
      <c r="H1" s="140" t="s">
        <v>4756</v>
      </c>
      <c r="I1" s="140" t="s">
        <v>4761</v>
      </c>
      <c r="J1" s="140" t="s">
        <v>5336</v>
      </c>
      <c r="K1" s="140" t="s">
        <v>4758</v>
      </c>
      <c r="L1" s="140" t="s">
        <v>4757</v>
      </c>
      <c r="M1" s="140" t="s">
        <v>4762</v>
      </c>
      <c r="N1" s="140" t="s">
        <v>4759</v>
      </c>
      <c r="O1" s="140" t="s">
        <v>4760</v>
      </c>
      <c r="P1" s="140" t="s">
        <v>5337</v>
      </c>
      <c r="Q1" s="140" t="s">
        <v>5338</v>
      </c>
      <c r="R1" s="141" t="s">
        <v>4832</v>
      </c>
      <c r="S1" s="141" t="s">
        <v>4833</v>
      </c>
      <c r="T1" s="141" t="s">
        <v>4834</v>
      </c>
      <c r="U1" s="141" t="s">
        <v>4853</v>
      </c>
      <c r="V1" s="141" t="s">
        <v>4852</v>
      </c>
      <c r="W1" s="141" t="s">
        <v>4835</v>
      </c>
      <c r="X1" s="141" t="s">
        <v>4836</v>
      </c>
      <c r="Y1" s="141" t="s">
        <v>4837</v>
      </c>
      <c r="Z1" s="141" t="s">
        <v>4844</v>
      </c>
      <c r="AA1" s="141" t="s">
        <v>4838</v>
      </c>
      <c r="AB1" s="141" t="s">
        <v>4839</v>
      </c>
      <c r="AG1" s="143">
        <v>1</v>
      </c>
      <c r="AH1" s="143"/>
      <c r="AI1" s="143">
        <v>2</v>
      </c>
      <c r="AJ1" s="143"/>
      <c r="AK1" s="143">
        <v>3</v>
      </c>
      <c r="AL1" s="143">
        <v>4</v>
      </c>
      <c r="AM1" s="143">
        <v>5</v>
      </c>
      <c r="AN1" s="143">
        <v>6</v>
      </c>
      <c r="AO1" s="142">
        <v>1</v>
      </c>
      <c r="AP1" s="142">
        <v>2</v>
      </c>
      <c r="AQ1" s="142">
        <v>3</v>
      </c>
      <c r="AR1" s="141">
        <v>4</v>
      </c>
      <c r="AS1" s="141">
        <v>5</v>
      </c>
    </row>
    <row r="2" spans="1:49" ht="70" customHeight="1">
      <c r="A2" s="144">
        <f>COUNTIF(A3:A25,"&lt;&gt;")+2</f>
        <v>2</v>
      </c>
      <c r="B2" s="144">
        <f t="shared" ref="B2:AB2" si="0">COUNTIF(B3:B25,"&lt;&gt;")+2</f>
        <v>14</v>
      </c>
      <c r="C2" s="144">
        <f t="shared" si="0"/>
        <v>14</v>
      </c>
      <c r="D2" s="144">
        <f t="shared" si="0"/>
        <v>14</v>
      </c>
      <c r="E2" s="144">
        <f t="shared" si="0"/>
        <v>14</v>
      </c>
      <c r="F2" s="144">
        <f t="shared" si="0"/>
        <v>14</v>
      </c>
      <c r="G2" s="144">
        <f t="shared" si="0"/>
        <v>24</v>
      </c>
      <c r="H2" s="144">
        <f t="shared" si="0"/>
        <v>24</v>
      </c>
      <c r="I2" s="144">
        <f t="shared" si="0"/>
        <v>24</v>
      </c>
      <c r="J2" s="144">
        <f t="shared" si="0"/>
        <v>24</v>
      </c>
      <c r="K2" s="144">
        <f t="shared" si="0"/>
        <v>6</v>
      </c>
      <c r="L2" s="144">
        <f t="shared" si="0"/>
        <v>6</v>
      </c>
      <c r="M2" s="144">
        <f t="shared" si="0"/>
        <v>6</v>
      </c>
      <c r="N2" s="144">
        <f t="shared" si="0"/>
        <v>16</v>
      </c>
      <c r="O2" s="144">
        <f t="shared" si="0"/>
        <v>16</v>
      </c>
      <c r="P2" s="144">
        <f>COUNTIF(P3:P1000,"&lt;&gt;")+2</f>
        <v>58</v>
      </c>
      <c r="Q2" s="144">
        <f>COUNTIF(Q3:Q1000,"&lt;&gt;")+2</f>
        <v>58</v>
      </c>
      <c r="R2" s="144">
        <f t="shared" si="0"/>
        <v>12</v>
      </c>
      <c r="S2" s="144">
        <f t="shared" si="0"/>
        <v>12</v>
      </c>
      <c r="T2" s="144">
        <f t="shared" si="0"/>
        <v>12</v>
      </c>
      <c r="U2" s="144">
        <f t="shared" si="0"/>
        <v>12</v>
      </c>
      <c r="V2" s="144">
        <f t="shared" si="0"/>
        <v>12</v>
      </c>
      <c r="W2" s="144">
        <f t="shared" si="0"/>
        <v>6</v>
      </c>
      <c r="X2" s="144">
        <f t="shared" si="0"/>
        <v>6</v>
      </c>
      <c r="Y2" s="144">
        <f t="shared" si="0"/>
        <v>6</v>
      </c>
      <c r="Z2" s="144">
        <f t="shared" si="0"/>
        <v>6</v>
      </c>
      <c r="AA2" s="144">
        <f t="shared" si="0"/>
        <v>5</v>
      </c>
      <c r="AB2" s="144">
        <f t="shared" si="0"/>
        <v>5</v>
      </c>
    </row>
    <row r="3" spans="1:49" ht="70" customHeight="1">
      <c r="B3" s="145">
        <v>1</v>
      </c>
      <c r="C3" s="146" t="s">
        <v>3626</v>
      </c>
      <c r="D3" s="147" t="s">
        <v>4712</v>
      </c>
      <c r="E3" s="147" t="s">
        <v>4710</v>
      </c>
      <c r="F3" s="147" t="s">
        <v>4711</v>
      </c>
      <c r="G3" s="147">
        <v>1</v>
      </c>
      <c r="H3" s="148" t="s">
        <v>4763</v>
      </c>
      <c r="I3" s="148" t="s">
        <v>4784</v>
      </c>
      <c r="J3" s="149" t="s">
        <v>5339</v>
      </c>
      <c r="K3" s="147">
        <v>1</v>
      </c>
      <c r="L3" s="148" t="s">
        <v>2961</v>
      </c>
      <c r="M3" s="150" t="s">
        <v>4804</v>
      </c>
      <c r="N3" s="139">
        <v>1</v>
      </c>
      <c r="O3" s="139">
        <v>1</v>
      </c>
      <c r="P3" s="151" t="s">
        <v>5410</v>
      </c>
      <c r="Q3" s="152" t="s">
        <v>5363</v>
      </c>
      <c r="R3" s="153">
        <v>1</v>
      </c>
      <c r="S3" s="38" t="s">
        <v>5999</v>
      </c>
      <c r="T3" s="154" t="s">
        <v>4831</v>
      </c>
      <c r="U3" s="155">
        <v>1</v>
      </c>
      <c r="V3" s="155">
        <v>2</v>
      </c>
      <c r="W3" s="155">
        <v>1</v>
      </c>
      <c r="X3" s="156" t="s">
        <v>4840</v>
      </c>
      <c r="Y3" s="204" t="s">
        <v>6009</v>
      </c>
      <c r="Z3" s="150" t="s">
        <v>4845</v>
      </c>
      <c r="AA3" s="139">
        <v>1</v>
      </c>
      <c r="AB3" s="150" t="s">
        <v>4849</v>
      </c>
    </row>
    <row r="4" spans="1:49" ht="70" customHeight="1">
      <c r="B4" s="145">
        <v>2</v>
      </c>
      <c r="C4" s="146" t="s">
        <v>3629</v>
      </c>
      <c r="D4" s="147" t="s">
        <v>4713</v>
      </c>
      <c r="E4" s="147" t="s">
        <v>4714</v>
      </c>
      <c r="F4" s="147" t="s">
        <v>4717</v>
      </c>
      <c r="G4" s="147">
        <v>2</v>
      </c>
      <c r="H4" s="148" t="s">
        <v>4764</v>
      </c>
      <c r="I4" s="148" t="s">
        <v>4785</v>
      </c>
      <c r="J4" s="149" t="s">
        <v>5340</v>
      </c>
      <c r="K4" s="147">
        <v>2</v>
      </c>
      <c r="L4" s="148" t="s">
        <v>4802</v>
      </c>
      <c r="M4" s="150" t="s">
        <v>4805</v>
      </c>
      <c r="N4" s="139">
        <v>2</v>
      </c>
      <c r="O4" s="139">
        <v>2</v>
      </c>
      <c r="P4" s="139" t="s">
        <v>5411</v>
      </c>
      <c r="Q4" s="139" t="s">
        <v>5364</v>
      </c>
      <c r="R4" s="139">
        <v>2</v>
      </c>
      <c r="S4" s="38" t="s">
        <v>6000</v>
      </c>
      <c r="T4" s="157" t="s">
        <v>4830</v>
      </c>
      <c r="U4" s="155">
        <v>1</v>
      </c>
      <c r="V4" s="155">
        <v>1</v>
      </c>
      <c r="W4" s="155">
        <v>2</v>
      </c>
      <c r="X4" s="156" t="s">
        <v>4841</v>
      </c>
      <c r="Y4" s="205" t="s">
        <v>6010</v>
      </c>
      <c r="Z4" s="150" t="s">
        <v>4846</v>
      </c>
      <c r="AA4" s="139">
        <v>2</v>
      </c>
      <c r="AB4" s="150" t="s">
        <v>4850</v>
      </c>
      <c r="AI4" s="153"/>
      <c r="AJ4" s="153"/>
      <c r="AK4" s="153"/>
      <c r="AL4" s="153"/>
    </row>
    <row r="5" spans="1:49" ht="70" customHeight="1">
      <c r="B5" s="145">
        <v>3</v>
      </c>
      <c r="C5" s="146" t="s">
        <v>3624</v>
      </c>
      <c r="D5" s="147" t="s">
        <v>4718</v>
      </c>
      <c r="E5" s="147" t="s">
        <v>4719</v>
      </c>
      <c r="F5" s="147" t="s">
        <v>4720</v>
      </c>
      <c r="G5" s="147">
        <v>3</v>
      </c>
      <c r="H5" s="148" t="s">
        <v>4765</v>
      </c>
      <c r="I5" s="148" t="s">
        <v>5342</v>
      </c>
      <c r="J5" s="149" t="s">
        <v>5341</v>
      </c>
      <c r="K5" s="147">
        <v>3</v>
      </c>
      <c r="L5" s="148" t="s">
        <v>2838</v>
      </c>
      <c r="M5" s="150" t="s">
        <v>4806</v>
      </c>
      <c r="N5" s="139">
        <v>3</v>
      </c>
      <c r="O5" s="139">
        <v>3</v>
      </c>
      <c r="P5" s="139" t="s">
        <v>5412</v>
      </c>
      <c r="Q5" s="139" t="s">
        <v>5365</v>
      </c>
      <c r="R5" s="139">
        <v>3</v>
      </c>
      <c r="S5" s="38" t="s">
        <v>6001</v>
      </c>
      <c r="T5" s="157" t="s">
        <v>4829</v>
      </c>
      <c r="U5" s="155">
        <v>1</v>
      </c>
      <c r="V5" s="155">
        <v>3</v>
      </c>
      <c r="W5" s="155">
        <v>3</v>
      </c>
      <c r="X5" s="156" t="s">
        <v>4842</v>
      </c>
      <c r="Y5" s="204" t="s">
        <v>6011</v>
      </c>
      <c r="Z5" s="150" t="s">
        <v>4847</v>
      </c>
      <c r="AA5" s="139">
        <v>3</v>
      </c>
      <c r="AB5" s="150" t="s">
        <v>4851</v>
      </c>
      <c r="AD5" s="158"/>
      <c r="AI5" s="153"/>
      <c r="AJ5" s="153"/>
      <c r="AK5" s="153"/>
      <c r="AL5" s="153"/>
      <c r="AM5" s="153" t="str">
        <f t="array" aca="1" ref="AM5" ca="1">IFERROR(INDIRECT(MID(#REF!,AM$1,1)&amp;RANDBETWEEN($A$2+1,INDIRECT(MID(#REF!,AM$1,1)&amp;($A$2)))),"")</f>
        <v/>
      </c>
      <c r="AN5" s="153" t="str">
        <f t="array" aca="1" ref="AN5" ca="1">IFERROR(INDIRECT(MID(#REF!,AN$1,1)&amp;RANDBETWEEN($A$2+1,INDIRECT(MID(#REF!,AN$1,1)&amp;($A$2)))),"")</f>
        <v/>
      </c>
      <c r="AO5" s="159"/>
      <c r="AP5" s="159"/>
      <c r="AQ5" s="159"/>
      <c r="AR5" s="159"/>
      <c r="AT5" s="159"/>
    </row>
    <row r="6" spans="1:49" ht="70" customHeight="1">
      <c r="B6" s="145">
        <v>4</v>
      </c>
      <c r="C6" s="146" t="s">
        <v>4722</v>
      </c>
      <c r="D6" s="147" t="s">
        <v>4721</v>
      </c>
      <c r="E6" s="147" t="s">
        <v>4723</v>
      </c>
      <c r="F6" s="147" t="s">
        <v>4724</v>
      </c>
      <c r="G6" s="147">
        <v>4</v>
      </c>
      <c r="H6" s="148" t="s">
        <v>3580</v>
      </c>
      <c r="I6" s="148" t="s">
        <v>5343</v>
      </c>
      <c r="J6" s="149" t="s">
        <v>5344</v>
      </c>
      <c r="K6" s="147">
        <v>4</v>
      </c>
      <c r="L6" s="148" t="s">
        <v>4803</v>
      </c>
      <c r="M6" s="147" t="s">
        <v>4807</v>
      </c>
      <c r="N6" s="139">
        <v>4</v>
      </c>
      <c r="O6" s="139">
        <v>4</v>
      </c>
      <c r="P6" s="139" t="s">
        <v>5413</v>
      </c>
      <c r="Q6" s="139" t="s">
        <v>5366</v>
      </c>
      <c r="R6" s="139">
        <v>4</v>
      </c>
      <c r="S6" s="38" t="s">
        <v>6002</v>
      </c>
      <c r="T6" s="157" t="s">
        <v>4828</v>
      </c>
      <c r="U6" s="155">
        <v>2</v>
      </c>
      <c r="V6" s="155">
        <v>1</v>
      </c>
      <c r="W6" s="155">
        <v>4</v>
      </c>
      <c r="X6" s="156" t="s">
        <v>4843</v>
      </c>
      <c r="Y6" s="16" t="s">
        <v>6012</v>
      </c>
      <c r="Z6" s="150" t="s">
        <v>4848</v>
      </c>
      <c r="AD6" s="160" t="s">
        <v>4754</v>
      </c>
      <c r="AE6" s="160" t="s">
        <v>4816</v>
      </c>
      <c r="AF6" s="161">
        <f ca="1">AG6</f>
        <v>12</v>
      </c>
      <c r="AG6" s="153">
        <f t="array" aca="1" ref="AG6" ca="1">IFERROR(INDIRECT(MID($AE6,AG$1,1)&amp;RANDBETWEEN($A$2+1,INDIRECT(MID($AE6,AG$1,1)&amp;($A$2)))),"")</f>
        <v>12</v>
      </c>
      <c r="AI6" s="153"/>
      <c r="AJ6" s="153"/>
      <c r="AK6" s="153"/>
      <c r="AL6" s="153"/>
      <c r="AM6" s="153" t="str">
        <f t="array" aca="1" ref="AM6" ca="1">IFERROR(INDIRECT(MID($AE6,AM$1,1)&amp;RANDBETWEEN($A$2+1,INDIRECT(MID($AE6,AM$1,1)&amp;($A$2)))),"")</f>
        <v/>
      </c>
      <c r="AN6" s="153" t="str">
        <f t="array" aca="1" ref="AN6" ca="1">IFERROR(INDIRECT(MID($AE6,AN$1,1)&amp;RANDBETWEEN($A$2+1,INDIRECT(MID($AE6,AN$1,1)&amp;($A$2)))),"")</f>
        <v/>
      </c>
      <c r="AO6" s="162" t="str">
        <f ca="1">VLOOKUP($AF6,INDIRECT("B"&amp;$A$2+1):INDIRECT("F"&amp;$F$2),2,FALSE)</f>
        <v>摩蝎座</v>
      </c>
      <c r="AP6" s="162" t="str">
        <f ca="1">VLOOKUP($AF6,INDIRECT("B"&amp;$A$2+1):INDIRECT("F"&amp;$F$2),3,FALSE)</f>
        <v>出生月份12月22日-1月20日 </v>
      </c>
      <c r="AQ6" s="162" t="str">
        <f ca="1">VLOOKUP($AF6,INDIRECT("B"&amp;$A$2+1):INDIRECT("F"&amp;$F$2),4,FALSE)</f>
        <v>创建，组织，成就，命令 </v>
      </c>
      <c r="AR6" s="162" t="str">
        <f ca="1">VLOOKUP($AF6,INDIRECT("B"&amp;$A$2+1):INDIRECT("F"&amp;$F$2),5,FALSE)</f>
        <v xml:space="preserve">摩蝎座的从不会重复同样的错误。他们非常小心，沉稳，务实和节俭。他们有所保留的个性可能导致人际关系出现问题。他们忠实于家庭及所爱的人。但他们善良和感情丰富的一面往往被他们的羞涩所掩盖。由于追求完美，不相信自己的能力，使他们经常与机遇擦肩而过。土星是摩蝎座的守护星。当受到很多人关注和遵敬的时候，摩蝎座的人很容易改变自 己。摩蝎座的人适合做经纪，政客，经济学家和银行家。 </v>
      </c>
    </row>
    <row r="7" spans="1:49" ht="70" customHeight="1">
      <c r="B7" s="145">
        <v>5</v>
      </c>
      <c r="C7" s="146" t="s">
        <v>3625</v>
      </c>
      <c r="D7" s="147" t="s">
        <v>4725</v>
      </c>
      <c r="E7" s="147" t="s">
        <v>4726</v>
      </c>
      <c r="F7" s="147" t="s">
        <v>4727</v>
      </c>
      <c r="G7" s="147">
        <v>5</v>
      </c>
      <c r="H7" s="148" t="s">
        <v>4766</v>
      </c>
      <c r="I7" s="148" t="s">
        <v>4786</v>
      </c>
      <c r="J7" s="149" t="s">
        <v>5345</v>
      </c>
      <c r="K7" s="147"/>
      <c r="L7" s="147"/>
      <c r="M7" s="147"/>
      <c r="N7" s="139">
        <v>5</v>
      </c>
      <c r="O7" s="139">
        <v>5</v>
      </c>
      <c r="P7" s="139" t="s">
        <v>5414</v>
      </c>
      <c r="Q7" s="139" t="s">
        <v>5367</v>
      </c>
      <c r="R7" s="139">
        <v>5</v>
      </c>
      <c r="S7" s="38" t="s">
        <v>6003</v>
      </c>
      <c r="T7" s="157" t="s">
        <v>4827</v>
      </c>
      <c r="U7" s="155">
        <v>2</v>
      </c>
      <c r="V7" s="155">
        <v>3</v>
      </c>
      <c r="AD7" s="160" t="s">
        <v>4812</v>
      </c>
      <c r="AE7" s="160" t="s">
        <v>5989</v>
      </c>
      <c r="AF7" s="161" t="str">
        <f ca="1">_xlfn.CONCAT(AG7:AN7)</f>
        <v>7-1-2</v>
      </c>
      <c r="AG7" s="153">
        <f t="array" aca="1" ref="AG7" ca="1">IFERROR(INDIRECT(MID($AE7,AG$1,1)&amp;RANDBETWEEN($A$2+1,INDIRECT(MID($AE7,AG$1,1)&amp;($A$2)))),"")</f>
        <v>7</v>
      </c>
      <c r="AH7" s="153" t="s">
        <v>4814</v>
      </c>
      <c r="AI7" s="153">
        <f t="array" aca="1" ref="AI7" ca="1">IFERROR(INDIRECT(MID($AE7,AI$1,1)&amp;RANDBETWEEN($A$2+1,INDIRECT(MID($AE7,AI$1,1)&amp;($A$2)))),"")</f>
        <v>1</v>
      </c>
      <c r="AJ7" s="153" t="s">
        <v>4814</v>
      </c>
      <c r="AK7" s="153">
        <f t="array" aca="1" ref="AK7" ca="1">IFERROR(INDIRECT(MID($AE7,AK$1,1)&amp;RANDBETWEEN($A$2+1,INDIRECT(MID($AE7,AK$1,1)&amp;($A$2)))),"")</f>
        <v>2</v>
      </c>
      <c r="AL7" s="153"/>
      <c r="AM7" s="153" t="str">
        <f t="array" aca="1" ref="AM7" ca="1">IFERROR(INDIRECT(MID($AE7,AM$1,1)&amp;RANDBETWEEN($A$2+1,INDIRECT(MID($AE7,AM$1,1)&amp;($A$2)))),"")</f>
        <v/>
      </c>
      <c r="AN7" s="153" t="str">
        <f t="array" aca="1" ref="AN7" ca="1">IFERROR(INDIRECT(MID($AE7,AN$1,1)&amp;RANDBETWEEN($A$2+1,INDIRECT(MID($AE7,AN$1,1)&amp;($A$2)))),"")</f>
        <v/>
      </c>
      <c r="AO7" s="162" t="str">
        <f ca="1">VLOOKUP($AG7,INDIRECT("G"&amp;$A$2+1):INDIRECT("I"&amp;$I$2),2,FALSE)</f>
        <v>恋人</v>
      </c>
      <c r="AP7" s="163" t="s">
        <v>4985</v>
      </c>
      <c r="AQ7" s="162" t="str">
        <f ca="1">VLOOKUP($AG7,INDIRECT("G"&amp;$A$2+1):INDIRECT("I"&amp;$I$2),3,FALSE)</f>
        <v>结合</v>
      </c>
      <c r="AR7" s="162" t="str">
        <f ca="1">VLOOKUP($AG7,INDIRECT("G"&amp;$A$2+1):INDIRECT("J"&amp;$J$2),4,FALSE)</f>
        <v>——结合（对应星象：双子座）
牌面解读：
这是塔罗牌中解释爱情最好的牌，代表这人生的青春期。牌面中一对男女在天使的召唤下走到一起，成为恋人。尽管阳光普照，充满了幸福的感受，但恋人的后面却有着很多考验在等着他们——希望之树和毒蛇盘踞的禁果之树。
恋爱中的情侣可以彼此协助、支持，浪漫成了这段美好时光的主题。但恋爱中的人必须面对感情上的抉择，就是在众多的异性中选择其中的一个作为伴侣，所以说爱情是既美丽又残酷的。在解牌时一定要注意“结合”背后的“选择”，也就是要有所取舍。
正位释义：
撮合，爱情，流行，兴趣，充满希望的未来，魅力，增加朋友。感情和肉体对爱的渴望，它暗示恋情将向彼此关系更亲密的方向发展。事业上将面临重大的抉择，它将关系到你的未来前途。
逆位释义：
禁不起诱惑，纵欲过度，反覆无常，友情变淡，厌倦，争吵，华丽的打扮，优柔寡断。感情上表现幼稚，对成长虽有期待与希望，却希望永远躲避危险，逃避责任。事业上总保持着很高的戒心，让人感到很不舒服，不愿同你合作。</v>
      </c>
      <c r="AS7" s="163" t="str">
        <f ca="1">_xlfn.CONCAT(AT7,AV7)</f>
        <v>权杖2</v>
      </c>
      <c r="AT7" s="164" t="str">
        <f ca="1">VLOOKUP($AI7,INDIRECT("K"&amp;$A$2+1):INDIRECT("L"&amp;$L$2),2,FALSE)</f>
        <v>权杖</v>
      </c>
      <c r="AU7" s="162" t="str">
        <f ca="1">VLOOKUP($AI7,INDIRECT("K"&amp;$A$2+1):INDIRECT("M"&amp;$M$2),3,FALSE)</f>
        <v>权杖代表着火，象征激情，能量创造，</v>
      </c>
      <c r="AV7" s="164">
        <f ca="1">VLOOKUP($AK7,INDIRECT("N"&amp;$A$2+1):INDIRECT("O"&amp;$O$2),2,FALSE)</f>
        <v>2</v>
      </c>
      <c r="AW7" s="165" t="str">
        <f ca="1">VLOOKUP(AS7,INDIRECT("P"&amp;$A$2+1):INDIRECT("Q"&amp;$Q$2),2,FALSE)</f>
        <v>失望，来自朋友和生意伙伴的反对。</v>
      </c>
    </row>
    <row r="8" spans="1:49" ht="70" customHeight="1">
      <c r="B8" s="145">
        <v>6</v>
      </c>
      <c r="C8" s="146" t="s">
        <v>3623</v>
      </c>
      <c r="D8" s="147" t="s">
        <v>4728</v>
      </c>
      <c r="E8" s="147" t="s">
        <v>4729</v>
      </c>
      <c r="F8" s="147" t="s">
        <v>4730</v>
      </c>
      <c r="G8" s="147">
        <v>6</v>
      </c>
      <c r="H8" s="148" t="s">
        <v>4767</v>
      </c>
      <c r="I8" s="148" t="s">
        <v>4787</v>
      </c>
      <c r="J8" s="149" t="s">
        <v>5346</v>
      </c>
      <c r="K8" s="147"/>
      <c r="L8" s="147"/>
      <c r="M8" s="147"/>
      <c r="N8" s="139">
        <v>6</v>
      </c>
      <c r="O8" s="139">
        <v>6</v>
      </c>
      <c r="P8" s="139" t="s">
        <v>5415</v>
      </c>
      <c r="Q8" s="139" t="s">
        <v>5368</v>
      </c>
      <c r="R8" s="139">
        <v>6</v>
      </c>
      <c r="S8" s="38" t="s">
        <v>6004</v>
      </c>
      <c r="T8" s="157" t="s">
        <v>4826</v>
      </c>
      <c r="U8" s="155">
        <v>2</v>
      </c>
      <c r="V8" s="155">
        <v>2</v>
      </c>
      <c r="AD8" s="161" t="s">
        <v>4813</v>
      </c>
      <c r="AE8" s="160" t="s">
        <v>5990</v>
      </c>
      <c r="AF8" s="161" t="str">
        <f ca="1">_xlfn.CONCAT(AG8:AN8)</f>
        <v>8-10</v>
      </c>
      <c r="AG8" s="153">
        <f t="array" aca="1" ref="AG8" ca="1">IFERROR(INDIRECT(MID($AE8,AG$1,1)&amp;RANDBETWEEN($A$2+1,INDIRECT(MID($AE8,AG$1,1)&amp;($A$2)))),"")</f>
        <v>8</v>
      </c>
      <c r="AH8" s="153" t="s">
        <v>4814</v>
      </c>
      <c r="AI8" s="153">
        <f ca="1">AG9</f>
        <v>10</v>
      </c>
      <c r="AJ8" s="153"/>
      <c r="AK8" s="153"/>
      <c r="AL8" s="153"/>
      <c r="AM8" s="153" t="str">
        <f t="array" aca="1" ref="AM8" ca="1">IFERROR(INDIRECT(MID($AE8,AM$1,1)&amp;RANDBETWEEN($A$2+1,INDIRECT(MID($AE8,AM$1,1)&amp;($A$2)))),"")</f>
        <v/>
      </c>
      <c r="AN8" s="153" t="str">
        <f t="array" aca="1" ref="AN8" ca="1">IFERROR(INDIRECT(MID($AE8,AN$1,1)&amp;RANDBETWEEN($A$2+1,INDIRECT(MID($AE8,AN$1,1)&amp;($A$2)))),"")</f>
        <v/>
      </c>
      <c r="AO8" s="166" t="str">
        <f ca="1">VLOOKUP($AG8,INDIRECT("R"&amp;$A$2+1):INDIRECT("T"&amp;$T$2),2,FALSE)</f>
        <v>8.荣耀（或称“名誉”，“光辉”，Hod，Splendor）</v>
      </c>
      <c r="AP8" s="167" t="str">
        <f ca="1">VLOOKUP($AG8,INDIRECT("R"&amp;$A$2+1):INDIRECT("T"&amp;$T$2),3,FALSE)</f>
        <v xml:space="preserve">有物质型态的“铸型”之意。数字是8，颜色是橙色，金属是水银。象征行星为水星。神名是Elohim Tzabaoth，守护天使是拉斐尔（Raphael）。尊严、收缩、光荣，亦代表着水星天。 </v>
      </c>
      <c r="AQ8" s="164">
        <f ca="1">VLOOKUP($AG8,INDIRECT("R"&amp;$A$2+1):INDIRECT("U"&amp;$U$2),4,FALSE)</f>
        <v>3</v>
      </c>
      <c r="AR8" s="164">
        <f ca="1">VLOOKUP($AG8,INDIRECT("R"&amp;$A$2+1):INDIRECT("V"&amp;$V$2),5,FALSE)</f>
        <v>3</v>
      </c>
      <c r="AS8" s="162" t="str">
        <f ca="1">VLOOKUP($AQ8,INDIRECT("W"&amp;$A$2+1):INDIRECT("Z"&amp;$Z$2),2,FALSE)</f>
        <v>“形成界”（Yetzirah）</v>
      </c>
      <c r="AT8" s="162" t="str">
        <f ca="1">VLOOKUP($AQ8,INDIRECT("W"&amp;$A$2+1):INDIRECT("Z"&amp;$Z$2),3,FALSE)</f>
        <v>“形成的世界”（The Formation World） </v>
      </c>
      <c r="AU8" s="162" t="str">
        <f ca="1">VLOOKUP($AQ8,INDIRECT("W"&amp;$A$2+1):INDIRECT("Z"&amp;$Z$2),4,FALSE)</f>
        <v>原型为四大元素中的水。人类灵魂的领域，由此开始，有了男女的区别。被认为是元素的世界，来自“创造界”的组织开始形成物质，形态开始表现。这是小天使的世界，代表着神的心智（The Mind of Deity）</v>
      </c>
      <c r="AV8" s="162" t="str">
        <f ca="1">VLOOKUP($AR8,INDIRECT("AA"&amp;$A$2+1):INDIRECT("AB"&amp;$AB$2),2,FALSE)</f>
        <v>严厉之柱（Pillar of Severity） </v>
      </c>
    </row>
    <row r="9" spans="1:49" ht="70" customHeight="1">
      <c r="B9" s="145">
        <v>7</v>
      </c>
      <c r="C9" s="146" t="s">
        <v>3628</v>
      </c>
      <c r="D9" s="147" t="s">
        <v>4732</v>
      </c>
      <c r="E9" s="147" t="s">
        <v>4733</v>
      </c>
      <c r="F9" s="147" t="s">
        <v>4734</v>
      </c>
      <c r="G9" s="147">
        <v>7</v>
      </c>
      <c r="H9" s="148" t="s">
        <v>4768</v>
      </c>
      <c r="I9" s="148" t="s">
        <v>4788</v>
      </c>
      <c r="J9" s="149" t="s">
        <v>5347</v>
      </c>
      <c r="K9" s="147"/>
      <c r="L9" s="147"/>
      <c r="M9" s="147"/>
      <c r="N9" s="139">
        <v>7</v>
      </c>
      <c r="O9" s="139">
        <v>7</v>
      </c>
      <c r="P9" s="151" t="s">
        <v>5416</v>
      </c>
      <c r="Q9" s="139" t="s">
        <v>5369</v>
      </c>
      <c r="R9" s="139">
        <v>7</v>
      </c>
      <c r="S9" s="38" t="s">
        <v>6005</v>
      </c>
      <c r="T9" s="157" t="s">
        <v>4825</v>
      </c>
      <c r="U9" s="155">
        <v>3</v>
      </c>
      <c r="V9" s="155">
        <v>1</v>
      </c>
      <c r="AD9" s="161" t="s">
        <v>4854</v>
      </c>
      <c r="AE9" s="161" t="str">
        <f t="array" aca="1" ref="AE9" ca="1">SUBSTITUTE(ADDRESS(1,MATCH(AG8,B26:K26,0)+COLUMN(A:A),4),"1","")</f>
        <v>I</v>
      </c>
      <c r="AF9" s="161" t="str">
        <f ca="1">_xlfn.CONCAT(AG9:AN9)</f>
        <v>10</v>
      </c>
      <c r="AG9" s="153">
        <f t="array" aca="1" ref="AG9" ca="1">IFERROR(INDIRECT(AE9&amp;RANDBETWEEN($A$27+1,INDIRECT(AE9&amp;($A$27)))),"")</f>
        <v>10</v>
      </c>
      <c r="AI9" s="153"/>
      <c r="AJ9" s="153"/>
      <c r="AK9" s="153"/>
      <c r="AL9" s="153"/>
      <c r="AO9" s="167" t="str">
        <f ca="1">VLOOKUP($AG9,INDIRECT("R"&amp;$A$2+1):INDIRECT("T"&amp;$T$2),2,FALSE)</f>
        <v>10.“王国”（Malkuth，Kingdom） </v>
      </c>
      <c r="AP9" s="167" t="str">
        <f ca="1">VLOOKUP($AG9,INDIRECT("R"&amp;$A$2+1):INDIRECT("T"&amp;$T$2),3,FALSE)</f>
        <v xml:space="preserve">“物质的王国”之意。颜色是橙黄色、橄榄色、红褐色和黑色四色，宝石是水晶。象征行星为地球。代表人物形象为坐在王座上的年轻女性，神名是Adonai Melekh，守护天使是尚达奉（Sandalphon）。王国、物质、人，亦代表着四元素所合成，即是物质的存在。 
依次连结1到10所构成的线条又称为“火剑之路”（Path of the Flaming Sword）。 
另外，在16世纪的鲁利安体系的卡巴拉（英语：Lurianic Kabbalah）中，出现了质点“知识”（或称“智慧”，Da'at）。“知识”所在之处，生命之树的十个质点合为一体，所以通常不会被描绘。然而有时“知识”也会被视为质点并取代“王冠”（Kether），沿生命之树中轴线出现，位于“王冠”的正下方、“美丽”（Tiphareth）的正上方，这时它被视为非意识的“王冠”的意识表现。 </v>
      </c>
      <c r="AQ9" s="164">
        <f ca="1">VLOOKUP($AG9,INDIRECT("R"&amp;$A$2+1):INDIRECT("U"&amp;$U$2),4,FALSE)</f>
        <v>4</v>
      </c>
      <c r="AR9" s="164">
        <f ca="1">VLOOKUP($AG9,INDIRECT("R"&amp;$A$2+1):INDIRECT("V"&amp;$V$2),5,FALSE)</f>
        <v>2</v>
      </c>
      <c r="AS9" s="162" t="str">
        <f ca="1">VLOOKUP($AQ9,INDIRECT("W"&amp;$A$2+1):INDIRECT("Z"&amp;$Z$2),2,FALSE)</f>
        <v>“物质界”（Assiah）</v>
      </c>
      <c r="AT9" s="162" t="str">
        <f ca="1">VLOOKUP($AQ9,INDIRECT("W"&amp;$A$2+1):INDIRECT("Z"&amp;$Z$2),3,FALSE)</f>
        <v xml:space="preserve">“物质的世界”（The Material World） </v>
      </c>
      <c r="AU9" s="162" t="str">
        <f ca="1">VLOOKUP($AQ9,INDIRECT("W"&amp;$A$2+1):INDIRECT("Z"&amp;$Z$2),4,FALSE)</f>
        <v>原型为四大元素中的地。我们人类生存的世界，灵魂在此有了肉体。原始的光分崩离析，开始结晶形成物质、自然界，以及人的存在。抽象的观念变成具体的事物，这是人的世界。 </v>
      </c>
      <c r="AV9" s="162" t="str">
        <f ca="1">VLOOKUP($AR9,INDIRECT("AA"&amp;$A$2+1):INDIRECT("AB"&amp;$AB$2),2,FALSE)</f>
        <v>温和之柱（Pillar of Mildness）</v>
      </c>
    </row>
    <row r="10" spans="1:49" ht="70" customHeight="1">
      <c r="B10" s="145">
        <v>8</v>
      </c>
      <c r="C10" s="146" t="s">
        <v>4735</v>
      </c>
      <c r="D10" s="147" t="s">
        <v>4736</v>
      </c>
      <c r="E10" s="147" t="s">
        <v>4737</v>
      </c>
      <c r="F10" s="147" t="s">
        <v>4738</v>
      </c>
      <c r="G10" s="147">
        <v>8</v>
      </c>
      <c r="H10" s="148" t="s">
        <v>4769</v>
      </c>
      <c r="I10" s="148" t="s">
        <v>4789</v>
      </c>
      <c r="J10" s="149" t="s">
        <v>5348</v>
      </c>
      <c r="K10" s="147"/>
      <c r="L10" s="147"/>
      <c r="M10" s="147"/>
      <c r="N10" s="139">
        <v>8</v>
      </c>
      <c r="O10" s="139">
        <v>8</v>
      </c>
      <c r="P10" s="139" t="s">
        <v>5417</v>
      </c>
      <c r="Q10" s="139" t="s">
        <v>5370</v>
      </c>
      <c r="R10" s="139">
        <v>8</v>
      </c>
      <c r="S10" s="38" t="s">
        <v>6006</v>
      </c>
      <c r="T10" s="157" t="s">
        <v>4824</v>
      </c>
      <c r="U10" s="155">
        <v>3</v>
      </c>
      <c r="V10" s="155">
        <v>3</v>
      </c>
      <c r="AK10" s="153"/>
      <c r="AL10" s="153"/>
    </row>
    <row r="11" spans="1:49" ht="70" customHeight="1">
      <c r="B11" s="145">
        <v>9</v>
      </c>
      <c r="C11" s="146" t="s">
        <v>4739</v>
      </c>
      <c r="D11" s="147" t="s">
        <v>4740</v>
      </c>
      <c r="E11" s="147" t="s">
        <v>4741</v>
      </c>
      <c r="F11" s="147" t="s">
        <v>4742</v>
      </c>
      <c r="G11" s="147">
        <v>9</v>
      </c>
      <c r="H11" s="148" t="s">
        <v>4770</v>
      </c>
      <c r="I11" s="148" t="s">
        <v>2970</v>
      </c>
      <c r="J11" s="149" t="s">
        <v>5349</v>
      </c>
      <c r="K11" s="147"/>
      <c r="L11" s="147"/>
      <c r="M11" s="147"/>
      <c r="N11" s="139">
        <v>9</v>
      </c>
      <c r="O11" s="139">
        <v>9</v>
      </c>
      <c r="P11" s="139" t="s">
        <v>5418</v>
      </c>
      <c r="Q11" s="139" t="s">
        <v>5371</v>
      </c>
      <c r="R11" s="139">
        <v>9</v>
      </c>
      <c r="S11" s="38" t="s">
        <v>6007</v>
      </c>
      <c r="T11" s="157" t="s">
        <v>4823</v>
      </c>
      <c r="U11" s="155">
        <v>3</v>
      </c>
      <c r="V11" s="155">
        <v>2</v>
      </c>
      <c r="AK11" s="153"/>
      <c r="AL11" s="153"/>
      <c r="AO11" s="168" t="str">
        <f>AD6</f>
        <v>星座</v>
      </c>
      <c r="AP11" s="169" t="str">
        <f>$AE$6</f>
        <v>B</v>
      </c>
      <c r="AQ11" s="170" t="str">
        <f ca="1">AO6</f>
        <v>摩蝎座</v>
      </c>
      <c r="AS11" s="168" t="str">
        <f>AD8</f>
        <v>卡巴拉</v>
      </c>
      <c r="AT11" s="169" t="str">
        <f>AE8</f>
        <v>R</v>
      </c>
      <c r="AU11" s="171"/>
    </row>
    <row r="12" spans="1:49" ht="70" customHeight="1">
      <c r="B12" s="145">
        <v>10</v>
      </c>
      <c r="C12" s="146" t="s">
        <v>3631</v>
      </c>
      <c r="D12" s="147" t="s">
        <v>4743</v>
      </c>
      <c r="E12" s="147" t="s">
        <v>4744</v>
      </c>
      <c r="F12" s="147" t="s">
        <v>4745</v>
      </c>
      <c r="G12" s="147">
        <v>10</v>
      </c>
      <c r="H12" s="148" t="s">
        <v>4771</v>
      </c>
      <c r="I12" s="148" t="s">
        <v>4790</v>
      </c>
      <c r="J12" s="149" t="s">
        <v>5350</v>
      </c>
      <c r="K12" s="147"/>
      <c r="L12" s="147"/>
      <c r="M12" s="147"/>
      <c r="N12" s="139">
        <v>10</v>
      </c>
      <c r="O12" s="139">
        <v>10</v>
      </c>
      <c r="P12" s="139" t="s">
        <v>5419</v>
      </c>
      <c r="Q12" s="139" t="s">
        <v>5372</v>
      </c>
      <c r="R12" s="139">
        <v>10</v>
      </c>
      <c r="S12" s="38" t="s">
        <v>6008</v>
      </c>
      <c r="T12" s="157" t="s">
        <v>4822</v>
      </c>
      <c r="U12" s="155">
        <v>4</v>
      </c>
      <c r="V12" s="155">
        <v>2</v>
      </c>
      <c r="AK12" s="153"/>
      <c r="AL12" s="153"/>
      <c r="AO12" s="172" t="s">
        <v>4997</v>
      </c>
      <c r="AP12" s="161" t="str">
        <f>$AE$6</f>
        <v>B</v>
      </c>
      <c r="AQ12" s="173">
        <f ca="1">AF6</f>
        <v>12</v>
      </c>
      <c r="AS12" s="172" t="s">
        <v>4997</v>
      </c>
      <c r="AT12" s="174"/>
      <c r="AU12" s="173" t="str">
        <f ca="1">AF8</f>
        <v>8-10</v>
      </c>
    </row>
    <row r="13" spans="1:49" ht="70" customHeight="1">
      <c r="B13" s="145">
        <v>11</v>
      </c>
      <c r="C13" s="146" t="s">
        <v>4746</v>
      </c>
      <c r="D13" s="147" t="s">
        <v>4747</v>
      </c>
      <c r="E13" s="147" t="s">
        <v>4748</v>
      </c>
      <c r="F13" s="147" t="s">
        <v>4749</v>
      </c>
      <c r="G13" s="147">
        <v>11</v>
      </c>
      <c r="H13" s="148" t="s">
        <v>4772</v>
      </c>
      <c r="I13" s="148" t="s">
        <v>4791</v>
      </c>
      <c r="J13" s="149" t="s">
        <v>5351</v>
      </c>
      <c r="K13" s="147"/>
      <c r="L13" s="147"/>
      <c r="M13" s="147"/>
      <c r="N13" s="139">
        <v>11</v>
      </c>
      <c r="O13" s="139" t="s">
        <v>4808</v>
      </c>
      <c r="P13" s="139" t="s">
        <v>5373</v>
      </c>
      <c r="Q13" s="139" t="s">
        <v>5374</v>
      </c>
      <c r="AK13" s="153"/>
      <c r="AL13" s="153"/>
      <c r="AO13" s="172" t="s">
        <v>4998</v>
      </c>
      <c r="AP13" s="161" t="str">
        <f>$AE$6</f>
        <v>B</v>
      </c>
      <c r="AQ13" s="175" t="str">
        <f ca="1">AP6</f>
        <v>出生月份12月22日-1月20日 </v>
      </c>
      <c r="AS13" s="176" t="str">
        <f ca="1">AO8</f>
        <v>8.荣耀（或称“名誉”，“光辉”，Hod，Splendor）</v>
      </c>
      <c r="AT13" s="177"/>
      <c r="AU13" s="175" t="str">
        <f ca="1">AP8</f>
        <v xml:space="preserve">有物质型态的“铸型”之意。数字是8，颜色是橙色，金属是水银。象征行星为水星。神名是Elohim Tzabaoth，守护天使是拉斐尔（Raphael）。尊严、收缩、光荣，亦代表着水星天。 </v>
      </c>
    </row>
    <row r="14" spans="1:49" ht="70" customHeight="1">
      <c r="B14" s="145">
        <v>12</v>
      </c>
      <c r="C14" s="146" t="s">
        <v>4750</v>
      </c>
      <c r="D14" s="147" t="s">
        <v>4751</v>
      </c>
      <c r="E14" s="147" t="s">
        <v>4752</v>
      </c>
      <c r="F14" s="147" t="s">
        <v>4753</v>
      </c>
      <c r="G14" s="147">
        <v>12</v>
      </c>
      <c r="H14" s="148" t="s">
        <v>4773</v>
      </c>
      <c r="I14" s="148" t="s">
        <v>4792</v>
      </c>
      <c r="J14" s="149" t="s">
        <v>5352</v>
      </c>
      <c r="K14" s="147"/>
      <c r="L14" s="147"/>
      <c r="M14" s="147"/>
      <c r="N14" s="139">
        <v>12</v>
      </c>
      <c r="O14" s="139" t="s">
        <v>4809</v>
      </c>
      <c r="P14" s="178" t="s">
        <v>5375</v>
      </c>
      <c r="Q14" s="139" t="s">
        <v>5376</v>
      </c>
      <c r="AK14" s="153"/>
      <c r="AL14" s="153"/>
      <c r="AO14" s="172" t="s">
        <v>4999</v>
      </c>
      <c r="AP14" s="161" t="str">
        <f>$AE$6</f>
        <v>B</v>
      </c>
      <c r="AQ14" s="175" t="str">
        <f ca="1">AQ6</f>
        <v>创建，组织，成就，命令 </v>
      </c>
      <c r="AS14" s="176" t="str">
        <f ca="1">AS8</f>
        <v>“形成界”（Yetzirah）</v>
      </c>
      <c r="AT14" s="179" t="str">
        <f ca="1">AT8</f>
        <v>“形成的世界”（The Formation World） </v>
      </c>
      <c r="AU14" s="175" t="str">
        <f ca="1">AU8</f>
        <v>原型为四大元素中的水。人类灵魂的领域，由此开始，有了男女的区别。被认为是元素的世界，来自“创造界”的组织开始形成物质，形态开始表现。这是小天使的世界，代表着神的心智（The Mind of Deity）</v>
      </c>
    </row>
    <row r="15" spans="1:49" ht="70" customHeight="1">
      <c r="B15" s="180"/>
      <c r="C15" s="180"/>
      <c r="D15" s="180"/>
      <c r="E15" s="180"/>
      <c r="F15" s="155"/>
      <c r="G15" s="147">
        <v>13</v>
      </c>
      <c r="H15" s="155" t="s">
        <v>4774</v>
      </c>
      <c r="I15" s="155" t="s">
        <v>4793</v>
      </c>
      <c r="J15" s="181" t="s">
        <v>5353</v>
      </c>
      <c r="K15" s="155"/>
      <c r="L15" s="155"/>
      <c r="M15" s="155"/>
      <c r="N15" s="139">
        <v>13</v>
      </c>
      <c r="O15" s="139" t="s">
        <v>4810</v>
      </c>
      <c r="P15" s="139" t="s">
        <v>5377</v>
      </c>
      <c r="Q15" s="139" t="s">
        <v>5378</v>
      </c>
      <c r="AI15" s="153"/>
      <c r="AJ15" s="153"/>
      <c r="AK15" s="153"/>
      <c r="AL15" s="153"/>
      <c r="AM15" s="153"/>
      <c r="AN15" s="153"/>
      <c r="AO15" s="182" t="s">
        <v>5000</v>
      </c>
      <c r="AP15" s="183" t="str">
        <f>$AE$6</f>
        <v>B</v>
      </c>
      <c r="AQ15" s="184" t="str">
        <f ca="1">AR6</f>
        <v xml:space="preserve">摩蝎座的从不会重复同样的错误。他们非常小心，沉稳，务实和节俭。他们有所保留的个性可能导致人际关系出现问题。他们忠实于家庭及所爱的人。但他们善良和感情丰富的一面往往被他们的羞涩所掩盖。由于追求完美，不相信自己的能力，使他们经常与机遇擦肩而过。土星是摩蝎座的守护星。当受到很多人关注和遵敬的时候，摩蝎座的人很容易改变自 己。摩蝎座的人适合做经纪，政客，经济学家和银行家。 </v>
      </c>
      <c r="AS15" s="185" t="str">
        <f ca="1">AV8</f>
        <v>严厉之柱（Pillar of Severity） </v>
      </c>
      <c r="AT15" s="186"/>
      <c r="AU15" s="187"/>
    </row>
    <row r="16" spans="1:49" ht="70" customHeight="1">
      <c r="B16" s="180"/>
      <c r="C16" s="180"/>
      <c r="D16" s="180"/>
      <c r="E16" s="180"/>
      <c r="F16" s="155"/>
      <c r="G16" s="147">
        <v>14</v>
      </c>
      <c r="H16" s="155" t="s">
        <v>4775</v>
      </c>
      <c r="I16" s="155" t="s">
        <v>4794</v>
      </c>
      <c r="J16" s="181" t="s">
        <v>5354</v>
      </c>
      <c r="K16" s="155"/>
      <c r="L16" s="155"/>
      <c r="M16" s="155"/>
      <c r="N16" s="139">
        <v>14</v>
      </c>
      <c r="O16" s="139" t="s">
        <v>4811</v>
      </c>
      <c r="P16" s="139" t="s">
        <v>5379</v>
      </c>
      <c r="Q16" s="139" t="s">
        <v>5380</v>
      </c>
      <c r="AI16" s="153"/>
      <c r="AJ16" s="153"/>
      <c r="AK16" s="153"/>
      <c r="AL16" s="153"/>
      <c r="AM16" s="153"/>
      <c r="AN16" s="153"/>
      <c r="AO16" s="188" t="str">
        <f>AD7</f>
        <v>塔罗</v>
      </c>
      <c r="AP16" s="189" t="str">
        <f>AE7</f>
        <v>GKN</v>
      </c>
      <c r="AQ16" s="170" t="str">
        <f ca="1">AO7</f>
        <v>恋人</v>
      </c>
      <c r="AS16" s="188" t="str">
        <f>AD9</f>
        <v>卡巴拉2</v>
      </c>
      <c r="AT16" s="189" t="str">
        <f ca="1">AE9</f>
        <v>I</v>
      </c>
      <c r="AU16" s="190"/>
    </row>
    <row r="17" spans="1:47" ht="70" customHeight="1">
      <c r="B17" s="180"/>
      <c r="C17" s="180"/>
      <c r="D17" s="180"/>
      <c r="E17" s="180"/>
      <c r="F17" s="155"/>
      <c r="G17" s="147">
        <v>15</v>
      </c>
      <c r="H17" s="155" t="s">
        <v>4776</v>
      </c>
      <c r="I17" s="155" t="s">
        <v>4795</v>
      </c>
      <c r="J17" s="181" t="s">
        <v>5355</v>
      </c>
      <c r="K17" s="155"/>
      <c r="L17" s="155"/>
      <c r="M17" s="155"/>
      <c r="P17" s="152" t="s">
        <v>5381</v>
      </c>
      <c r="Q17" s="152" t="s">
        <v>5382</v>
      </c>
      <c r="AI17" s="153"/>
      <c r="AJ17" s="153"/>
      <c r="AK17" s="153"/>
      <c r="AL17" s="153"/>
      <c r="AM17" s="153"/>
      <c r="AN17" s="153"/>
      <c r="AO17" s="191" t="s">
        <v>4997</v>
      </c>
      <c r="AP17" s="192"/>
      <c r="AQ17" s="173" t="str">
        <f ca="1">AF7</f>
        <v>7-1-2</v>
      </c>
      <c r="AS17" s="191" t="s">
        <v>4997</v>
      </c>
      <c r="AT17" s="192"/>
      <c r="AU17" s="193" t="str">
        <f ca="1">AF9</f>
        <v>10</v>
      </c>
    </row>
    <row r="18" spans="1:47" ht="70" customHeight="1">
      <c r="B18" s="180"/>
      <c r="C18" s="180"/>
      <c r="D18" s="180"/>
      <c r="E18" s="180"/>
      <c r="F18" s="155"/>
      <c r="G18" s="147">
        <v>16</v>
      </c>
      <c r="H18" s="155" t="s">
        <v>4783</v>
      </c>
      <c r="I18" s="155" t="s">
        <v>4796</v>
      </c>
      <c r="J18" s="181" t="s">
        <v>5356</v>
      </c>
      <c r="K18" s="155"/>
      <c r="L18" s="155"/>
      <c r="M18" s="155"/>
      <c r="P18" s="152" t="s">
        <v>5383</v>
      </c>
      <c r="Q18" s="152" t="s">
        <v>5384</v>
      </c>
      <c r="AI18" s="153"/>
      <c r="AJ18" s="153"/>
      <c r="AK18" s="153"/>
      <c r="AL18" s="153"/>
      <c r="AM18" s="153"/>
      <c r="AN18" s="153"/>
      <c r="AO18" s="194" t="str">
        <f>AP7</f>
        <v>代表</v>
      </c>
      <c r="AP18" s="175" t="str">
        <f ca="1">AQ7</f>
        <v>结合</v>
      </c>
      <c r="AQ18" s="139" t="str">
        <f ca="1">AR7</f>
        <v>——结合（对应星象：双子座）
牌面解读：
这是塔罗牌中解释爱情最好的牌，代表这人生的青春期。牌面中一对男女在天使的召唤下走到一起，成为恋人。尽管阳光普照，充满了幸福的感受，但恋人的后面却有着很多考验在等着他们——希望之树和毒蛇盘踞的禁果之树。
恋爱中的情侣可以彼此协助、支持，浪漫成了这段美好时光的主题。但恋爱中的人必须面对感情上的抉择，就是在众多的异性中选择其中的一个作为伴侣，所以说爱情是既美丽又残酷的。在解牌时一定要注意“结合”背后的“选择”，也就是要有所取舍。
正位释义：
撮合，爱情，流行，兴趣，充满希望的未来，魅力，增加朋友。感情和肉体对爱的渴望，它暗示恋情将向彼此关系更亲密的方向发展。事业上将面临重大的抉择，它将关系到你的未来前途。
逆位释义：
禁不起诱惑，纵欲过度，反覆无常，友情变淡，厌倦，争吵，华丽的打扮，优柔寡断。感情上表现幼稚，对成长虽有期待与希望，却希望永远躲避危险，逃避责任。事业上总保持着很高的戒心，让人感到很不舒服，不愿同你合作。</v>
      </c>
      <c r="AS18" s="176" t="str">
        <f ca="1">AO9</f>
        <v>10.“王国”（Malkuth，Kingdom） </v>
      </c>
      <c r="AT18" s="177"/>
      <c r="AU18" s="175" t="str">
        <f ca="1">AP9</f>
        <v xml:space="preserve">“物质的王国”之意。颜色是橙黄色、橄榄色、红褐色和黑色四色，宝石是水晶。象征行星为地球。代表人物形象为坐在王座上的年轻女性，神名是Adonai Melekh，守护天使是尚达奉（Sandalphon）。王国、物质、人，亦代表着四元素所合成，即是物质的存在。 
依次连结1到10所构成的线条又称为“火剑之路”（Path of the Flaming Sword）。 
另外，在16世纪的鲁利安体系的卡巴拉（英语：Lurianic Kabbalah）中，出现了质点“知识”（或称“智慧”，Da'at）。“知识”所在之处，生命之树的十个质点合为一体，所以通常不会被描绘。然而有时“知识”也会被视为质点并取代“王冠”（Kether），沿生命之树中轴线出现，位于“王冠”的正下方、“美丽”（Tiphareth）的正上方，这时它被视为非意识的“王冠”的意识表现。 </v>
      </c>
    </row>
    <row r="19" spans="1:47" ht="70" customHeight="1">
      <c r="B19" s="180"/>
      <c r="C19" s="180"/>
      <c r="D19" s="180"/>
      <c r="E19" s="180"/>
      <c r="F19" s="155"/>
      <c r="G19" s="147">
        <v>17</v>
      </c>
      <c r="H19" s="155" t="s">
        <v>4777</v>
      </c>
      <c r="I19" s="155" t="s">
        <v>3081</v>
      </c>
      <c r="J19" s="181" t="s">
        <v>5357</v>
      </c>
      <c r="K19" s="155"/>
      <c r="L19" s="155"/>
      <c r="M19" s="155"/>
      <c r="P19" s="152" t="s">
        <v>5385</v>
      </c>
      <c r="Q19" s="152" t="s">
        <v>5386</v>
      </c>
      <c r="AO19" s="191" t="s">
        <v>5001</v>
      </c>
      <c r="AP19" s="177"/>
      <c r="AQ19" s="175" t="str">
        <f ca="1">AS7</f>
        <v>权杖2</v>
      </c>
      <c r="AS19" s="176" t="str">
        <f ca="1">AS9</f>
        <v>“物质界”（Assiah）</v>
      </c>
      <c r="AT19" s="179" t="str">
        <f ca="1">AT9</f>
        <v xml:space="preserve">“物质的世界”（The Material World） </v>
      </c>
      <c r="AU19" s="175" t="str">
        <f ca="1">AU9</f>
        <v>原型为四大元素中的地。我们人类生存的世界，灵魂在此有了肉体。原始的光分崩离析，开始结晶形成物质、自然界，以及人的存在。抽象的观念变成具体的事物，这是人的世界。 </v>
      </c>
    </row>
    <row r="20" spans="1:47" ht="70" customHeight="1">
      <c r="B20" s="180"/>
      <c r="C20" s="180"/>
      <c r="D20" s="180"/>
      <c r="E20" s="180"/>
      <c r="F20" s="155"/>
      <c r="G20" s="147">
        <v>18</v>
      </c>
      <c r="H20" s="155" t="s">
        <v>4778</v>
      </c>
      <c r="I20" s="155" t="s">
        <v>4797</v>
      </c>
      <c r="J20" s="181" t="s">
        <v>5358</v>
      </c>
      <c r="K20" s="155"/>
      <c r="L20" s="155"/>
      <c r="M20" s="155"/>
      <c r="P20" s="152" t="s">
        <v>5387</v>
      </c>
      <c r="Q20" s="152" t="s">
        <v>5388</v>
      </c>
      <c r="AO20" s="195" t="s">
        <v>4985</v>
      </c>
      <c r="AP20" s="184" t="str">
        <f ca="1">AU7</f>
        <v>权杖代表着火，象征激情，能量创造，</v>
      </c>
      <c r="AQ20" s="196" t="str">
        <f ca="1">AW7</f>
        <v>失望，来自朋友和生意伙伴的反对。</v>
      </c>
      <c r="AS20" s="185" t="str">
        <f ca="1">AV9</f>
        <v>温和之柱（Pillar of Mildness）</v>
      </c>
      <c r="AT20" s="186"/>
      <c r="AU20" s="187"/>
    </row>
    <row r="21" spans="1:47" ht="70" customHeight="1">
      <c r="B21" s="180"/>
      <c r="C21" s="180"/>
      <c r="D21" s="180"/>
      <c r="E21" s="180"/>
      <c r="F21" s="155"/>
      <c r="G21" s="147">
        <v>19</v>
      </c>
      <c r="H21" s="155" t="s">
        <v>4779</v>
      </c>
      <c r="I21" s="155" t="s">
        <v>4798</v>
      </c>
      <c r="J21" s="181" t="s">
        <v>5359</v>
      </c>
      <c r="K21" s="155"/>
      <c r="L21" s="155"/>
      <c r="M21" s="155"/>
      <c r="P21" s="152" t="s">
        <v>5389</v>
      </c>
      <c r="Q21" s="152" t="s">
        <v>5390</v>
      </c>
    </row>
    <row r="22" spans="1:47" ht="70" customHeight="1">
      <c r="B22" s="180"/>
      <c r="C22" s="180"/>
      <c r="D22" s="180"/>
      <c r="E22" s="180"/>
      <c r="F22" s="155"/>
      <c r="G22" s="147">
        <v>20</v>
      </c>
      <c r="H22" s="155" t="s">
        <v>4780</v>
      </c>
      <c r="I22" s="155" t="s">
        <v>4799</v>
      </c>
      <c r="J22" s="181" t="s">
        <v>5360</v>
      </c>
      <c r="K22" s="155"/>
      <c r="L22" s="155"/>
      <c r="M22" s="155"/>
      <c r="P22" s="152" t="s">
        <v>5391</v>
      </c>
      <c r="Q22" s="152" t="s">
        <v>5392</v>
      </c>
    </row>
    <row r="23" spans="1:47" ht="70" customHeight="1">
      <c r="B23" s="180"/>
      <c r="C23" s="180"/>
      <c r="D23" s="180"/>
      <c r="E23" s="180"/>
      <c r="F23" s="155"/>
      <c r="G23" s="147">
        <v>21</v>
      </c>
      <c r="H23" s="155" t="s">
        <v>4781</v>
      </c>
      <c r="I23" s="155" t="s">
        <v>4800</v>
      </c>
      <c r="J23" s="181" t="s">
        <v>5361</v>
      </c>
      <c r="K23" s="155"/>
      <c r="L23" s="155"/>
      <c r="M23" s="155"/>
      <c r="P23" s="152" t="s">
        <v>5393</v>
      </c>
      <c r="Q23" s="152" t="s">
        <v>5394</v>
      </c>
    </row>
    <row r="24" spans="1:47" ht="70" customHeight="1">
      <c r="B24" s="180"/>
      <c r="C24" s="180"/>
      <c r="D24" s="180"/>
      <c r="E24" s="180"/>
      <c r="F24" s="155"/>
      <c r="G24" s="147">
        <v>22</v>
      </c>
      <c r="H24" s="155" t="s">
        <v>4782</v>
      </c>
      <c r="I24" s="155" t="s">
        <v>4801</v>
      </c>
      <c r="J24" s="181" t="s">
        <v>5362</v>
      </c>
      <c r="K24" s="155"/>
      <c r="L24" s="155"/>
      <c r="M24" s="155"/>
      <c r="P24" s="152" t="s">
        <v>5395</v>
      </c>
      <c r="Q24" s="152" t="s">
        <v>5396</v>
      </c>
    </row>
    <row r="25" spans="1:47" ht="70" customHeight="1">
      <c r="B25" s="180"/>
      <c r="C25" s="180"/>
      <c r="D25" s="180"/>
      <c r="E25" s="180"/>
      <c r="F25" s="155"/>
      <c r="G25" s="155"/>
      <c r="H25" s="155"/>
      <c r="I25" s="155"/>
      <c r="J25" s="155"/>
      <c r="K25" s="155"/>
      <c r="L25" s="155"/>
      <c r="M25" s="155"/>
      <c r="P25" s="152" t="s">
        <v>5397</v>
      </c>
      <c r="Q25" s="152" t="s">
        <v>5398</v>
      </c>
    </row>
    <row r="26" spans="1:47" ht="70" customHeight="1">
      <c r="A26" s="174"/>
      <c r="B26" s="197">
        <v>1</v>
      </c>
      <c r="C26" s="197">
        <v>2</v>
      </c>
      <c r="D26" s="197">
        <v>3</v>
      </c>
      <c r="E26" s="197">
        <v>4</v>
      </c>
      <c r="F26" s="198">
        <v>5</v>
      </c>
      <c r="G26" s="198">
        <v>6</v>
      </c>
      <c r="H26" s="198">
        <v>7</v>
      </c>
      <c r="I26" s="198">
        <v>8</v>
      </c>
      <c r="J26" s="198">
        <v>9</v>
      </c>
      <c r="K26" s="198">
        <v>10</v>
      </c>
      <c r="M26" s="155"/>
      <c r="P26" s="152" t="s">
        <v>5399</v>
      </c>
      <c r="Q26" s="152" t="s">
        <v>5400</v>
      </c>
    </row>
    <row r="27" spans="1:47" ht="70" customHeight="1">
      <c r="A27" s="199">
        <f>COUNTIF(A28:A100,"&lt;&gt;")+27</f>
        <v>27</v>
      </c>
      <c r="B27" s="199">
        <f>COUNTIF(B28:B100,"&lt;&gt;")+27</f>
        <v>30</v>
      </c>
      <c r="C27" s="199">
        <f t="shared" ref="C27:K27" si="1">COUNTIF(C28:C100,"&lt;&gt;")+27</f>
        <v>31</v>
      </c>
      <c r="D27" s="199">
        <f t="shared" si="1"/>
        <v>31</v>
      </c>
      <c r="E27" s="199">
        <f t="shared" si="1"/>
        <v>31</v>
      </c>
      <c r="F27" s="199">
        <f t="shared" si="1"/>
        <v>31</v>
      </c>
      <c r="G27" s="199">
        <f t="shared" si="1"/>
        <v>32</v>
      </c>
      <c r="H27" s="199">
        <f t="shared" si="1"/>
        <v>32</v>
      </c>
      <c r="I27" s="199">
        <f t="shared" si="1"/>
        <v>32</v>
      </c>
      <c r="J27" s="199">
        <f t="shared" si="1"/>
        <v>31</v>
      </c>
      <c r="K27" s="199">
        <f t="shared" si="1"/>
        <v>30</v>
      </c>
      <c r="M27" s="155"/>
      <c r="P27" s="152" t="s">
        <v>5401</v>
      </c>
      <c r="Q27" s="152" t="s">
        <v>5402</v>
      </c>
    </row>
    <row r="28" spans="1:47" ht="70" customHeight="1">
      <c r="A28" s="174"/>
      <c r="B28" s="197">
        <v>2</v>
      </c>
      <c r="C28" s="197">
        <v>1</v>
      </c>
      <c r="D28" s="197">
        <v>1</v>
      </c>
      <c r="E28" s="197">
        <v>2</v>
      </c>
      <c r="F28" s="198">
        <v>3</v>
      </c>
      <c r="G28" s="198">
        <v>4</v>
      </c>
      <c r="H28" s="198">
        <v>4</v>
      </c>
      <c r="I28" s="198">
        <v>5</v>
      </c>
      <c r="J28" s="198">
        <v>6</v>
      </c>
      <c r="K28" s="198">
        <v>7</v>
      </c>
      <c r="M28" s="155"/>
      <c r="P28" s="152" t="s">
        <v>5403</v>
      </c>
      <c r="Q28" s="152" t="s">
        <v>5404</v>
      </c>
    </row>
    <row r="29" spans="1:47" ht="70" customHeight="1">
      <c r="A29" s="174"/>
      <c r="B29" s="197">
        <v>3</v>
      </c>
      <c r="C29" s="197">
        <v>3</v>
      </c>
      <c r="D29" s="197">
        <v>2</v>
      </c>
      <c r="E29" s="197">
        <v>5</v>
      </c>
      <c r="F29" s="198">
        <v>4</v>
      </c>
      <c r="G29" s="198">
        <v>5</v>
      </c>
      <c r="H29" s="198">
        <v>6</v>
      </c>
      <c r="I29" s="198">
        <v>6</v>
      </c>
      <c r="J29" s="198">
        <v>7</v>
      </c>
      <c r="K29" s="198">
        <v>8</v>
      </c>
      <c r="M29" s="155"/>
      <c r="P29" s="152" t="s">
        <v>5405</v>
      </c>
      <c r="Q29" s="152" t="s">
        <v>5406</v>
      </c>
    </row>
    <row r="30" spans="1:47" ht="70" customHeight="1">
      <c r="A30" s="174"/>
      <c r="B30" s="197">
        <v>6</v>
      </c>
      <c r="C30" s="197">
        <v>4</v>
      </c>
      <c r="D30" s="197">
        <v>5</v>
      </c>
      <c r="E30" s="197">
        <v>6</v>
      </c>
      <c r="F30" s="198">
        <v>6</v>
      </c>
      <c r="G30" s="198">
        <v>7</v>
      </c>
      <c r="H30" s="198">
        <v>8</v>
      </c>
      <c r="I30" s="198">
        <v>7</v>
      </c>
      <c r="J30" s="198">
        <v>8</v>
      </c>
      <c r="K30" s="198">
        <v>9</v>
      </c>
      <c r="M30" s="155"/>
      <c r="P30" s="152" t="s">
        <v>5407</v>
      </c>
      <c r="Q30" s="152" t="s">
        <v>5408</v>
      </c>
    </row>
    <row r="31" spans="1:47" ht="70" customHeight="1">
      <c r="A31" s="174"/>
      <c r="B31" s="198"/>
      <c r="C31" s="198">
        <v>6</v>
      </c>
      <c r="D31" s="198">
        <v>6</v>
      </c>
      <c r="E31" s="198">
        <v>7</v>
      </c>
      <c r="F31" s="161">
        <v>8</v>
      </c>
      <c r="G31" s="200">
        <v>8</v>
      </c>
      <c r="H31" s="200">
        <v>9</v>
      </c>
      <c r="I31" s="197">
        <v>9</v>
      </c>
      <c r="J31" s="197">
        <v>10</v>
      </c>
      <c r="K31" s="197"/>
      <c r="P31" s="152" t="s">
        <v>5409</v>
      </c>
      <c r="Q31" s="152" t="s">
        <v>5420</v>
      </c>
    </row>
    <row r="32" spans="1:47" ht="70" customHeight="1">
      <c r="A32" s="174"/>
      <c r="B32" s="198"/>
      <c r="C32" s="198"/>
      <c r="D32" s="198"/>
      <c r="E32" s="198"/>
      <c r="F32" s="161"/>
      <c r="G32" s="200">
        <v>9</v>
      </c>
      <c r="H32" s="200">
        <v>10</v>
      </c>
      <c r="I32" s="197">
        <v>10</v>
      </c>
      <c r="J32" s="197"/>
      <c r="K32" s="197"/>
      <c r="P32" s="152" t="s">
        <v>5421</v>
      </c>
      <c r="Q32" s="152" t="s">
        <v>5422</v>
      </c>
    </row>
    <row r="33" spans="8:17" ht="70" customHeight="1">
      <c r="H33" s="145"/>
      <c r="P33" s="152" t="s">
        <v>5423</v>
      </c>
      <c r="Q33" s="152" t="s">
        <v>5424</v>
      </c>
    </row>
    <row r="34" spans="8:17" ht="70" customHeight="1">
      <c r="H34" s="145"/>
      <c r="P34" s="152" t="s">
        <v>5425</v>
      </c>
      <c r="Q34" s="152" t="s">
        <v>5426</v>
      </c>
    </row>
    <row r="35" spans="8:17" ht="70" customHeight="1">
      <c r="H35" s="145"/>
      <c r="P35" s="152" t="s">
        <v>5427</v>
      </c>
      <c r="Q35" s="152" t="s">
        <v>5428</v>
      </c>
    </row>
    <row r="36" spans="8:17" ht="70" customHeight="1">
      <c r="H36" s="145"/>
      <c r="P36" s="152" t="s">
        <v>5429</v>
      </c>
      <c r="Q36" s="152" t="s">
        <v>5430</v>
      </c>
    </row>
    <row r="37" spans="8:17" ht="70" customHeight="1">
      <c r="H37" s="145"/>
      <c r="P37" s="152" t="s">
        <v>5431</v>
      </c>
      <c r="Q37" s="152" t="s">
        <v>5432</v>
      </c>
    </row>
    <row r="38" spans="8:17" ht="70" customHeight="1">
      <c r="H38" s="145"/>
      <c r="P38" s="152" t="s">
        <v>5433</v>
      </c>
      <c r="Q38" s="152" t="s">
        <v>5434</v>
      </c>
    </row>
    <row r="39" spans="8:17" ht="70" customHeight="1">
      <c r="H39" s="145"/>
      <c r="P39" s="152" t="s">
        <v>5435</v>
      </c>
      <c r="Q39" s="152" t="s">
        <v>5436</v>
      </c>
    </row>
    <row r="40" spans="8:17" ht="70" customHeight="1">
      <c r="H40" s="145"/>
      <c r="P40" s="152" t="s">
        <v>5437</v>
      </c>
      <c r="Q40" s="152" t="s">
        <v>5438</v>
      </c>
    </row>
    <row r="41" spans="8:17" ht="70" customHeight="1">
      <c r="H41" s="145"/>
      <c r="P41" s="151" t="s">
        <v>5439</v>
      </c>
      <c r="Q41" s="152" t="s">
        <v>5440</v>
      </c>
    </row>
    <row r="42" spans="8:17" ht="70" customHeight="1">
      <c r="H42" s="145"/>
      <c r="P42" s="152" t="s">
        <v>5441</v>
      </c>
      <c r="Q42" s="152" t="s">
        <v>5442</v>
      </c>
    </row>
    <row r="43" spans="8:17" ht="70" customHeight="1">
      <c r="H43" s="145"/>
      <c r="P43" s="152" t="s">
        <v>5443</v>
      </c>
      <c r="Q43" s="152" t="s">
        <v>5444</v>
      </c>
    </row>
    <row r="44" spans="8:17" ht="70" customHeight="1">
      <c r="H44" s="145"/>
      <c r="P44" s="152" t="s">
        <v>5445</v>
      </c>
      <c r="Q44" s="152" t="s">
        <v>5446</v>
      </c>
    </row>
    <row r="45" spans="8:17" ht="70" customHeight="1">
      <c r="H45" s="145"/>
      <c r="P45" s="201" t="s">
        <v>5447</v>
      </c>
      <c r="Q45" s="152" t="s">
        <v>5461</v>
      </c>
    </row>
    <row r="46" spans="8:17" ht="70" customHeight="1">
      <c r="H46" s="145"/>
      <c r="P46" s="201" t="s">
        <v>5448</v>
      </c>
      <c r="Q46" s="152" t="s">
        <v>5462</v>
      </c>
    </row>
    <row r="47" spans="8:17" ht="70" customHeight="1">
      <c r="H47" s="145"/>
      <c r="P47" s="201" t="s">
        <v>5449</v>
      </c>
      <c r="Q47" s="152" t="s">
        <v>5463</v>
      </c>
    </row>
    <row r="48" spans="8:17" ht="70" customHeight="1">
      <c r="H48" s="145"/>
      <c r="P48" s="201" t="s">
        <v>5450</v>
      </c>
      <c r="Q48" s="152" t="s">
        <v>5464</v>
      </c>
    </row>
    <row r="49" spans="8:17" ht="70" customHeight="1">
      <c r="H49" s="145"/>
      <c r="P49" s="201" t="s">
        <v>5451</v>
      </c>
      <c r="Q49" s="152" t="s">
        <v>5465</v>
      </c>
    </row>
    <row r="50" spans="8:17" ht="70" customHeight="1">
      <c r="H50" s="145"/>
      <c r="P50" s="201" t="s">
        <v>5452</v>
      </c>
      <c r="Q50" s="152" t="s">
        <v>5466</v>
      </c>
    </row>
    <row r="51" spans="8:17" ht="70" customHeight="1">
      <c r="H51" s="145"/>
      <c r="P51" s="201" t="s">
        <v>5453</v>
      </c>
      <c r="Q51" s="152" t="s">
        <v>5467</v>
      </c>
    </row>
    <row r="52" spans="8:17" ht="70" customHeight="1">
      <c r="H52" s="145"/>
      <c r="P52" s="201" t="s">
        <v>5454</v>
      </c>
      <c r="Q52" s="152" t="s">
        <v>5468</v>
      </c>
    </row>
    <row r="53" spans="8:17" ht="70" customHeight="1">
      <c r="H53" s="145"/>
      <c r="P53" s="201" t="s">
        <v>5455</v>
      </c>
      <c r="Q53" s="152" t="s">
        <v>5469</v>
      </c>
    </row>
    <row r="54" spans="8:17" ht="70" customHeight="1">
      <c r="H54" s="145"/>
      <c r="P54" s="201" t="s">
        <v>5456</v>
      </c>
      <c r="Q54" s="152" t="s">
        <v>5470</v>
      </c>
    </row>
    <row r="55" spans="8:17" ht="70" customHeight="1">
      <c r="H55" s="145"/>
      <c r="P55" s="139" t="s">
        <v>5457</v>
      </c>
      <c r="Q55" s="152" t="s">
        <v>5471</v>
      </c>
    </row>
    <row r="56" spans="8:17" ht="70" customHeight="1">
      <c r="H56" s="145"/>
      <c r="P56" s="139" t="s">
        <v>5458</v>
      </c>
      <c r="Q56" s="152" t="s">
        <v>5472</v>
      </c>
    </row>
    <row r="57" spans="8:17" ht="70" customHeight="1">
      <c r="H57" s="145"/>
      <c r="P57" s="139" t="s">
        <v>5459</v>
      </c>
      <c r="Q57" s="152" t="s">
        <v>5473</v>
      </c>
    </row>
    <row r="58" spans="8:17" ht="70" customHeight="1">
      <c r="H58" s="145"/>
      <c r="P58" s="139" t="s">
        <v>5460</v>
      </c>
      <c r="Q58" s="202" t="s">
        <v>5474</v>
      </c>
    </row>
    <row r="59" spans="8:17" ht="70" customHeight="1">
      <c r="H59" s="145"/>
    </row>
    <row r="60" spans="8:17" ht="70" customHeight="1">
      <c r="H60" s="145"/>
    </row>
    <row r="61" spans="8:17" ht="70" customHeight="1">
      <c r="H61" s="145"/>
    </row>
    <row r="62" spans="8:17" ht="70" customHeight="1">
      <c r="H62" s="145"/>
    </row>
    <row r="63" spans="8:17" ht="70" customHeight="1">
      <c r="H63" s="145"/>
    </row>
    <row r="64" spans="8:17" ht="70" customHeight="1">
      <c r="H64" s="145"/>
    </row>
    <row r="65" spans="8:8" ht="70" customHeight="1">
      <c r="H65" s="145"/>
    </row>
    <row r="66" spans="8:8" ht="70" customHeight="1">
      <c r="H66" s="145"/>
    </row>
  </sheetData>
  <phoneticPr fontId="9"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N66"/>
  <sheetViews>
    <sheetView topLeftCell="A9" workbookViewId="0">
      <selection activeCell="H9" sqref="H9"/>
    </sheetView>
  </sheetViews>
  <sheetFormatPr baseColWidth="10" defaultRowHeight="15"/>
  <sheetData>
    <row r="1" spans="1:40">
      <c r="B1" s="50" t="s">
        <v>4907</v>
      </c>
      <c r="C1" s="50" t="s">
        <v>4975</v>
      </c>
      <c r="D1" s="50" t="s">
        <v>4976</v>
      </c>
      <c r="E1" s="50" t="s">
        <v>4977</v>
      </c>
      <c r="F1" s="50" t="s">
        <v>4978</v>
      </c>
      <c r="G1" s="50" t="s">
        <v>4979</v>
      </c>
      <c r="H1" s="50" t="s">
        <v>4980</v>
      </c>
      <c r="I1" s="50" t="s">
        <v>4981</v>
      </c>
      <c r="J1" s="50" t="s">
        <v>4982</v>
      </c>
      <c r="K1" s="50" t="s">
        <v>4983</v>
      </c>
      <c r="L1" s="50" t="s">
        <v>4984</v>
      </c>
      <c r="M1" s="50"/>
      <c r="N1" s="50"/>
      <c r="O1" s="50"/>
      <c r="P1" s="50"/>
      <c r="Q1" s="50"/>
      <c r="R1" s="50"/>
      <c r="S1" s="50"/>
      <c r="T1" s="50"/>
      <c r="U1" s="50"/>
      <c r="V1" s="50"/>
      <c r="W1" s="50"/>
      <c r="AA1" s="61">
        <v>1</v>
      </c>
      <c r="AB1" s="61"/>
      <c r="AC1" s="61">
        <v>2</v>
      </c>
      <c r="AD1" s="61"/>
      <c r="AE1" s="61">
        <v>3</v>
      </c>
      <c r="AF1" s="61">
        <v>4</v>
      </c>
      <c r="AG1" s="61">
        <v>5</v>
      </c>
      <c r="AH1" s="61">
        <v>6</v>
      </c>
      <c r="AI1" s="62">
        <v>1</v>
      </c>
      <c r="AJ1" s="62">
        <v>2</v>
      </c>
      <c r="AK1" s="62">
        <v>3</v>
      </c>
      <c r="AL1" s="62">
        <v>4</v>
      </c>
    </row>
    <row r="2" spans="1:40" ht="24">
      <c r="A2" s="51">
        <f t="shared" ref="A2:J2" si="0">COUNTIF(A3:A10000,"&lt;&gt;")+2</f>
        <v>2</v>
      </c>
      <c r="B2" s="51">
        <f t="shared" si="0"/>
        <v>6</v>
      </c>
      <c r="C2" s="51">
        <f t="shared" si="0"/>
        <v>6</v>
      </c>
      <c r="D2" s="51">
        <f t="shared" si="0"/>
        <v>6</v>
      </c>
      <c r="E2" s="51">
        <f t="shared" si="0"/>
        <v>18</v>
      </c>
      <c r="F2" s="51">
        <f t="shared" si="0"/>
        <v>18</v>
      </c>
      <c r="G2" s="51">
        <f t="shared" si="0"/>
        <v>18</v>
      </c>
      <c r="H2" s="51">
        <f t="shared" si="0"/>
        <v>8</v>
      </c>
      <c r="I2" s="51">
        <f t="shared" si="0"/>
        <v>8</v>
      </c>
      <c r="J2" s="51">
        <f t="shared" si="0"/>
        <v>8</v>
      </c>
      <c r="K2" s="51">
        <f>COUNTIF(K3:K10000,"&lt;&gt;")+2</f>
        <v>8</v>
      </c>
      <c r="L2" s="51">
        <f>COUNTIF(L3:L10000,"&lt;&gt;")+2</f>
        <v>8</v>
      </c>
      <c r="M2" s="51"/>
      <c r="N2" s="51"/>
      <c r="O2" s="51"/>
      <c r="P2" s="51"/>
      <c r="Q2" s="51"/>
      <c r="R2" s="51"/>
      <c r="S2" s="51"/>
      <c r="T2" s="51"/>
      <c r="U2" s="51"/>
      <c r="V2" s="51"/>
      <c r="W2" s="51"/>
    </row>
    <row r="3" spans="1:40" ht="395">
      <c r="B3" s="38" t="s">
        <v>4903</v>
      </c>
      <c r="C3" s="64" t="s">
        <v>4944</v>
      </c>
      <c r="D3" s="57" t="s">
        <v>4908</v>
      </c>
      <c r="E3" s="42" t="s">
        <v>4928</v>
      </c>
      <c r="F3" s="53" t="s">
        <v>4912</v>
      </c>
      <c r="G3" s="42" t="s">
        <v>4944</v>
      </c>
      <c r="H3" s="38" t="s">
        <v>4948</v>
      </c>
      <c r="I3" s="38" t="s">
        <v>4949</v>
      </c>
      <c r="J3" s="38" t="s">
        <v>4950</v>
      </c>
      <c r="K3" s="38" t="s">
        <v>4951</v>
      </c>
      <c r="L3" s="38" t="s">
        <v>4952</v>
      </c>
      <c r="M3" s="38"/>
      <c r="N3" s="38"/>
      <c r="O3" s="38"/>
      <c r="P3" s="38"/>
      <c r="Q3" s="44"/>
      <c r="R3" s="44"/>
      <c r="S3" s="38"/>
      <c r="T3" s="44"/>
      <c r="U3" s="38"/>
    </row>
    <row r="4" spans="1:40" ht="335">
      <c r="B4" s="38" t="s">
        <v>4904</v>
      </c>
      <c r="C4" s="65" t="s">
        <v>4945</v>
      </c>
      <c r="D4" s="58" t="s">
        <v>4909</v>
      </c>
      <c r="E4" s="42" t="s">
        <v>4929</v>
      </c>
      <c r="F4" s="53" t="s">
        <v>4913</v>
      </c>
      <c r="G4" s="42" t="s">
        <v>4944</v>
      </c>
      <c r="H4" s="38" t="s">
        <v>4953</v>
      </c>
      <c r="I4" s="38" t="s">
        <v>4954</v>
      </c>
      <c r="J4" s="38" t="s">
        <v>4955</v>
      </c>
      <c r="K4" s="38" t="s">
        <v>4956</v>
      </c>
      <c r="L4" s="38" t="s">
        <v>4957</v>
      </c>
      <c r="M4" s="38"/>
      <c r="N4" s="38"/>
      <c r="O4" s="38"/>
      <c r="P4" s="38"/>
      <c r="Q4" s="44"/>
      <c r="R4" s="44"/>
      <c r="S4" s="38"/>
      <c r="T4" s="44"/>
      <c r="U4" s="38"/>
      <c r="AC4" s="60"/>
      <c r="AD4" s="60"/>
      <c r="AE4" s="60"/>
      <c r="AF4" s="60"/>
    </row>
    <row r="5" spans="1:40" ht="409.6">
      <c r="B5" s="38" t="s">
        <v>4905</v>
      </c>
      <c r="C5" s="59" t="s">
        <v>4946</v>
      </c>
      <c r="D5" s="59" t="s">
        <v>4910</v>
      </c>
      <c r="E5" s="42" t="s">
        <v>4930</v>
      </c>
      <c r="F5" s="54" t="s">
        <v>4914</v>
      </c>
      <c r="G5" s="42" t="s">
        <v>4944</v>
      </c>
      <c r="H5" s="38" t="s">
        <v>4958</v>
      </c>
      <c r="I5" s="38" t="s">
        <v>4959</v>
      </c>
      <c r="J5" s="38" t="s">
        <v>4960</v>
      </c>
      <c r="K5" s="66" t="s">
        <v>6059</v>
      </c>
      <c r="L5" s="38" t="s">
        <v>4961</v>
      </c>
      <c r="M5" s="38"/>
      <c r="N5" s="38"/>
      <c r="O5" s="38"/>
      <c r="P5" s="38"/>
      <c r="Q5" s="44"/>
      <c r="R5" s="44"/>
      <c r="S5" s="38"/>
      <c r="T5" s="44"/>
      <c r="U5" s="38"/>
      <c r="AE5" s="60"/>
      <c r="AF5" s="60" t="str">
        <f t="array" aca="1" ref="AF5" ca="1">IFERROR(INDIRECT(MID($AH5,AF$1,1)&amp;RANDBETWEEN($A$2+1,INDIRECT(MID($AH5,AF$1,1)&amp;($A$2)))),"")</f>
        <v/>
      </c>
      <c r="AG5" s="81" t="s">
        <v>4986</v>
      </c>
      <c r="AH5" s="82" t="s">
        <v>4987</v>
      </c>
      <c r="AI5" s="92" t="str">
        <f t="array" aca="1" ref="AI5" ca="1">IFERROR(INDIRECT(MID($AH5,AA$1,1)&amp;RANDBETWEEN($A$2+1,INDIRECT(MID($AH5,AA$1,1)&amp;($A$2)))),"")</f>
        <v>ENTP</v>
      </c>
      <c r="AN5" s="43"/>
    </row>
    <row r="6" spans="1:40" ht="409.6">
      <c r="B6" s="38" t="s">
        <v>4906</v>
      </c>
      <c r="C6" s="64" t="s">
        <v>4947</v>
      </c>
      <c r="D6" s="57" t="s">
        <v>4911</v>
      </c>
      <c r="E6" s="42" t="s">
        <v>4931</v>
      </c>
      <c r="F6" s="55" t="s">
        <v>4915</v>
      </c>
      <c r="G6" s="42" t="s">
        <v>4944</v>
      </c>
      <c r="H6" s="38" t="s">
        <v>4966</v>
      </c>
      <c r="I6" s="38" t="s">
        <v>4962</v>
      </c>
      <c r="J6" s="38" t="s">
        <v>4963</v>
      </c>
      <c r="K6" s="38" t="s">
        <v>4964</v>
      </c>
      <c r="L6" s="38" t="s">
        <v>4965</v>
      </c>
      <c r="M6" s="38"/>
      <c r="N6" s="38"/>
      <c r="O6" s="38"/>
      <c r="P6" s="38"/>
      <c r="Q6" s="44"/>
      <c r="R6" s="44"/>
      <c r="S6" s="38"/>
      <c r="T6" s="44"/>
      <c r="U6" s="38"/>
      <c r="AE6" s="60"/>
      <c r="AF6" s="74"/>
      <c r="AG6" s="96" t="str">
        <f ca="1">VLOOKUP($AI5,INDIRECT("E"&amp;$A$2+1):INDIRECT("G"&amp;$G$2),3,FALSE)</f>
        <v>NT</v>
      </c>
      <c r="AH6" s="83" t="str">
        <f ca="1">VLOOKUP($AG6,INDIRECT("C"&amp;$A$2+1):INDIRECT("D"&amp;$D$2),2,FALSE)</f>
        <v xml:space="preserve">NT理性者： 
理性者=战略能力》》》掌握因果联系，通过系统和知识实现目标 </v>
      </c>
      <c r="AI6" s="84" t="str">
        <f ca="1">VLOOKUP($AI5,INDIRECT("E"&amp;$A$2+1):INDIRECT("G"&amp;$G$2),2,FALSE)</f>
        <v xml:space="preserve">ENTP：聪明好奇的发明者，不会放弃任何智力上的挑战 
故意持相反意见的创新者，善于把观点和信条剪得支离破碎并撒在空中给所有人看 
喜欢另辟蹊径，非常规的思维方式中训练思维，改善现有系统，打破成规发现新出路 </v>
      </c>
    </row>
    <row r="7" spans="1:40" ht="409.6">
      <c r="D7" s="55"/>
      <c r="E7" s="42" t="s">
        <v>4932</v>
      </c>
      <c r="F7" s="55" t="s">
        <v>4916</v>
      </c>
      <c r="G7" s="42" t="s">
        <v>4945</v>
      </c>
      <c r="H7" s="38" t="s">
        <v>4967</v>
      </c>
      <c r="I7" s="38" t="s">
        <v>4968</v>
      </c>
      <c r="J7" s="68" t="s">
        <v>6060</v>
      </c>
      <c r="K7" s="68" t="s">
        <v>6061</v>
      </c>
      <c r="L7" s="38" t="s">
        <v>4969</v>
      </c>
      <c r="M7" s="38"/>
      <c r="N7" s="38"/>
      <c r="O7" s="38"/>
      <c r="P7" s="38"/>
      <c r="Q7" s="44"/>
      <c r="R7" s="44"/>
      <c r="S7" s="38"/>
      <c r="T7" s="38"/>
      <c r="U7" s="38"/>
      <c r="Y7" s="67"/>
      <c r="Z7" s="67"/>
      <c r="AA7" s="60" t="str">
        <f t="array" aca="1" ref="AA7" ca="1">IFERROR(INDIRECT(MID($Z7,AA$1,1)&amp;RANDBETWEEN($A$2+1,INDIRECT(MID($Z7,AA$1,1)&amp;($A$2)))),"")</f>
        <v/>
      </c>
      <c r="AB7" s="45" t="s">
        <v>4814</v>
      </c>
      <c r="AC7" s="60" t="str">
        <f t="array" aca="1" ref="AC7" ca="1">IFERROR(INDIRECT(MID($Z7,AC$1,1)&amp;RANDBETWEEN($A$2+1,INDIRECT(MID($Z7,AC$1,1)&amp;($A$2)))),"")</f>
        <v/>
      </c>
      <c r="AD7" s="45" t="s">
        <v>4814</v>
      </c>
      <c r="AE7" s="60" t="str">
        <f t="array" aca="1" ref="AE7" ca="1">IFERROR(INDIRECT(MID($Z7,AE$1,1)&amp;RANDBETWEEN($A$2+1,INDIRECT(MID($Z7,AE$1,1)&amp;($A$2)))),"")</f>
        <v/>
      </c>
      <c r="AF7" s="60"/>
      <c r="AG7" s="81" t="s">
        <v>4974</v>
      </c>
      <c r="AH7" s="91" t="s">
        <v>4988</v>
      </c>
      <c r="AI7" s="92" t="str">
        <f t="array" aca="1" ref="AI7" ca="1">IFERROR(INDIRECT(MID($AH7,AA$1,1)&amp;RANDBETWEEN($A$2+1,INDIRECT(MID($AH7,AA$1,1)&amp;($A$2)))),"")</f>
        <v>艺术型：(A) </v>
      </c>
    </row>
    <row r="8" spans="1:40" ht="409.6">
      <c r="E8" s="42" t="s">
        <v>4933</v>
      </c>
      <c r="F8" s="56" t="s">
        <v>4917</v>
      </c>
      <c r="G8" s="42" t="s">
        <v>4945</v>
      </c>
      <c r="H8" s="52" t="s">
        <v>6062</v>
      </c>
      <c r="I8" s="38" t="s">
        <v>4970</v>
      </c>
      <c r="J8" s="38" t="s">
        <v>4971</v>
      </c>
      <c r="K8" s="38" t="s">
        <v>4972</v>
      </c>
      <c r="L8" s="38" t="s">
        <v>4973</v>
      </c>
      <c r="M8" s="38"/>
      <c r="N8" s="38"/>
      <c r="O8" s="38"/>
      <c r="P8" s="38"/>
      <c r="Q8" s="44"/>
      <c r="R8" s="44"/>
      <c r="S8" s="38"/>
      <c r="T8" s="38"/>
      <c r="U8" s="38"/>
      <c r="Y8" s="45"/>
      <c r="Z8" s="67"/>
      <c r="AC8" s="60"/>
      <c r="AD8" s="60"/>
      <c r="AE8" s="60"/>
      <c r="AF8" s="60"/>
      <c r="AG8" s="93"/>
      <c r="AH8" s="90" t="str">
        <f ca="1">VLOOKUP($AI7,INDIRECT("H"&amp;$A$2+1):INDIRECT("L"&amp;$L$2),2,FALSE)</f>
        <v>人格特点：喜欢以各种艺术形式的创作来表现自己的才能，实现自身价值；具有特殊艺术才能和个性；乐于创造新颖的、与众不同的艺术成果、渴望表现自己的个性。 </v>
      </c>
      <c r="AI8" s="94" t="str">
        <f ca="1">VLOOKUP($AI7,INDIRECT("H"&amp;$A$2+1):INDIRECT("L"&amp;$L$2),5,FALSE)</f>
        <v>艺术型(Artistic):其本的人格倾向是，具有想象、冲动、直觉、无秩序、情绪化、理想化、有创意、不重实际等人格特征。喜欢艺术性质的职业和环境，不善于事务工作。 </v>
      </c>
    </row>
    <row r="9" spans="1:40" ht="409.6">
      <c r="E9" s="42" t="s">
        <v>4934</v>
      </c>
      <c r="F9" s="56" t="s">
        <v>4918</v>
      </c>
      <c r="G9" s="42" t="s">
        <v>4945</v>
      </c>
      <c r="H9" s="40"/>
      <c r="I9" s="69"/>
      <c r="K9" s="70"/>
      <c r="L9" s="39"/>
      <c r="M9" s="38"/>
      <c r="N9" s="38"/>
      <c r="O9" s="38"/>
      <c r="P9" s="38"/>
      <c r="Q9" s="44"/>
      <c r="R9" s="44"/>
      <c r="S9" s="38"/>
      <c r="T9" s="38"/>
      <c r="U9" s="38"/>
      <c r="Y9" s="45"/>
      <c r="Z9" s="67"/>
      <c r="AC9" s="60"/>
      <c r="AD9" s="60"/>
      <c r="AE9" s="60"/>
      <c r="AF9" s="60"/>
      <c r="AG9" s="95"/>
      <c r="AH9" s="83" t="str">
        <f ca="1">VLOOKUP($AI7,INDIRECT("H"&amp;$A$2+1):INDIRECT("L"&amp;$L$2),3,FALSE)</f>
        <v>职业类型：主要指各种艺术创造工作。 </v>
      </c>
      <c r="AI9" s="84" t="str">
        <f ca="1">VLOOKUP($AI7,INDIRECT("H"&amp;$A$2+1):INDIRECT("L"&amp;$L$2),4,FALSE)</f>
        <v>主要职业：音乐、舞蹈、戏剧等方面的演员、艺术家编导、教师；文学、艺术方面的评论员；广播节目的主持人、编辑、作者；绘图、书法、摄影家；艺术、家具、珠宝、房屋装饰等行业的设计师等 其典型的职业包括艺术方面的(如演员、导演、艺术设计师、雕刻家等)、音乐方面的(如歌唱家、作曲家、乐队指挥等)与文学方面的(如诗人、小说家、剧作家等). </v>
      </c>
    </row>
    <row r="10" spans="1:40" ht="409.6">
      <c r="E10" s="42" t="s">
        <v>4935</v>
      </c>
      <c r="F10" s="56" t="s">
        <v>4919</v>
      </c>
      <c r="G10" s="42" t="s">
        <v>4945</v>
      </c>
      <c r="H10" s="40"/>
      <c r="I10" s="69"/>
      <c r="K10" s="70"/>
      <c r="L10" s="39"/>
      <c r="M10" s="38"/>
      <c r="N10" s="38"/>
      <c r="O10" s="38"/>
      <c r="P10" s="38"/>
      <c r="Q10" s="44"/>
      <c r="R10" s="44"/>
      <c r="S10" s="38"/>
      <c r="T10" s="38"/>
      <c r="U10" s="38"/>
    </row>
    <row r="11" spans="1:40" ht="409.6">
      <c r="E11" s="42" t="s">
        <v>4936</v>
      </c>
      <c r="F11" s="56" t="s">
        <v>4920</v>
      </c>
      <c r="G11" s="42" t="s">
        <v>4946</v>
      </c>
      <c r="H11" s="40"/>
      <c r="I11" s="69"/>
      <c r="K11" s="70"/>
      <c r="L11" s="39"/>
      <c r="M11" s="38"/>
      <c r="N11" s="38"/>
      <c r="O11" s="38"/>
      <c r="P11" s="38"/>
      <c r="Q11" s="44"/>
      <c r="R11" s="44"/>
      <c r="S11" s="38"/>
      <c r="T11" s="38"/>
      <c r="U11" s="38"/>
    </row>
    <row r="12" spans="1:40" ht="380">
      <c r="E12" s="42" t="s">
        <v>4937</v>
      </c>
      <c r="F12" s="56" t="s">
        <v>4921</v>
      </c>
      <c r="G12" s="42" t="s">
        <v>4946</v>
      </c>
      <c r="H12" s="40"/>
      <c r="I12" s="69"/>
      <c r="K12" s="70"/>
      <c r="L12" s="39"/>
      <c r="M12" s="38"/>
      <c r="N12" s="38"/>
      <c r="O12" s="38"/>
      <c r="P12" s="38"/>
      <c r="Q12" s="44"/>
      <c r="R12" s="44"/>
      <c r="S12" s="38"/>
      <c r="T12" s="38"/>
      <c r="U12" s="38"/>
      <c r="AA12" s="63"/>
      <c r="AB12" s="63"/>
    </row>
    <row r="13" spans="1:40" ht="409.6">
      <c r="E13" s="42" t="s">
        <v>4938</v>
      </c>
      <c r="F13" s="56" t="s">
        <v>4922</v>
      </c>
      <c r="G13" s="42" t="s">
        <v>4946</v>
      </c>
      <c r="H13" s="40"/>
      <c r="I13" s="69"/>
      <c r="K13" s="70"/>
      <c r="L13" s="39"/>
      <c r="M13" s="38"/>
      <c r="N13" s="38"/>
      <c r="O13" s="38"/>
      <c r="P13" s="38"/>
      <c r="Q13" s="44"/>
      <c r="R13" s="44"/>
      <c r="S13" s="38"/>
      <c r="T13" s="38"/>
      <c r="U13" s="38"/>
      <c r="AA13" s="63"/>
      <c r="AB13" s="63"/>
    </row>
    <row r="14" spans="1:40" ht="409.6">
      <c r="E14" s="42" t="s">
        <v>4939</v>
      </c>
      <c r="F14" s="56" t="s">
        <v>4923</v>
      </c>
      <c r="G14" s="42" t="s">
        <v>4946</v>
      </c>
      <c r="H14" s="40"/>
      <c r="I14" s="69"/>
      <c r="K14" s="70"/>
      <c r="L14" s="39"/>
      <c r="M14" s="38"/>
      <c r="N14" s="38"/>
      <c r="O14" s="38"/>
      <c r="P14" s="38"/>
      <c r="Q14" s="44"/>
      <c r="R14" s="44"/>
      <c r="S14" s="38"/>
      <c r="T14" s="38"/>
      <c r="U14" s="38"/>
      <c r="AA14" s="71"/>
      <c r="AB14" s="71"/>
    </row>
    <row r="15" spans="1:40" ht="409.6">
      <c r="E15" s="42" t="s">
        <v>4940</v>
      </c>
      <c r="F15" s="56" t="s">
        <v>4924</v>
      </c>
      <c r="G15" s="42" t="s">
        <v>4947</v>
      </c>
      <c r="H15" s="40"/>
      <c r="I15" s="69"/>
      <c r="P15" s="38"/>
    </row>
    <row r="16" spans="1:40" ht="409.6">
      <c r="E16" s="42" t="s">
        <v>4941</v>
      </c>
      <c r="F16" s="56" t="s">
        <v>4925</v>
      </c>
      <c r="G16" s="42" t="s">
        <v>4947</v>
      </c>
      <c r="H16" s="40"/>
      <c r="I16" s="69"/>
      <c r="P16" s="38"/>
    </row>
    <row r="17" spans="5:17" ht="409.6">
      <c r="E17" s="42" t="s">
        <v>4942</v>
      </c>
      <c r="F17" s="56" t="s">
        <v>4926</v>
      </c>
      <c r="G17" s="42" t="s">
        <v>4947</v>
      </c>
      <c r="H17" s="40"/>
      <c r="I17" s="69"/>
      <c r="P17" s="38"/>
    </row>
    <row r="18" spans="5:17" ht="409.6">
      <c r="E18" s="42" t="s">
        <v>4943</v>
      </c>
      <c r="F18" s="56" t="s">
        <v>4927</v>
      </c>
      <c r="G18" s="42" t="s">
        <v>4947</v>
      </c>
      <c r="H18" s="40"/>
      <c r="I18" s="69"/>
      <c r="P18" s="38"/>
      <c r="Q18" s="42"/>
    </row>
    <row r="19" spans="5:17" ht="17">
      <c r="G19" s="41"/>
      <c r="H19" s="72"/>
      <c r="I19" s="69"/>
      <c r="P19" s="38"/>
    </row>
    <row r="20" spans="5:17" ht="17">
      <c r="G20" s="41"/>
      <c r="H20" s="72"/>
      <c r="I20" s="69"/>
      <c r="P20" s="38"/>
    </row>
    <row r="21" spans="5:17" ht="17">
      <c r="I21" s="69"/>
      <c r="P21" s="38"/>
    </row>
    <row r="22" spans="5:17" ht="17">
      <c r="I22" s="69"/>
      <c r="P22" s="38"/>
    </row>
    <row r="23" spans="5:17" ht="17">
      <c r="I23" s="69"/>
      <c r="P23" s="38"/>
    </row>
    <row r="24" spans="5:17" ht="17">
      <c r="I24" s="69"/>
      <c r="P24" s="38"/>
    </row>
    <row r="25" spans="5:17">
      <c r="I25" s="69"/>
    </row>
    <row r="26" spans="5:17">
      <c r="I26" s="69"/>
    </row>
    <row r="27" spans="5:17">
      <c r="I27" s="69"/>
    </row>
    <row r="28" spans="5:17">
      <c r="I28" s="69"/>
      <c r="J28" s="52"/>
      <c r="K28" s="52"/>
      <c r="L28" s="52"/>
      <c r="M28" s="52"/>
      <c r="N28" s="52"/>
    </row>
    <row r="29" spans="5:17">
      <c r="I29" s="69"/>
    </row>
    <row r="30" spans="5:17">
      <c r="I30" s="69"/>
    </row>
    <row r="31" spans="5:17">
      <c r="I31" s="69"/>
    </row>
    <row r="32" spans="5:17">
      <c r="I32" s="69"/>
    </row>
    <row r="33" spans="9:9">
      <c r="I33" s="69"/>
    </row>
    <row r="34" spans="9:9">
      <c r="I34" s="69"/>
    </row>
    <row r="35" spans="9:9">
      <c r="I35" s="69"/>
    </row>
    <row r="36" spans="9:9">
      <c r="I36" s="69"/>
    </row>
    <row r="37" spans="9:9">
      <c r="I37" s="69"/>
    </row>
    <row r="38" spans="9:9">
      <c r="I38" s="69"/>
    </row>
    <row r="39" spans="9:9">
      <c r="I39" s="69"/>
    </row>
    <row r="40" spans="9:9">
      <c r="I40" s="69"/>
    </row>
    <row r="41" spans="9:9">
      <c r="I41" s="69"/>
    </row>
    <row r="42" spans="9:9">
      <c r="I42" s="69"/>
    </row>
    <row r="43" spans="9:9">
      <c r="I43" s="69"/>
    </row>
    <row r="44" spans="9:9">
      <c r="I44" s="69"/>
    </row>
    <row r="45" spans="9:9">
      <c r="I45" s="69"/>
    </row>
    <row r="46" spans="9:9">
      <c r="I46" s="69"/>
    </row>
    <row r="47" spans="9:9">
      <c r="I47" s="69"/>
    </row>
    <row r="48" spans="9:9">
      <c r="I48" s="69"/>
    </row>
    <row r="49" spans="9:9">
      <c r="I49" s="69"/>
    </row>
    <row r="50" spans="9:9">
      <c r="I50" s="69"/>
    </row>
    <row r="51" spans="9:9">
      <c r="I51" s="69"/>
    </row>
    <row r="52" spans="9:9">
      <c r="I52" s="69"/>
    </row>
    <row r="53" spans="9:9">
      <c r="I53" s="69"/>
    </row>
    <row r="54" spans="9:9">
      <c r="I54" s="69"/>
    </row>
    <row r="55" spans="9:9">
      <c r="I55" s="69"/>
    </row>
    <row r="56" spans="9:9">
      <c r="I56" s="69"/>
    </row>
    <row r="57" spans="9:9">
      <c r="I57" s="69"/>
    </row>
    <row r="58" spans="9:9">
      <c r="I58" s="69"/>
    </row>
    <row r="59" spans="9:9">
      <c r="I59" s="69"/>
    </row>
    <row r="60" spans="9:9">
      <c r="I60" s="69"/>
    </row>
    <row r="61" spans="9:9">
      <c r="I61" s="69"/>
    </row>
    <row r="62" spans="9:9">
      <c r="I62" s="69"/>
    </row>
    <row r="63" spans="9:9">
      <c r="I63" s="69"/>
    </row>
    <row r="64" spans="9:9">
      <c r="I64" s="69"/>
    </row>
    <row r="65" spans="9:9">
      <c r="I65" s="69"/>
    </row>
    <row r="66" spans="9:9">
      <c r="I66" s="69"/>
    </row>
  </sheetData>
  <phoneticPr fontId="9"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107"/>
  <sheetViews>
    <sheetView workbookViewId="0">
      <selection activeCell="E21" sqref="E21"/>
    </sheetView>
  </sheetViews>
  <sheetFormatPr baseColWidth="10" defaultRowHeight="15"/>
  <sheetData>
    <row r="1" spans="1:19">
      <c r="B1" s="6" t="s">
        <v>1639</v>
      </c>
      <c r="C1" s="6" t="s">
        <v>1640</v>
      </c>
      <c r="D1" s="6" t="s">
        <v>1641</v>
      </c>
      <c r="E1" s="6" t="s">
        <v>1642</v>
      </c>
      <c r="F1" s="6" t="s">
        <v>1643</v>
      </c>
      <c r="G1" s="6" t="s">
        <v>1644</v>
      </c>
      <c r="N1" s="1">
        <v>1</v>
      </c>
      <c r="O1">
        <v>2</v>
      </c>
      <c r="P1">
        <v>3</v>
      </c>
      <c r="Q1" s="1">
        <v>4</v>
      </c>
      <c r="R1" s="1">
        <v>5</v>
      </c>
      <c r="S1" s="1">
        <v>6</v>
      </c>
    </row>
    <row r="2" spans="1:19" ht="24">
      <c r="A2" s="18">
        <f t="shared" ref="A2:G2" si="0">COUNTIF(A3:A10000,"&lt;&gt;")+2</f>
        <v>2</v>
      </c>
      <c r="B2" s="18">
        <f t="shared" si="0"/>
        <v>107</v>
      </c>
      <c r="C2" s="18">
        <f t="shared" si="0"/>
        <v>57</v>
      </c>
      <c r="D2" s="18">
        <f t="shared" si="0"/>
        <v>75</v>
      </c>
      <c r="E2" s="18">
        <f t="shared" si="0"/>
        <v>20</v>
      </c>
      <c r="F2" s="18">
        <f t="shared" si="0"/>
        <v>24</v>
      </c>
      <c r="G2" s="18">
        <f t="shared" si="0"/>
        <v>47</v>
      </c>
    </row>
    <row r="3" spans="1:19">
      <c r="B3" s="4" t="s">
        <v>741</v>
      </c>
      <c r="C3" s="4" t="s">
        <v>1645</v>
      </c>
      <c r="D3" s="4" t="s">
        <v>1646</v>
      </c>
      <c r="E3" s="4" t="s">
        <v>1647</v>
      </c>
      <c r="F3" s="4" t="s">
        <v>1648</v>
      </c>
      <c r="G3" s="4" t="s">
        <v>262</v>
      </c>
    </row>
    <row r="4" spans="1:19">
      <c r="B4" s="4" t="s">
        <v>216</v>
      </c>
      <c r="C4" s="4" t="s">
        <v>1649</v>
      </c>
      <c r="D4" s="4" t="s">
        <v>1650</v>
      </c>
      <c r="E4" s="4" t="s">
        <v>1651</v>
      </c>
      <c r="F4" s="4" t="s">
        <v>1652</v>
      </c>
      <c r="G4" s="4" t="s">
        <v>856</v>
      </c>
    </row>
    <row r="5" spans="1:19">
      <c r="B5" s="4" t="s">
        <v>562</v>
      </c>
      <c r="C5" s="4" t="s">
        <v>1653</v>
      </c>
      <c r="D5" s="4" t="s">
        <v>1654</v>
      </c>
      <c r="E5" s="4" t="s">
        <v>1655</v>
      </c>
      <c r="F5" s="4" t="s">
        <v>1656</v>
      </c>
      <c r="G5" s="4" t="s">
        <v>1657</v>
      </c>
      <c r="K5" s="7" t="s">
        <v>3</v>
      </c>
      <c r="L5" s="7" t="s">
        <v>4605</v>
      </c>
      <c r="M5" s="7" t="str">
        <f ca="1">_xlfn.CONCAT(N5:S5)</f>
        <v>宏世区</v>
      </c>
      <c r="N5" s="1" t="str">
        <f t="array" aca="1" ref="N5" ca="1">IFERROR(INDIRECT(MID($L5,N$1,1)&amp;RANDBETWEEN($A$2+1,INDIRECT(MID($L5,N$1,1)&amp;($A$2)))),"")</f>
        <v>宏</v>
      </c>
      <c r="O5" s="1" t="str">
        <f t="array" aca="1" ref="O5" ca="1">IFERROR(INDIRECT(MID($L5,O$1,1)&amp;RANDBETWEEN($A$2+1,INDIRECT(MID($L5,O$1,1)&amp;($A$2)))),"")</f>
        <v>世</v>
      </c>
      <c r="P5" s="1" t="str">
        <f t="array" aca="1" ref="P5" ca="1">IFERROR(INDIRECT(MID($L5,P$1,1)&amp;RANDBETWEEN($A$2+1,INDIRECT(MID($L5,P$1,1)&amp;($A$2)))),"")</f>
        <v>区</v>
      </c>
      <c r="Q5" s="1" t="str">
        <f t="array" aca="1" ref="Q5" ca="1">IFERROR(INDIRECT(MID($L5,Q$1,1)&amp;RANDBETWEEN($A$2+1,INDIRECT(MID($L5,Q$1,1)&amp;($A$2)))),"")</f>
        <v/>
      </c>
      <c r="R5" s="1" t="str">
        <f t="array" aca="1" ref="R5" ca="1">IFERROR(INDIRECT(MID($L5,R$1,1)&amp;RANDBETWEEN($A$2+1,INDIRECT(MID($L5,R$1,1)&amp;($A$2)))),"")</f>
        <v/>
      </c>
      <c r="S5" s="1" t="str">
        <f t="array" aca="1" ref="S5" ca="1">IFERROR(INDIRECT(MID($L5,S$1,1)&amp;RANDBETWEEN($A$2+1,INDIRECT(MID($L5,S$1,1)&amp;($A$2)))),"")</f>
        <v/>
      </c>
    </row>
    <row r="6" spans="1:19">
      <c r="B6" s="4" t="s">
        <v>1658</v>
      </c>
      <c r="C6" s="4" t="s">
        <v>1659</v>
      </c>
      <c r="D6" s="4" t="s">
        <v>1660</v>
      </c>
      <c r="E6" s="4" t="s">
        <v>1661</v>
      </c>
      <c r="F6" s="4" t="s">
        <v>1319</v>
      </c>
      <c r="G6" s="4" t="s">
        <v>258</v>
      </c>
      <c r="K6" s="7" t="s">
        <v>7</v>
      </c>
      <c r="L6" s="7" t="s">
        <v>4606</v>
      </c>
      <c r="M6" s="7" t="str">
        <f ca="1">_xlfn.CONCAT(N6:S6)</f>
        <v>狂浪寺</v>
      </c>
      <c r="N6" s="1" t="str">
        <f t="array" aca="1" ref="N6" ca="1">IFERROR(INDIRECT(MID($L6,N$1,1)&amp;RANDBETWEEN($A$2+1,INDIRECT(MID($L6,N$1,1)&amp;($A$2)))),"")</f>
        <v>狂浪</v>
      </c>
      <c r="O6" s="1" t="str">
        <f t="array" aca="1" ref="O6" ca="1">IFERROR(INDIRECT(MID($L6,O$1,1)&amp;RANDBETWEEN($A$2+1,INDIRECT(MID($L6,O$1,1)&amp;($A$2)))),"")</f>
        <v>寺</v>
      </c>
      <c r="P6" s="1" t="str">
        <f t="array" aca="1" ref="P6" ca="1">IFERROR(INDIRECT(MID($L6,P$1,1)&amp;RANDBETWEEN($A$2+1,INDIRECT(MID($L6,P$1,1)&amp;($A$2)))),"")</f>
        <v/>
      </c>
      <c r="Q6" s="1" t="str">
        <f t="array" aca="1" ref="Q6" ca="1">IFERROR(INDIRECT(MID($L6,Q$1,1)&amp;RANDBETWEEN($A$2+1,INDIRECT(MID($L6,Q$1,1)&amp;($A$2)))),"")</f>
        <v/>
      </c>
      <c r="R6" s="1" t="str">
        <f t="array" aca="1" ref="R6" ca="1">IFERROR(INDIRECT(MID($L6,R$1,1)&amp;RANDBETWEEN($A$2+1,INDIRECT(MID($L6,R$1,1)&amp;($A$2)))),"")</f>
        <v/>
      </c>
      <c r="S6" s="1" t="str">
        <f t="array" aca="1" ref="S6" ca="1">IFERROR(INDIRECT(MID($L6,S$1,1)&amp;RANDBETWEEN($A$2+1,INDIRECT(MID($L6,S$1,1)&amp;($A$2)))),"")</f>
        <v/>
      </c>
    </row>
    <row r="7" spans="1:19">
      <c r="B7" s="4" t="s">
        <v>696</v>
      </c>
      <c r="C7" s="4" t="s">
        <v>1662</v>
      </c>
      <c r="D7" s="4" t="s">
        <v>1663</v>
      </c>
      <c r="E7" s="4" t="s">
        <v>1664</v>
      </c>
      <c r="F7" s="4" t="s">
        <v>1665</v>
      </c>
      <c r="G7" s="4" t="s">
        <v>1666</v>
      </c>
      <c r="K7" s="7" t="s">
        <v>1667</v>
      </c>
      <c r="L7" s="7" t="s">
        <v>4607</v>
      </c>
      <c r="M7" s="7" t="str">
        <f ca="1">_xlfn.CONCAT(N7:S7)</f>
        <v>虚空黄砂寺</v>
      </c>
      <c r="N7" s="1" t="str">
        <f t="array" aca="1" ref="N7" ca="1">IFERROR(INDIRECT(MID($L7,N$1,1)&amp;RANDBETWEEN($A$2+1,INDIRECT(MID($L7,N$1,1)&amp;($A$2)))),"")</f>
        <v>虚空</v>
      </c>
      <c r="O7" s="1" t="str">
        <f t="array" aca="1" ref="O7" ca="1">IFERROR(INDIRECT(MID($L7,O$1,1)&amp;RANDBETWEEN($A$2+1,INDIRECT(MID($L7,O$1,1)&amp;($A$2)))),"")</f>
        <v>黄砂</v>
      </c>
      <c r="P7" s="1" t="str">
        <f t="array" aca="1" ref="P7" ca="1">IFERROR(INDIRECT(MID($L7,P$1,1)&amp;RANDBETWEEN($A$2+1,INDIRECT(MID($L7,P$1,1)&amp;($A$2)))),"")</f>
        <v>寺</v>
      </c>
      <c r="Q7" s="1" t="str">
        <f t="array" aca="1" ref="Q7" ca="1">IFERROR(INDIRECT(MID($L7,Q$1,1)&amp;RANDBETWEEN($A$2+1,INDIRECT(MID($L7,Q$1,1)&amp;($A$2)))),"")</f>
        <v/>
      </c>
      <c r="R7" s="1" t="str">
        <f t="array" aca="1" ref="R7" ca="1">IFERROR(INDIRECT(MID($L7,R$1,1)&amp;RANDBETWEEN($A$2+1,INDIRECT(MID($L7,R$1,1)&amp;($A$2)))),"")</f>
        <v/>
      </c>
      <c r="S7" s="1" t="str">
        <f t="array" aca="1" ref="S7" ca="1">IFERROR(INDIRECT(MID($L7,S$1,1)&amp;RANDBETWEEN($A$2+1,INDIRECT(MID($L7,S$1,1)&amp;($A$2)))),"")</f>
        <v/>
      </c>
    </row>
    <row r="8" spans="1:19">
      <c r="B8" s="4" t="s">
        <v>1668</v>
      </c>
      <c r="C8" s="4" t="s">
        <v>1669</v>
      </c>
      <c r="D8" s="4" t="s">
        <v>1670</v>
      </c>
      <c r="E8" s="4" t="s">
        <v>852</v>
      </c>
      <c r="F8" s="4" t="s">
        <v>262</v>
      </c>
      <c r="G8" s="4" t="s">
        <v>439</v>
      </c>
      <c r="K8" s="7" t="s">
        <v>10</v>
      </c>
      <c r="L8" s="7" t="s">
        <v>2823</v>
      </c>
      <c r="M8" s="7" t="str">
        <f ca="1">_xlfn.CONCAT(N8:S8)</f>
        <v>白骨沼泽</v>
      </c>
      <c r="N8" s="1" t="str">
        <f t="array" aca="1" ref="N8" ca="1">IFERROR(INDIRECT(MID($L8,N$1,1)&amp;RANDBETWEEN($A$2+1,INDIRECT(MID($L8,N$1,1)&amp;($A$2)))),"")</f>
        <v>白骨</v>
      </c>
      <c r="O8" s="1" t="str">
        <f t="array" aca="1" ref="O8" ca="1">IFERROR(INDIRECT(MID($L8,O$1,1)&amp;RANDBETWEEN($A$2+1,INDIRECT(MID($L8,O$1,1)&amp;($A$2)))),"")</f>
        <v>沼泽</v>
      </c>
      <c r="P8" s="1" t="str">
        <f t="array" aca="1" ref="P8" ca="1">IFERROR(INDIRECT(MID($L8,P$1,1)&amp;RANDBETWEEN($A$2+1,INDIRECT(MID($L8,P$1,1)&amp;($A$2)))),"")</f>
        <v/>
      </c>
      <c r="Q8" s="1" t="str">
        <f t="array" aca="1" ref="Q8" ca="1">IFERROR(INDIRECT(MID($L8,Q$1,1)&amp;RANDBETWEEN($A$2+1,INDIRECT(MID($L8,Q$1,1)&amp;($A$2)))),"")</f>
        <v/>
      </c>
      <c r="R8" s="1" t="str">
        <f t="array" aca="1" ref="R8" ca="1">IFERROR(INDIRECT(MID($L8,R$1,1)&amp;RANDBETWEEN($A$2+1,INDIRECT(MID($L8,R$1,1)&amp;($A$2)))),"")</f>
        <v/>
      </c>
      <c r="S8" s="1" t="str">
        <f t="array" aca="1" ref="S8" ca="1">IFERROR(INDIRECT(MID($L8,S$1,1)&amp;RANDBETWEEN($A$2+1,INDIRECT(MID($L8,S$1,1)&amp;($A$2)))),"")</f>
        <v/>
      </c>
    </row>
    <row r="9" spans="1:19">
      <c r="B9" s="4" t="s">
        <v>1671</v>
      </c>
      <c r="C9" s="4" t="s">
        <v>1672</v>
      </c>
      <c r="D9" s="4" t="s">
        <v>1673</v>
      </c>
      <c r="E9" s="4" t="s">
        <v>1674</v>
      </c>
      <c r="F9" s="4" t="s">
        <v>1675</v>
      </c>
      <c r="G9" s="4" t="s">
        <v>1676</v>
      </c>
    </row>
    <row r="10" spans="1:19">
      <c r="B10" s="4" t="s">
        <v>1677</v>
      </c>
      <c r="C10" s="4" t="s">
        <v>1678</v>
      </c>
      <c r="D10" s="4" t="s">
        <v>1679</v>
      </c>
      <c r="E10" s="4" t="s">
        <v>1680</v>
      </c>
      <c r="F10" s="4" t="s">
        <v>439</v>
      </c>
      <c r="G10" s="4" t="s">
        <v>1681</v>
      </c>
    </row>
    <row r="11" spans="1:19">
      <c r="B11" s="4" t="s">
        <v>249</v>
      </c>
      <c r="C11" s="4" t="s">
        <v>1682</v>
      </c>
      <c r="D11" s="4" t="s">
        <v>1683</v>
      </c>
      <c r="E11" s="4" t="s">
        <v>1684</v>
      </c>
      <c r="F11" s="4" t="s">
        <v>1685</v>
      </c>
      <c r="G11" s="4" t="s">
        <v>1686</v>
      </c>
    </row>
    <row r="12" spans="1:19">
      <c r="B12" s="4" t="s">
        <v>291</v>
      </c>
      <c r="C12" s="4" t="s">
        <v>1687</v>
      </c>
      <c r="D12" s="4" t="s">
        <v>1688</v>
      </c>
      <c r="E12" s="4" t="s">
        <v>1223</v>
      </c>
      <c r="F12" s="4" t="s">
        <v>1689</v>
      </c>
      <c r="G12" s="4" t="s">
        <v>1690</v>
      </c>
    </row>
    <row r="13" spans="1:19">
      <c r="B13" s="4" t="s">
        <v>182</v>
      </c>
      <c r="C13" s="4" t="s">
        <v>1691</v>
      </c>
      <c r="D13" s="4" t="s">
        <v>1692</v>
      </c>
      <c r="E13" s="4" t="s">
        <v>663</v>
      </c>
      <c r="F13" s="4" t="s">
        <v>1693</v>
      </c>
      <c r="G13" s="4" t="s">
        <v>1694</v>
      </c>
    </row>
    <row r="14" spans="1:19">
      <c r="B14" s="4" t="s">
        <v>850</v>
      </c>
      <c r="C14" s="4" t="s">
        <v>1695</v>
      </c>
      <c r="D14" s="4" t="s">
        <v>1696</v>
      </c>
      <c r="E14" s="4" t="s">
        <v>781</v>
      </c>
      <c r="F14" s="4" t="s">
        <v>1697</v>
      </c>
      <c r="G14" s="4" t="s">
        <v>1698</v>
      </c>
    </row>
    <row r="15" spans="1:19">
      <c r="B15" s="4" t="s">
        <v>724</v>
      </c>
      <c r="C15" s="4" t="s">
        <v>1699</v>
      </c>
      <c r="D15" s="4" t="s">
        <v>1700</v>
      </c>
      <c r="E15" s="4" t="s">
        <v>1701</v>
      </c>
      <c r="F15" s="4" t="s">
        <v>700</v>
      </c>
      <c r="G15" s="4" t="s">
        <v>1702</v>
      </c>
    </row>
    <row r="16" spans="1:19">
      <c r="B16" s="4" t="s">
        <v>379</v>
      </c>
      <c r="C16" s="4" t="s">
        <v>1703</v>
      </c>
      <c r="D16" s="4" t="s">
        <v>1704</v>
      </c>
      <c r="E16" s="4" t="s">
        <v>1705</v>
      </c>
      <c r="F16" s="4" t="s">
        <v>1706</v>
      </c>
      <c r="G16" s="4" t="s">
        <v>1707</v>
      </c>
    </row>
    <row r="17" spans="2:7">
      <c r="B17" s="4" t="s">
        <v>182</v>
      </c>
      <c r="C17" s="4" t="s">
        <v>1708</v>
      </c>
      <c r="D17" s="4" t="s">
        <v>1709</v>
      </c>
      <c r="E17" s="4" t="s">
        <v>1256</v>
      </c>
      <c r="F17" s="4" t="s">
        <v>1710</v>
      </c>
      <c r="G17" s="4" t="s">
        <v>1711</v>
      </c>
    </row>
    <row r="18" spans="2:7">
      <c r="B18" s="4" t="s">
        <v>543</v>
      </c>
      <c r="C18" s="4" t="s">
        <v>1712</v>
      </c>
      <c r="D18" s="4" t="s">
        <v>1713</v>
      </c>
      <c r="E18" s="4" t="s">
        <v>1714</v>
      </c>
      <c r="F18" s="4" t="s">
        <v>326</v>
      </c>
      <c r="G18" s="4" t="s">
        <v>1715</v>
      </c>
    </row>
    <row r="19" spans="2:7">
      <c r="B19" s="4" t="s">
        <v>687</v>
      </c>
      <c r="C19" s="4" t="s">
        <v>1716</v>
      </c>
      <c r="D19" s="4" t="s">
        <v>1717</v>
      </c>
      <c r="E19" s="4" t="s">
        <v>1718</v>
      </c>
      <c r="F19" s="4" t="s">
        <v>1719</v>
      </c>
      <c r="G19" s="4" t="s">
        <v>1705</v>
      </c>
    </row>
    <row r="20" spans="2:7">
      <c r="B20" s="4" t="s">
        <v>410</v>
      </c>
      <c r="C20" s="4" t="s">
        <v>1720</v>
      </c>
      <c r="D20" s="4" t="s">
        <v>1721</v>
      </c>
      <c r="E20" s="4" t="s">
        <v>1722</v>
      </c>
      <c r="F20" s="4" t="s">
        <v>1021</v>
      </c>
      <c r="G20" s="4" t="s">
        <v>1723</v>
      </c>
    </row>
    <row r="21" spans="2:7">
      <c r="B21" s="4" t="s">
        <v>1234</v>
      </c>
      <c r="C21" s="4" t="s">
        <v>1724</v>
      </c>
      <c r="D21" s="4" t="s">
        <v>1725</v>
      </c>
      <c r="F21" s="4" t="s">
        <v>1726</v>
      </c>
      <c r="G21" s="4" t="s">
        <v>1727</v>
      </c>
    </row>
    <row r="22" spans="2:7">
      <c r="B22" s="4" t="s">
        <v>230</v>
      </c>
      <c r="C22" s="4" t="s">
        <v>1728</v>
      </c>
      <c r="D22" s="4" t="s">
        <v>1729</v>
      </c>
      <c r="F22" s="4" t="s">
        <v>1154</v>
      </c>
      <c r="G22" s="4" t="s">
        <v>1730</v>
      </c>
    </row>
    <row r="23" spans="2:7">
      <c r="B23" s="4" t="s">
        <v>271</v>
      </c>
      <c r="C23" s="4" t="s">
        <v>1731</v>
      </c>
      <c r="D23" s="4" t="s">
        <v>1732</v>
      </c>
      <c r="F23" s="4" t="s">
        <v>1733</v>
      </c>
      <c r="G23" s="4" t="s">
        <v>1734</v>
      </c>
    </row>
    <row r="24" spans="2:7">
      <c r="B24" s="4" t="s">
        <v>210</v>
      </c>
      <c r="C24" s="4" t="s">
        <v>1735</v>
      </c>
      <c r="D24" s="4" t="s">
        <v>1736</v>
      </c>
      <c r="F24" s="4" t="s">
        <v>1737</v>
      </c>
      <c r="G24" s="4" t="s">
        <v>1068</v>
      </c>
    </row>
    <row r="25" spans="2:7">
      <c r="B25" s="4" t="s">
        <v>262</v>
      </c>
      <c r="C25" s="4" t="s">
        <v>1738</v>
      </c>
      <c r="D25" s="4" t="s">
        <v>1739</v>
      </c>
      <c r="G25" s="4" t="s">
        <v>1740</v>
      </c>
    </row>
    <row r="26" spans="2:7">
      <c r="B26" s="4" t="s">
        <v>398</v>
      </c>
      <c r="C26" s="4" t="s">
        <v>1741</v>
      </c>
      <c r="D26" s="4" t="s">
        <v>1742</v>
      </c>
      <c r="G26" s="4" t="s">
        <v>1743</v>
      </c>
    </row>
    <row r="27" spans="2:7">
      <c r="B27" s="4" t="s">
        <v>1744</v>
      </c>
      <c r="C27" s="4" t="s">
        <v>1745</v>
      </c>
      <c r="D27" s="4" t="s">
        <v>1746</v>
      </c>
      <c r="G27" s="4" t="s">
        <v>1747</v>
      </c>
    </row>
    <row r="28" spans="2:7">
      <c r="B28" s="4" t="s">
        <v>766</v>
      </c>
      <c r="C28" s="4" t="s">
        <v>1748</v>
      </c>
      <c r="D28" s="4" t="s">
        <v>1749</v>
      </c>
      <c r="G28" s="4" t="s">
        <v>1750</v>
      </c>
    </row>
    <row r="29" spans="2:7">
      <c r="B29" s="4" t="s">
        <v>1287</v>
      </c>
      <c r="C29" s="4" t="s">
        <v>1751</v>
      </c>
      <c r="D29" s="4" t="s">
        <v>1752</v>
      </c>
      <c r="G29" s="4" t="s">
        <v>1753</v>
      </c>
    </row>
    <row r="30" spans="2:7">
      <c r="B30" s="4" t="s">
        <v>250</v>
      </c>
      <c r="C30" s="4" t="s">
        <v>1754</v>
      </c>
      <c r="D30" s="4" t="s">
        <v>1755</v>
      </c>
      <c r="G30" s="4" t="s">
        <v>1756</v>
      </c>
    </row>
    <row r="31" spans="2:7">
      <c r="B31" s="4" t="s">
        <v>1079</v>
      </c>
      <c r="C31" s="4" t="s">
        <v>1757</v>
      </c>
      <c r="D31" s="4" t="s">
        <v>1758</v>
      </c>
      <c r="G31" s="4" t="s">
        <v>1759</v>
      </c>
    </row>
    <row r="32" spans="2:7">
      <c r="B32" s="4" t="s">
        <v>496</v>
      </c>
      <c r="C32" s="4" t="s">
        <v>1760</v>
      </c>
      <c r="D32" s="4" t="s">
        <v>1761</v>
      </c>
      <c r="G32" s="4" t="s">
        <v>1762</v>
      </c>
    </row>
    <row r="33" spans="2:7">
      <c r="B33" s="4" t="s">
        <v>1287</v>
      </c>
      <c r="C33" s="4" t="s">
        <v>1763</v>
      </c>
      <c r="D33" s="4" t="s">
        <v>1764</v>
      </c>
      <c r="G33" s="4" t="s">
        <v>1765</v>
      </c>
    </row>
    <row r="34" spans="2:7">
      <c r="B34" s="4" t="s">
        <v>969</v>
      </c>
      <c r="C34" s="4" t="s">
        <v>1766</v>
      </c>
      <c r="D34" s="4" t="s">
        <v>1767</v>
      </c>
      <c r="G34" s="4" t="s">
        <v>1768</v>
      </c>
    </row>
    <row r="35" spans="2:7">
      <c r="B35" s="4" t="s">
        <v>733</v>
      </c>
      <c r="C35" s="4" t="s">
        <v>1769</v>
      </c>
      <c r="D35" s="4" t="s">
        <v>1770</v>
      </c>
      <c r="G35" s="4" t="s">
        <v>1771</v>
      </c>
    </row>
    <row r="36" spans="2:7">
      <c r="B36" s="4" t="s">
        <v>297</v>
      </c>
      <c r="C36" s="4" t="s">
        <v>1772</v>
      </c>
      <c r="D36" s="4" t="s">
        <v>1773</v>
      </c>
      <c r="G36" s="4" t="s">
        <v>1774</v>
      </c>
    </row>
    <row r="37" spans="2:7">
      <c r="B37" s="4" t="s">
        <v>231</v>
      </c>
      <c r="C37" s="4" t="s">
        <v>1775</v>
      </c>
      <c r="D37" s="4" t="s">
        <v>1776</v>
      </c>
      <c r="G37" s="4" t="s">
        <v>1777</v>
      </c>
    </row>
    <row r="38" spans="2:7">
      <c r="B38" s="4" t="s">
        <v>137</v>
      </c>
      <c r="C38" s="4" t="s">
        <v>1778</v>
      </c>
      <c r="D38" s="4" t="s">
        <v>1779</v>
      </c>
      <c r="G38" s="4" t="s">
        <v>1780</v>
      </c>
    </row>
    <row r="39" spans="2:7">
      <c r="B39" s="4" t="s">
        <v>240</v>
      </c>
      <c r="C39" s="4" t="s">
        <v>1781</v>
      </c>
      <c r="D39" s="4" t="s">
        <v>1782</v>
      </c>
      <c r="G39" s="4" t="s">
        <v>1783</v>
      </c>
    </row>
    <row r="40" spans="2:7">
      <c r="B40" s="4" t="s">
        <v>336</v>
      </c>
      <c r="C40" s="4" t="s">
        <v>1682</v>
      </c>
      <c r="D40" s="4" t="s">
        <v>1784</v>
      </c>
      <c r="G40" s="4" t="s">
        <v>1785</v>
      </c>
    </row>
    <row r="41" spans="2:7">
      <c r="B41" s="4" t="s">
        <v>1786</v>
      </c>
      <c r="C41" s="4" t="s">
        <v>1787</v>
      </c>
      <c r="D41" s="4" t="s">
        <v>1788</v>
      </c>
      <c r="G41" s="4" t="s">
        <v>1789</v>
      </c>
    </row>
    <row r="42" spans="2:7">
      <c r="B42" s="4" t="s">
        <v>710</v>
      </c>
      <c r="C42" s="4" t="s">
        <v>1790</v>
      </c>
      <c r="D42" s="4" t="s">
        <v>1791</v>
      </c>
      <c r="G42" s="4" t="s">
        <v>1792</v>
      </c>
    </row>
    <row r="43" spans="2:7">
      <c r="B43" s="4" t="s">
        <v>1359</v>
      </c>
      <c r="C43" s="4" t="s">
        <v>1793</v>
      </c>
      <c r="D43" s="4" t="s">
        <v>1794</v>
      </c>
      <c r="G43" s="4" t="s">
        <v>1795</v>
      </c>
    </row>
    <row r="44" spans="2:7">
      <c r="B44" s="4" t="s">
        <v>1796</v>
      </c>
      <c r="C44" s="4" t="s">
        <v>1797</v>
      </c>
      <c r="D44" s="4" t="s">
        <v>1798</v>
      </c>
      <c r="G44" s="4" t="s">
        <v>1799</v>
      </c>
    </row>
    <row r="45" spans="2:7">
      <c r="B45" s="4" t="s">
        <v>1280</v>
      </c>
      <c r="C45" s="4" t="s">
        <v>1800</v>
      </c>
      <c r="D45" s="4" t="s">
        <v>1801</v>
      </c>
      <c r="G45" s="4" t="s">
        <v>1802</v>
      </c>
    </row>
    <row r="46" spans="2:7">
      <c r="B46" s="4" t="s">
        <v>719</v>
      </c>
      <c r="C46" s="4" t="s">
        <v>1803</v>
      </c>
      <c r="D46" s="4" t="s">
        <v>1804</v>
      </c>
      <c r="G46" s="4" t="s">
        <v>1805</v>
      </c>
    </row>
    <row r="47" spans="2:7">
      <c r="B47" s="4" t="s">
        <v>350</v>
      </c>
      <c r="C47" s="4" t="s">
        <v>1806</v>
      </c>
      <c r="D47" s="4" t="s">
        <v>1807</v>
      </c>
      <c r="G47" s="4" t="s">
        <v>1808</v>
      </c>
    </row>
    <row r="48" spans="2:7">
      <c r="B48" s="4" t="s">
        <v>196</v>
      </c>
      <c r="C48" s="4" t="s">
        <v>1809</v>
      </c>
      <c r="D48" s="4" t="s">
        <v>1810</v>
      </c>
    </row>
    <row r="49" spans="2:4">
      <c r="B49" s="4" t="s">
        <v>1811</v>
      </c>
      <c r="C49" s="4" t="s">
        <v>1812</v>
      </c>
      <c r="D49" s="4" t="s">
        <v>1813</v>
      </c>
    </row>
    <row r="50" spans="2:4">
      <c r="B50" s="4" t="s">
        <v>390</v>
      </c>
      <c r="C50" s="4" t="s">
        <v>1814</v>
      </c>
      <c r="D50" s="4" t="s">
        <v>1815</v>
      </c>
    </row>
    <row r="51" spans="2:4">
      <c r="B51" s="4" t="s">
        <v>1270</v>
      </c>
      <c r="C51" s="4" t="s">
        <v>1816</v>
      </c>
      <c r="D51" s="4" t="s">
        <v>1817</v>
      </c>
    </row>
    <row r="52" spans="2:4">
      <c r="B52" s="4" t="s">
        <v>1818</v>
      </c>
      <c r="C52" s="4" t="s">
        <v>1819</v>
      </c>
      <c r="D52" s="4" t="s">
        <v>1820</v>
      </c>
    </row>
    <row r="53" spans="2:4">
      <c r="B53" s="4" t="s">
        <v>451</v>
      </c>
      <c r="C53" s="4" t="s">
        <v>1821</v>
      </c>
      <c r="D53" s="4" t="s">
        <v>1822</v>
      </c>
    </row>
    <row r="54" spans="2:4">
      <c r="B54" s="4" t="s">
        <v>373</v>
      </c>
      <c r="C54" s="4" t="s">
        <v>1823</v>
      </c>
      <c r="D54" s="4" t="s">
        <v>1824</v>
      </c>
    </row>
    <row r="55" spans="2:4">
      <c r="B55" s="4" t="s">
        <v>1825</v>
      </c>
      <c r="C55" s="4" t="s">
        <v>1826</v>
      </c>
      <c r="D55" s="4" t="s">
        <v>1827</v>
      </c>
    </row>
    <row r="56" spans="2:4">
      <c r="B56" s="4" t="s">
        <v>247</v>
      </c>
      <c r="C56" s="4" t="s">
        <v>1828</v>
      </c>
      <c r="D56" s="4" t="s">
        <v>1829</v>
      </c>
    </row>
    <row r="57" spans="2:4">
      <c r="B57" s="4" t="s">
        <v>1830</v>
      </c>
      <c r="C57" s="4" t="s">
        <v>1831</v>
      </c>
      <c r="D57" s="4" t="s">
        <v>1832</v>
      </c>
    </row>
    <row r="58" spans="2:4">
      <c r="B58" s="4" t="s">
        <v>347</v>
      </c>
      <c r="D58" s="4" t="s">
        <v>70</v>
      </c>
    </row>
    <row r="59" spans="2:4">
      <c r="B59" s="4" t="s">
        <v>1833</v>
      </c>
      <c r="D59" s="4" t="s">
        <v>1834</v>
      </c>
    </row>
    <row r="60" spans="2:4">
      <c r="B60" s="4" t="s">
        <v>411</v>
      </c>
      <c r="D60" s="4" t="s">
        <v>1835</v>
      </c>
    </row>
    <row r="61" spans="2:4">
      <c r="B61" s="4" t="s">
        <v>1836</v>
      </c>
      <c r="D61" s="4" t="s">
        <v>1837</v>
      </c>
    </row>
    <row r="62" spans="2:4">
      <c r="B62" s="4" t="s">
        <v>1838</v>
      </c>
      <c r="D62" s="4" t="s">
        <v>1839</v>
      </c>
    </row>
    <row r="63" spans="2:4">
      <c r="B63" s="4" t="s">
        <v>212</v>
      </c>
      <c r="D63" s="4" t="s">
        <v>1840</v>
      </c>
    </row>
    <row r="64" spans="2:4">
      <c r="B64" s="4" t="s">
        <v>686</v>
      </c>
      <c r="D64" s="4" t="s">
        <v>1841</v>
      </c>
    </row>
    <row r="65" spans="2:4">
      <c r="B65" s="4" t="s">
        <v>143</v>
      </c>
      <c r="D65" s="4" t="s">
        <v>1842</v>
      </c>
    </row>
    <row r="66" spans="2:4">
      <c r="B66" s="4" t="s">
        <v>1843</v>
      </c>
      <c r="D66" s="4" t="s">
        <v>1844</v>
      </c>
    </row>
    <row r="67" spans="2:4">
      <c r="B67" s="4" t="s">
        <v>240</v>
      </c>
      <c r="D67" s="4" t="s">
        <v>1845</v>
      </c>
    </row>
    <row r="68" spans="2:4">
      <c r="B68" s="4" t="s">
        <v>981</v>
      </c>
      <c r="D68" s="4" t="s">
        <v>1846</v>
      </c>
    </row>
    <row r="69" spans="2:4">
      <c r="B69" s="4" t="s">
        <v>344</v>
      </c>
      <c r="D69" s="4" t="s">
        <v>1847</v>
      </c>
    </row>
    <row r="70" spans="2:4">
      <c r="B70" s="4" t="s">
        <v>1848</v>
      </c>
      <c r="D70" s="4" t="s">
        <v>1849</v>
      </c>
    </row>
    <row r="71" spans="2:4">
      <c r="B71" s="4" t="s">
        <v>310</v>
      </c>
      <c r="D71" s="4" t="s">
        <v>1850</v>
      </c>
    </row>
    <row r="72" spans="2:4">
      <c r="B72" s="4" t="s">
        <v>1339</v>
      </c>
      <c r="D72" s="4" t="s">
        <v>1851</v>
      </c>
    </row>
    <row r="73" spans="2:4">
      <c r="B73" s="4" t="s">
        <v>1852</v>
      </c>
      <c r="D73" s="4" t="s">
        <v>1853</v>
      </c>
    </row>
    <row r="74" spans="2:4">
      <c r="B74" s="4" t="s">
        <v>1854</v>
      </c>
      <c r="D74" s="4" t="s">
        <v>1855</v>
      </c>
    </row>
    <row r="75" spans="2:4">
      <c r="B75" s="4" t="s">
        <v>1856</v>
      </c>
      <c r="D75" s="4" t="s">
        <v>1857</v>
      </c>
    </row>
    <row r="76" spans="2:4">
      <c r="B76" s="4" t="s">
        <v>762</v>
      </c>
    </row>
    <row r="77" spans="2:4">
      <c r="B77" s="4" t="s">
        <v>1156</v>
      </c>
    </row>
    <row r="78" spans="2:4">
      <c r="B78" s="4" t="s">
        <v>1858</v>
      </c>
    </row>
    <row r="79" spans="2:4">
      <c r="B79" s="4" t="s">
        <v>1197</v>
      </c>
    </row>
    <row r="80" spans="2:4">
      <c r="B80" s="4" t="s">
        <v>366</v>
      </c>
    </row>
    <row r="81" spans="2:2">
      <c r="B81" s="4" t="s">
        <v>734</v>
      </c>
    </row>
    <row r="82" spans="2:2">
      <c r="B82" s="4" t="s">
        <v>738</v>
      </c>
    </row>
    <row r="83" spans="2:2">
      <c r="B83" s="4" t="s">
        <v>387</v>
      </c>
    </row>
    <row r="84" spans="2:2">
      <c r="B84" s="4" t="s">
        <v>744</v>
      </c>
    </row>
    <row r="85" spans="2:2">
      <c r="B85" s="4" t="s">
        <v>656</v>
      </c>
    </row>
    <row r="86" spans="2:2">
      <c r="B86" s="4" t="s">
        <v>520</v>
      </c>
    </row>
    <row r="87" spans="2:2">
      <c r="B87" s="4" t="s">
        <v>244</v>
      </c>
    </row>
    <row r="88" spans="2:2">
      <c r="B88" s="4" t="s">
        <v>173</v>
      </c>
    </row>
    <row r="89" spans="2:2">
      <c r="B89" s="4" t="s">
        <v>1838</v>
      </c>
    </row>
    <row r="90" spans="2:2">
      <c r="B90" s="4" t="s">
        <v>1859</v>
      </c>
    </row>
    <row r="91" spans="2:2">
      <c r="B91" s="4" t="s">
        <v>454</v>
      </c>
    </row>
    <row r="92" spans="2:2">
      <c r="B92" s="4" t="s">
        <v>1860</v>
      </c>
    </row>
    <row r="93" spans="2:2">
      <c r="B93" s="4" t="s">
        <v>1104</v>
      </c>
    </row>
    <row r="94" spans="2:2">
      <c r="B94" s="4" t="s">
        <v>1062</v>
      </c>
    </row>
    <row r="95" spans="2:2">
      <c r="B95" s="4" t="s">
        <v>180</v>
      </c>
    </row>
    <row r="96" spans="2:2">
      <c r="B96" s="4" t="s">
        <v>532</v>
      </c>
    </row>
    <row r="97" spans="2:2">
      <c r="B97" s="4" t="s">
        <v>353</v>
      </c>
    </row>
    <row r="98" spans="2:2">
      <c r="B98" s="4" t="s">
        <v>1861</v>
      </c>
    </row>
    <row r="99" spans="2:2">
      <c r="B99" s="4" t="s">
        <v>1171</v>
      </c>
    </row>
    <row r="100" spans="2:2">
      <c r="B100" s="4" t="s">
        <v>1862</v>
      </c>
    </row>
    <row r="101" spans="2:2">
      <c r="B101" s="4" t="s">
        <v>1863</v>
      </c>
    </row>
    <row r="102" spans="2:2">
      <c r="B102" s="4" t="s">
        <v>1864</v>
      </c>
    </row>
    <row r="103" spans="2:2">
      <c r="B103" s="4" t="s">
        <v>197</v>
      </c>
    </row>
    <row r="104" spans="2:2">
      <c r="B104" s="4" t="s">
        <v>988</v>
      </c>
    </row>
    <row r="105" spans="2:2">
      <c r="B105" s="4" t="s">
        <v>925</v>
      </c>
    </row>
    <row r="106" spans="2:2">
      <c r="B106" s="4" t="s">
        <v>191</v>
      </c>
    </row>
    <row r="107" spans="2:2">
      <c r="B107" s="4" t="s">
        <v>1865</v>
      </c>
    </row>
  </sheetData>
  <phoneticPr fontId="9"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862"/>
  <sheetViews>
    <sheetView workbookViewId="0">
      <selection activeCell="E28" sqref="E28"/>
    </sheetView>
  </sheetViews>
  <sheetFormatPr baseColWidth="10" defaultRowHeight="15"/>
  <sheetData>
    <row r="1" spans="1:23">
      <c r="B1" s="17" t="s">
        <v>1639</v>
      </c>
      <c r="C1" s="17" t="s">
        <v>2293</v>
      </c>
      <c r="D1" s="17" t="s">
        <v>2294</v>
      </c>
      <c r="E1" s="17" t="s">
        <v>2236</v>
      </c>
      <c r="F1" s="17" t="s">
        <v>1642</v>
      </c>
      <c r="G1" s="17" t="s">
        <v>2123</v>
      </c>
      <c r="H1" s="17" t="s">
        <v>2124</v>
      </c>
      <c r="K1" s="17"/>
      <c r="N1" s="17">
        <v>1</v>
      </c>
      <c r="O1" s="17">
        <v>2</v>
      </c>
      <c r="P1" s="17">
        <v>3</v>
      </c>
      <c r="Q1" s="17">
        <v>4</v>
      </c>
      <c r="R1" s="17">
        <v>5</v>
      </c>
      <c r="S1" s="17">
        <v>6</v>
      </c>
      <c r="T1" s="17"/>
      <c r="U1" s="17"/>
      <c r="V1" s="17"/>
      <c r="W1" s="17">
        <v>10</v>
      </c>
    </row>
    <row r="2" spans="1:23" ht="24">
      <c r="A2" s="21">
        <f>COUNTIF(A3:A9999,"&lt;&gt;")+2</f>
        <v>2</v>
      </c>
      <c r="B2" s="21">
        <f>COUNTIF(B3:B9999,"&lt;&gt;")+2</f>
        <v>419</v>
      </c>
      <c r="C2" s="21">
        <f t="shared" ref="C2:H2" si="0">COUNTIF(C3:C9999,"&lt;&gt;")+2</f>
        <v>33</v>
      </c>
      <c r="D2" s="21">
        <f t="shared" si="0"/>
        <v>105</v>
      </c>
      <c r="E2" s="21">
        <f t="shared" si="0"/>
        <v>135</v>
      </c>
      <c r="F2" s="21">
        <f t="shared" si="0"/>
        <v>28</v>
      </c>
      <c r="G2" s="21">
        <f t="shared" si="0"/>
        <v>68</v>
      </c>
      <c r="H2" s="21">
        <f t="shared" si="0"/>
        <v>74</v>
      </c>
      <c r="K2" s="23" t="s">
        <v>2835</v>
      </c>
      <c r="L2" s="23" t="s">
        <v>2829</v>
      </c>
      <c r="M2" s="23" t="str">
        <f ca="1">_xlfn.CONCAT(N2:S2)</f>
        <v>高奔</v>
      </c>
      <c r="N2" s="17" t="str">
        <f t="array" aca="1" ref="N2" ca="1">IFERROR(INDIRECT(MID($L2,N$1,1)&amp;RANDBETWEEN($A$2+1,INDIRECT(MID($L2,N$1,1)&amp;($A$2)))),"")</f>
        <v>高</v>
      </c>
      <c r="O2" s="17" t="str">
        <f t="array" aca="1" ref="O2" ca="1">IFERROR(INDIRECT(MID($L2,O$1,1)&amp;RANDBETWEEN($A$2+1,INDIRECT(MID($L2,O$1,1)&amp;($A$2)))),"")</f>
        <v>奔</v>
      </c>
      <c r="P2" s="17" t="str">
        <f t="array" aca="1" ref="P2" ca="1">IFERROR(INDIRECT(MID($L2,P$1,1)&amp;RANDBETWEEN($A$2+1,INDIRECT(MID($L2,P$1,1)&amp;($A$2)))),"")</f>
        <v/>
      </c>
      <c r="Q2" s="17" t="str">
        <f t="array" aca="1" ref="Q2" ca="1">IFERROR(INDIRECT(MID($L2,Q$1,1)&amp;RANDBETWEEN($A$2+1,INDIRECT(MID($L2,Q$1,1)&amp;($A$2)))),"")</f>
        <v/>
      </c>
      <c r="R2" s="17" t="str">
        <f t="array" aca="1" ref="R2" ca="1">IFERROR(INDIRECT(MID($L2,R$1,1)&amp;RANDBETWEEN($A$2+1,INDIRECT(MID($L2,R$1,1)&amp;($A$2)))),"")</f>
        <v/>
      </c>
      <c r="S2" s="17" t="str">
        <f t="array" aca="1" ref="S2" ca="1">IFERROR(INDIRECT(MID($L2,S$1,1)&amp;RANDBETWEEN($A$2+1,INDIRECT(MID($L2,S$1,1)&amp;($A$2)))),"")</f>
        <v/>
      </c>
      <c r="T2" s="17" t="str">
        <f t="array" aca="1" ref="T2" ca="1">IFERROR(INDIRECT(MID($L2,T$1,1)&amp;RANDBETWEEN($A$2+1,INDIRECT(MID($L2,T$1,1)&amp;($A$2)))),"")</f>
        <v/>
      </c>
      <c r="U2" s="17" t="str">
        <f t="array" aca="1" ref="U2" ca="1">IFERROR(INDIRECT(MID($L2,U$1,1)&amp;RANDBETWEEN($A$2+1,INDIRECT(MID($L2,U$1,1)&amp;($A$2)))),"")</f>
        <v/>
      </c>
      <c r="V2" s="17" t="str">
        <f t="array" aca="1" ref="V2" ca="1">IFERROR(INDIRECT(MID($L2,V$1,1)&amp;RANDBETWEEN($A$2+1,INDIRECT(MID($L2,V$1,1)&amp;($A$2)))),"")</f>
        <v/>
      </c>
      <c r="W2" s="17" t="str">
        <f t="array" aca="1" ref="W2" ca="1">IFERROR(INDIRECT(MID($L2,W$1,1)&amp;RANDBETWEEN($A$2+1,INDIRECT(MID($L2,W$1,1)&amp;($A$2)))),"")</f>
        <v/>
      </c>
    </row>
    <row r="3" spans="1:23">
      <c r="B3" s="17" t="s">
        <v>2149</v>
      </c>
      <c r="C3" s="17" t="s">
        <v>2381</v>
      </c>
      <c r="D3" s="17" t="s">
        <v>2403</v>
      </c>
      <c r="E3" s="17" t="s">
        <v>2346</v>
      </c>
      <c r="F3" s="17" t="s">
        <v>2398</v>
      </c>
      <c r="G3" s="17" t="s">
        <v>2206</v>
      </c>
      <c r="H3" s="17" t="s">
        <v>1789</v>
      </c>
      <c r="K3" s="23" t="s">
        <v>2835</v>
      </c>
      <c r="L3" s="23" t="s">
        <v>2828</v>
      </c>
      <c r="M3" s="23" t="str">
        <f t="shared" ref="M3:M17" ca="1" si="1">_xlfn.CONCAT(N3:S3)</f>
        <v>代水丽</v>
      </c>
      <c r="N3" s="17" t="str">
        <f t="array" aca="1" ref="N3" ca="1">IFERROR(INDIRECT(MID($L3,N$1,1)&amp;RANDBETWEEN($A$2+1,INDIRECT(MID($L3,N$1,1)&amp;($A$2)))),"")</f>
        <v>代</v>
      </c>
      <c r="O3" s="17" t="str">
        <f t="array" aca="1" ref="O3" ca="1">IFERROR(INDIRECT(MID($L3,O$1,1)&amp;RANDBETWEEN($A$2+1,INDIRECT(MID($L3,O$1,1)&amp;($A$2)))),"")</f>
        <v>水</v>
      </c>
      <c r="P3" s="17" t="str">
        <f t="array" aca="1" ref="P3" ca="1">IFERROR(INDIRECT(MID($L3,P$1,1)&amp;RANDBETWEEN($A$2+1,INDIRECT(MID($L3,P$1,1)&amp;($A$2)))),"")</f>
        <v>丽</v>
      </c>
      <c r="Q3" s="17" t="str">
        <f t="array" aca="1" ref="Q3" ca="1">IFERROR(INDIRECT(MID($L3,Q$1,1)&amp;RANDBETWEEN($A$2+1,INDIRECT(MID($L3,Q$1,1)&amp;($A$2)))),"")</f>
        <v/>
      </c>
      <c r="R3" s="17" t="str">
        <f t="array" aca="1" ref="R3" ca="1">IFERROR(INDIRECT(MID($L3,R$1,1)&amp;RANDBETWEEN($A$2+1,INDIRECT(MID($L3,R$1,1)&amp;($A$2)))),"")</f>
        <v/>
      </c>
      <c r="S3" s="17" t="str">
        <f t="array" aca="1" ref="S3" ca="1">IFERROR(INDIRECT(MID($L3,S$1,1)&amp;RANDBETWEEN($A$2+1,INDIRECT(MID($L3,S$1,1)&amp;($A$2)))),"")</f>
        <v/>
      </c>
      <c r="T3" s="17" t="str">
        <f t="array" aca="1" ref="T3" ca="1">IFERROR(INDIRECT(MID($L3,T$1,1)&amp;RANDBETWEEN($A$2+1,INDIRECT(MID($L3,T$1,1)&amp;($A$2)))),"")</f>
        <v/>
      </c>
      <c r="U3" s="17" t="str">
        <f t="array" aca="1" ref="U3" ca="1">IFERROR(INDIRECT(MID($L3,U$1,1)&amp;RANDBETWEEN($A$2+1,INDIRECT(MID($L3,U$1,1)&amp;($A$2)))),"")</f>
        <v/>
      </c>
      <c r="V3" s="17" t="str">
        <f t="array" aca="1" ref="V3" ca="1">IFERROR(INDIRECT(MID($L3,V$1,1)&amp;RANDBETWEEN($A$2+1,INDIRECT(MID($L3,V$1,1)&amp;($A$2)))),"")</f>
        <v/>
      </c>
      <c r="W3" s="17" t="str">
        <f t="array" aca="1" ref="W3" ca="1">IFERROR(INDIRECT(MID($L3,W$1,1)&amp;RANDBETWEEN($A$2+1,INDIRECT(MID($L3,W$1,1)&amp;($A$2)))),"")</f>
        <v/>
      </c>
    </row>
    <row r="4" spans="1:23">
      <c r="B4" s="17" t="s">
        <v>2431</v>
      </c>
      <c r="C4" s="17" t="s">
        <v>2383</v>
      </c>
      <c r="D4" s="17" t="s">
        <v>2253</v>
      </c>
      <c r="E4" s="17" t="s">
        <v>2239</v>
      </c>
      <c r="F4" s="17" t="s">
        <v>2505</v>
      </c>
      <c r="G4" s="17" t="s">
        <v>2416</v>
      </c>
      <c r="H4" s="17" t="s">
        <v>1743</v>
      </c>
      <c r="K4" s="23" t="s">
        <v>2831</v>
      </c>
      <c r="L4" s="23" t="s">
        <v>2814</v>
      </c>
      <c r="M4" s="23" t="str">
        <f t="shared" ca="1" si="1"/>
        <v>甘八本源写字楼</v>
      </c>
      <c r="N4" s="17" t="str">
        <f t="array" aca="1" ref="N4" ca="1">IFERROR(INDIRECT(MID($L4,N$1,1)&amp;RANDBETWEEN($A$2+1,INDIRECT(MID($L4,N$1,1)&amp;($A$2)))),"")</f>
        <v>甘</v>
      </c>
      <c r="O4" s="17" t="str">
        <f t="array" aca="1" ref="O4" ca="1">IFERROR(INDIRECT(MID($L4,O$1,1)&amp;RANDBETWEEN($A$2+1,INDIRECT(MID($L4,O$1,1)&amp;($A$2)))),"")</f>
        <v>八</v>
      </c>
      <c r="P4" s="17" t="str">
        <f t="array" aca="1" ref="P4" ca="1">IFERROR(INDIRECT(MID($L4,P$1,1)&amp;RANDBETWEEN($A$2+1,INDIRECT(MID($L4,P$1,1)&amp;($A$2)))),"")</f>
        <v>本源</v>
      </c>
      <c r="Q4" s="17" t="str">
        <f t="array" aca="1" ref="Q4" ca="1">IFERROR(INDIRECT(MID($L4,Q$1,1)&amp;RANDBETWEEN($A$2+1,INDIRECT(MID($L4,Q$1,1)&amp;($A$2)))),"")</f>
        <v>写字楼</v>
      </c>
      <c r="R4" s="17" t="str">
        <f t="array" aca="1" ref="R4" ca="1">IFERROR(INDIRECT(MID($L4,R$1,1)&amp;RANDBETWEEN($A$2+1,INDIRECT(MID($L4,R$1,1)&amp;($A$2)))),"")</f>
        <v/>
      </c>
      <c r="S4" s="17" t="str">
        <f t="array" aca="1" ref="S4" ca="1">IFERROR(INDIRECT(MID($L4,S$1,1)&amp;RANDBETWEEN($A$2+1,INDIRECT(MID($L4,S$1,1)&amp;($A$2)))),"")</f>
        <v/>
      </c>
      <c r="T4" s="17" t="str">
        <f t="array" aca="1" ref="T4" ca="1">IFERROR(INDIRECT(MID($L4,T$1,1)&amp;RANDBETWEEN($A$2+1,INDIRECT(MID($L4,T$1,1)&amp;($A$2)))),"")</f>
        <v/>
      </c>
      <c r="U4" s="17" t="str">
        <f t="array" aca="1" ref="U4" ca="1">IFERROR(INDIRECT(MID($L4,U$1,1)&amp;RANDBETWEEN($A$2+1,INDIRECT(MID($L4,U$1,1)&amp;($A$2)))),"")</f>
        <v/>
      </c>
      <c r="V4" s="17" t="str">
        <f t="array" aca="1" ref="V4" ca="1">IFERROR(INDIRECT(MID($L4,V$1,1)&amp;RANDBETWEEN($A$2+1,INDIRECT(MID($L4,V$1,1)&amp;($A$2)))),"")</f>
        <v/>
      </c>
      <c r="W4" s="17" t="str">
        <f t="array" aca="1" ref="W4" ca="1">IFERROR(INDIRECT(MID($L4,W$1,1)&amp;RANDBETWEEN($A$2+1,INDIRECT(MID($L4,W$1,1)&amp;($A$2)))),"")</f>
        <v/>
      </c>
    </row>
    <row r="5" spans="1:23">
      <c r="B5" s="17" t="s">
        <v>603</v>
      </c>
      <c r="C5" s="17" t="s">
        <v>2369</v>
      </c>
      <c r="D5" s="17" t="s">
        <v>2318</v>
      </c>
      <c r="E5" s="17" t="s">
        <v>2561</v>
      </c>
      <c r="F5" s="17" t="s">
        <v>1701</v>
      </c>
      <c r="G5" s="17" t="s">
        <v>2285</v>
      </c>
      <c r="H5" s="17" t="s">
        <v>1771</v>
      </c>
      <c r="K5" s="23" t="s">
        <v>2834</v>
      </c>
      <c r="L5" s="23" t="s">
        <v>2826</v>
      </c>
      <c r="M5" s="23" t="str">
        <f t="shared" ca="1" si="1"/>
        <v>商迈化工招商学院</v>
      </c>
      <c r="N5" s="17" t="str">
        <f t="array" aca="1" ref="N5" ca="1">IFERROR(INDIRECT(MID($L5,N$1,1)&amp;RANDBETWEEN($A$2+1,INDIRECT(MID($L5,N$1,1)&amp;($A$2)))),"")</f>
        <v>商</v>
      </c>
      <c r="O5" s="17" t="str">
        <f t="array" aca="1" ref="O5" ca="1">IFERROR(INDIRECT(MID($L5,O$1,1)&amp;RANDBETWEEN($A$2+1,INDIRECT(MID($L5,O$1,1)&amp;($A$2)))),"")</f>
        <v>迈</v>
      </c>
      <c r="P5" s="17" t="str">
        <f t="array" aca="1" ref="P5" ca="1">IFERROR(INDIRECT(MID($L5,P$1,1)&amp;RANDBETWEEN($A$2+1,INDIRECT(MID($L5,P$1,1)&amp;($A$2)))),"")</f>
        <v>化工</v>
      </c>
      <c r="Q5" s="17" t="str">
        <f t="array" aca="1" ref="Q5" ca="1">IFERROR(INDIRECT(MID($L5,Q$1,1)&amp;RANDBETWEEN($A$2+1,INDIRECT(MID($L5,Q$1,1)&amp;($A$2)))),"")</f>
        <v>招商</v>
      </c>
      <c r="R5" s="17" t="str">
        <f t="array" aca="1" ref="R5" ca="1">IFERROR(INDIRECT(MID($L5,R$1,1)&amp;RANDBETWEEN($A$2+1,INDIRECT(MID($L5,R$1,1)&amp;($A$2)))),"")</f>
        <v>学院</v>
      </c>
      <c r="S5" s="17" t="str">
        <f t="array" aca="1" ref="S5" ca="1">IFERROR(INDIRECT(MID($L5,S$1,1)&amp;RANDBETWEEN($A$2+1,INDIRECT(MID($L5,S$1,1)&amp;($A$2)))),"")</f>
        <v/>
      </c>
      <c r="T5" s="17" t="str">
        <f t="array" aca="1" ref="T5" ca="1">IFERROR(INDIRECT(MID($L5,T$1,1)&amp;RANDBETWEEN($A$2+1,INDIRECT(MID($L5,T$1,1)&amp;($A$2)))),"")</f>
        <v/>
      </c>
      <c r="U5" s="17" t="str">
        <f t="array" aca="1" ref="U5" ca="1">IFERROR(INDIRECT(MID($L5,U$1,1)&amp;RANDBETWEEN($A$2+1,INDIRECT(MID($L5,U$1,1)&amp;($A$2)))),"")</f>
        <v/>
      </c>
      <c r="V5" s="17" t="str">
        <f t="array" aca="1" ref="V5" ca="1">IFERROR(INDIRECT(MID($L5,V$1,1)&amp;RANDBETWEEN($A$2+1,INDIRECT(MID($L5,V$1,1)&amp;($A$2)))),"")</f>
        <v/>
      </c>
      <c r="W5" s="17" t="str">
        <f t="array" aca="1" ref="W5" ca="1">IFERROR(INDIRECT(MID($L5,W$1,1)&amp;RANDBETWEEN($A$2+1,INDIRECT(MID($L5,W$1,1)&amp;($A$2)))),"")</f>
        <v/>
      </c>
    </row>
    <row r="6" spans="1:23">
      <c r="B6" s="17" t="s">
        <v>1830</v>
      </c>
      <c r="C6" s="17" t="s">
        <v>2361</v>
      </c>
      <c r="D6" s="17" t="s">
        <v>2388</v>
      </c>
      <c r="E6" s="17" t="s">
        <v>2268</v>
      </c>
      <c r="F6" s="17" t="s">
        <v>781</v>
      </c>
      <c r="G6" s="17" t="s">
        <v>2200</v>
      </c>
      <c r="H6" s="17" t="s">
        <v>1756</v>
      </c>
      <c r="K6" s="23" t="s">
        <v>2831</v>
      </c>
      <c r="L6" s="23" t="s">
        <v>2816</v>
      </c>
      <c r="M6" s="23" t="str">
        <f t="shared" ca="1" si="1"/>
        <v>鲜产秩序博物馆</v>
      </c>
      <c r="N6" s="17" t="str">
        <f t="array" aca="1" ref="N6" ca="1">IFERROR(INDIRECT(MID($L6,N$1,1)&amp;RANDBETWEEN($A$2+1,INDIRECT(MID($L6,N$1,1)&amp;($A$2)))),"")</f>
        <v>鲜</v>
      </c>
      <c r="O6" s="17" t="str">
        <f t="array" aca="1" ref="O6" ca="1">IFERROR(INDIRECT(MID($L6,O$1,1)&amp;RANDBETWEEN($A$2+1,INDIRECT(MID($L6,O$1,1)&amp;($A$2)))),"")</f>
        <v>产</v>
      </c>
      <c r="P6" s="17" t="str">
        <f t="array" aca="1" ref="P6" ca="1">IFERROR(INDIRECT(MID($L6,P$1,1)&amp;RANDBETWEEN($A$2+1,INDIRECT(MID($L6,P$1,1)&amp;($A$2)))),"")</f>
        <v>秩序</v>
      </c>
      <c r="Q6" s="17" t="str">
        <f t="array" aca="1" ref="Q6" ca="1">IFERROR(INDIRECT(MID($L6,Q$1,1)&amp;RANDBETWEEN($A$2+1,INDIRECT(MID($L6,Q$1,1)&amp;($A$2)))),"")</f>
        <v>博物馆</v>
      </c>
      <c r="R6" s="17" t="str">
        <f t="array" aca="1" ref="R6" ca="1">IFERROR(INDIRECT(MID($L6,R$1,1)&amp;RANDBETWEEN($A$2+1,INDIRECT(MID($L6,R$1,1)&amp;($A$2)))),"")</f>
        <v/>
      </c>
      <c r="S6" s="17" t="str">
        <f t="array" aca="1" ref="S6" ca="1">IFERROR(INDIRECT(MID($L6,S$1,1)&amp;RANDBETWEEN($A$2+1,INDIRECT(MID($L6,S$1,1)&amp;($A$2)))),"")</f>
        <v/>
      </c>
      <c r="T6" s="17" t="str">
        <f t="array" aca="1" ref="T6" ca="1">IFERROR(INDIRECT(MID($L6,T$1,1)&amp;RANDBETWEEN($A$2+1,INDIRECT(MID($L6,T$1,1)&amp;($A$2)))),"")</f>
        <v/>
      </c>
      <c r="U6" s="17" t="str">
        <f t="array" aca="1" ref="U6" ca="1">IFERROR(INDIRECT(MID($L6,U$1,1)&amp;RANDBETWEEN($A$2+1,INDIRECT(MID($L6,U$1,1)&amp;($A$2)))),"")</f>
        <v/>
      </c>
      <c r="V6" s="17" t="str">
        <f t="array" aca="1" ref="V6" ca="1">IFERROR(INDIRECT(MID($L6,V$1,1)&amp;RANDBETWEEN($A$2+1,INDIRECT(MID($L6,V$1,1)&amp;($A$2)))),"")</f>
        <v/>
      </c>
      <c r="W6" s="17" t="str">
        <f t="array" aca="1" ref="W6" ca="1">IFERROR(INDIRECT(MID($L6,W$1,1)&amp;RANDBETWEEN($A$2+1,INDIRECT(MID($L6,W$1,1)&amp;($A$2)))),"")</f>
        <v/>
      </c>
    </row>
    <row r="7" spans="1:23">
      <c r="B7" s="17" t="s">
        <v>1339</v>
      </c>
      <c r="C7" s="17" t="s">
        <v>2356</v>
      </c>
      <c r="D7" s="17" t="s">
        <v>2246</v>
      </c>
      <c r="E7" s="17" t="s">
        <v>2552</v>
      </c>
      <c r="F7" s="17" t="s">
        <v>2506</v>
      </c>
      <c r="G7" s="17" t="s">
        <v>2415</v>
      </c>
      <c r="H7" s="17" t="s">
        <v>1723</v>
      </c>
      <c r="K7" s="23" t="s">
        <v>2831</v>
      </c>
      <c r="L7" s="23" t="s">
        <v>2815</v>
      </c>
      <c r="M7" s="23" t="str">
        <f t="shared" ca="1" si="1"/>
        <v>下凡创新学会</v>
      </c>
      <c r="N7" s="17" t="str">
        <f t="array" aca="1" ref="N7" ca="1">IFERROR(INDIRECT(MID($L7,N$1,1)&amp;RANDBETWEEN($A$2+1,INDIRECT(MID($L7,N$1,1)&amp;($A$2)))),"")</f>
        <v>下</v>
      </c>
      <c r="O7" s="17" t="str">
        <f t="array" aca="1" ref="O7" ca="1">IFERROR(INDIRECT(MID($L7,O$1,1)&amp;RANDBETWEEN($A$2+1,INDIRECT(MID($L7,O$1,1)&amp;($A$2)))),"")</f>
        <v>凡</v>
      </c>
      <c r="P7" s="17" t="str">
        <f t="array" aca="1" ref="P7" ca="1">IFERROR(INDIRECT(MID($L7,P$1,1)&amp;RANDBETWEEN($A$2+1,INDIRECT(MID($L7,P$1,1)&amp;($A$2)))),"")</f>
        <v>创新</v>
      </c>
      <c r="Q7" s="17" t="str">
        <f t="array" aca="1" ref="Q7" ca="1">IFERROR(INDIRECT(MID($L7,Q$1,1)&amp;RANDBETWEEN($A$2+1,INDIRECT(MID($L7,Q$1,1)&amp;($A$2)))),"")</f>
        <v>学会</v>
      </c>
      <c r="R7" s="17" t="str">
        <f t="array" aca="1" ref="R7" ca="1">IFERROR(INDIRECT(MID($L7,R$1,1)&amp;RANDBETWEEN($A$2+1,INDIRECT(MID($L7,R$1,1)&amp;($A$2)))),"")</f>
        <v/>
      </c>
      <c r="S7" s="17" t="str">
        <f t="array" aca="1" ref="S7" ca="1">IFERROR(INDIRECT(MID($L7,S$1,1)&amp;RANDBETWEEN($A$2+1,INDIRECT(MID($L7,S$1,1)&amp;($A$2)))),"")</f>
        <v/>
      </c>
      <c r="T7" s="17" t="str">
        <f t="array" aca="1" ref="T7" ca="1">IFERROR(INDIRECT(MID($L7,T$1,1)&amp;RANDBETWEEN($A$2+1,INDIRECT(MID($L7,T$1,1)&amp;($A$2)))),"")</f>
        <v/>
      </c>
      <c r="U7" s="17" t="str">
        <f t="array" aca="1" ref="U7" ca="1">IFERROR(INDIRECT(MID($L7,U$1,1)&amp;RANDBETWEEN($A$2+1,INDIRECT(MID($L7,U$1,1)&amp;($A$2)))),"")</f>
        <v/>
      </c>
      <c r="V7" s="17" t="str">
        <f t="array" aca="1" ref="V7" ca="1">IFERROR(INDIRECT(MID($L7,V$1,1)&amp;RANDBETWEEN($A$2+1,INDIRECT(MID($L7,V$1,1)&amp;($A$2)))),"")</f>
        <v/>
      </c>
      <c r="W7" s="17" t="str">
        <f t="array" aca="1" ref="W7" ca="1">IFERROR(INDIRECT(MID($L7,W$1,1)&amp;RANDBETWEEN($A$2+1,INDIRECT(MID($L7,W$1,1)&amp;($A$2)))),"")</f>
        <v/>
      </c>
    </row>
    <row r="8" spans="1:23">
      <c r="B8" s="17" t="s">
        <v>2175</v>
      </c>
      <c r="C8" s="17" t="s">
        <v>2391</v>
      </c>
      <c r="D8" s="17" t="s">
        <v>2299</v>
      </c>
      <c r="E8" s="17" t="s">
        <v>2570</v>
      </c>
      <c r="F8" s="17" t="s">
        <v>1674</v>
      </c>
      <c r="G8" s="17" t="s">
        <v>2207</v>
      </c>
      <c r="H8" s="17" t="s">
        <v>2509</v>
      </c>
      <c r="K8" s="23" t="s">
        <v>2833</v>
      </c>
      <c r="L8" s="23" t="s">
        <v>2818</v>
      </c>
      <c r="M8" s="23" t="str">
        <f t="shared" ca="1" si="1"/>
        <v>高制域</v>
      </c>
      <c r="N8" s="17" t="str">
        <f t="array" aca="1" ref="N8" ca="1">IFERROR(INDIRECT(MID($L8,N$1,1)&amp;RANDBETWEEN($A$2+1,INDIRECT(MID($L8,N$1,1)&amp;($A$2)))),"")</f>
        <v>高</v>
      </c>
      <c r="O8" s="17" t="str">
        <f t="array" aca="1" ref="O8" ca="1">IFERROR(INDIRECT(MID($L8,O$1,1)&amp;RANDBETWEEN($A$2+1,INDIRECT(MID($L8,O$1,1)&amp;($A$2)))),"")</f>
        <v>制</v>
      </c>
      <c r="P8" s="17" t="str">
        <f t="array" aca="1" ref="P8" ca="1">IFERROR(INDIRECT(MID($L8,P$1,1)&amp;RANDBETWEEN($A$2+1,INDIRECT(MID($L8,P$1,1)&amp;($A$2)))),"")</f>
        <v>域</v>
      </c>
      <c r="Q8" s="17" t="str">
        <f t="array" aca="1" ref="Q8" ca="1">IFERROR(INDIRECT(MID($L8,Q$1,1)&amp;RANDBETWEEN($A$2+1,INDIRECT(MID($L8,Q$1,1)&amp;($A$2)))),"")</f>
        <v/>
      </c>
      <c r="R8" s="17" t="str">
        <f t="array" aca="1" ref="R8" ca="1">IFERROR(INDIRECT(MID($L8,R$1,1)&amp;RANDBETWEEN($A$2+1,INDIRECT(MID($L8,R$1,1)&amp;($A$2)))),"")</f>
        <v/>
      </c>
      <c r="S8" s="17" t="str">
        <f t="array" aca="1" ref="S8" ca="1">IFERROR(INDIRECT(MID($L8,S$1,1)&amp;RANDBETWEEN($A$2+1,INDIRECT(MID($L8,S$1,1)&amp;($A$2)))),"")</f>
        <v/>
      </c>
      <c r="T8" s="17" t="str">
        <f t="array" aca="1" ref="T8" ca="1">IFERROR(INDIRECT(MID($L8,T$1,1)&amp;RANDBETWEEN($A$2+1,INDIRECT(MID($L8,T$1,1)&amp;($A$2)))),"")</f>
        <v/>
      </c>
      <c r="U8" s="17" t="str">
        <f t="array" aca="1" ref="U8" ca="1">IFERROR(INDIRECT(MID($L8,U$1,1)&amp;RANDBETWEEN($A$2+1,INDIRECT(MID($L8,U$1,1)&amp;($A$2)))),"")</f>
        <v/>
      </c>
      <c r="V8" s="17" t="str">
        <f t="array" aca="1" ref="V8" ca="1">IFERROR(INDIRECT(MID($L8,V$1,1)&amp;RANDBETWEEN($A$2+1,INDIRECT(MID($L8,V$1,1)&amp;($A$2)))),"")</f>
        <v/>
      </c>
      <c r="W8" s="17" t="str">
        <f t="array" aca="1" ref="W8" ca="1">IFERROR(INDIRECT(MID($L8,W$1,1)&amp;RANDBETWEEN($A$2+1,INDIRECT(MID($L8,W$1,1)&amp;($A$2)))),"")</f>
        <v/>
      </c>
    </row>
    <row r="9" spans="1:23">
      <c r="B9" s="17" t="s">
        <v>2635</v>
      </c>
      <c r="C9" s="17" t="s">
        <v>2366</v>
      </c>
      <c r="D9" s="17" t="s">
        <v>2279</v>
      </c>
      <c r="E9" s="17" t="s">
        <v>2652</v>
      </c>
      <c r="F9" s="17" t="s">
        <v>2414</v>
      </c>
      <c r="G9" s="17" t="s">
        <v>2208</v>
      </c>
      <c r="H9" s="17" t="s">
        <v>2413</v>
      </c>
      <c r="K9" s="23" t="s">
        <v>2834</v>
      </c>
      <c r="L9" s="23" t="s">
        <v>2819</v>
      </c>
      <c r="M9" s="23" t="str">
        <f t="shared" ca="1" si="1"/>
        <v>赛博智慧边境工程院</v>
      </c>
      <c r="N9" s="17" t="str">
        <f t="array" aca="1" ref="N9" ca="1">IFERROR(INDIRECT(MID($L9,N$1,1)&amp;RANDBETWEEN($A$2+1,INDIRECT(MID($L9,N$1,1)&amp;($A$2)))),"")</f>
        <v>赛博</v>
      </c>
      <c r="O9" s="17" t="str">
        <f t="array" aca="1" ref="O9" ca="1">IFERROR(INDIRECT(MID($L9,O$1,1)&amp;RANDBETWEEN($A$2+1,INDIRECT(MID($L9,O$1,1)&amp;($A$2)))),"")</f>
        <v>智慧</v>
      </c>
      <c r="P9" s="17" t="str">
        <f t="array" aca="1" ref="P9" ca="1">IFERROR(INDIRECT(MID($L9,P$1,1)&amp;RANDBETWEEN($A$2+1,INDIRECT(MID($L9,P$1,1)&amp;($A$2)))),"")</f>
        <v>边境</v>
      </c>
      <c r="Q9" s="17" t="str">
        <f t="array" aca="1" ref="Q9" ca="1">IFERROR(INDIRECT(MID($L9,Q$1,1)&amp;RANDBETWEEN($A$2+1,INDIRECT(MID($L9,Q$1,1)&amp;($A$2)))),"")</f>
        <v>工程院</v>
      </c>
      <c r="R9" s="17" t="str">
        <f t="array" aca="1" ref="R9" ca="1">IFERROR(INDIRECT(MID($L9,R$1,1)&amp;RANDBETWEEN($A$2+1,INDIRECT(MID($L9,R$1,1)&amp;($A$2)))),"")</f>
        <v/>
      </c>
      <c r="S9" s="17" t="str">
        <f t="array" aca="1" ref="S9" ca="1">IFERROR(INDIRECT(MID($L9,S$1,1)&amp;RANDBETWEEN($A$2+1,INDIRECT(MID($L9,S$1,1)&amp;($A$2)))),"")</f>
        <v/>
      </c>
      <c r="T9" s="17" t="str">
        <f t="array" aca="1" ref="T9" ca="1">IFERROR(INDIRECT(MID($L9,T$1,1)&amp;RANDBETWEEN($A$2+1,INDIRECT(MID($L9,T$1,1)&amp;($A$2)))),"")</f>
        <v/>
      </c>
      <c r="U9" s="17" t="str">
        <f t="array" aca="1" ref="U9" ca="1">IFERROR(INDIRECT(MID($L9,U$1,1)&amp;RANDBETWEEN($A$2+1,INDIRECT(MID($L9,U$1,1)&amp;($A$2)))),"")</f>
        <v/>
      </c>
      <c r="V9" s="17" t="str">
        <f t="array" aca="1" ref="V9" ca="1">IFERROR(INDIRECT(MID($L9,V$1,1)&amp;RANDBETWEEN($A$2+1,INDIRECT(MID($L9,V$1,1)&amp;($A$2)))),"")</f>
        <v/>
      </c>
      <c r="W9" s="17" t="str">
        <f t="array" aca="1" ref="W9" ca="1">IFERROR(INDIRECT(MID($L9,W$1,1)&amp;RANDBETWEEN($A$2+1,INDIRECT(MID($L9,W$1,1)&amp;($A$2)))),"")</f>
        <v/>
      </c>
    </row>
    <row r="10" spans="1:23">
      <c r="B10" s="17" t="s">
        <v>2136</v>
      </c>
      <c r="C10" s="17" t="s">
        <v>2201</v>
      </c>
      <c r="D10" s="17" t="s">
        <v>2306</v>
      </c>
      <c r="E10" s="17" t="s">
        <v>2357</v>
      </c>
      <c r="F10" s="17" t="s">
        <v>1705</v>
      </c>
      <c r="G10" s="17" t="s">
        <v>2215</v>
      </c>
      <c r="H10" s="17" t="s">
        <v>2499</v>
      </c>
      <c r="K10" s="23" t="s">
        <v>2834</v>
      </c>
      <c r="L10" s="23" t="s">
        <v>2827</v>
      </c>
      <c r="M10" s="23" t="str">
        <f t="shared" ca="1" si="1"/>
        <v>虚拟社会演化实验室</v>
      </c>
      <c r="N10" s="17" t="str">
        <f t="array" aca="1" ref="N10" ca="1">IFERROR(INDIRECT(MID($L10,N$1,1)&amp;RANDBETWEEN($A$2+1,INDIRECT(MID($L10,N$1,1)&amp;($A$2)))),"")</f>
        <v>虚拟</v>
      </c>
      <c r="O10" s="17" t="str">
        <f t="array" aca="1" ref="O10" ca="1">IFERROR(INDIRECT(MID($L10,O$1,1)&amp;RANDBETWEEN($A$2+1,INDIRECT(MID($L10,O$1,1)&amp;($A$2)))),"")</f>
        <v>社会</v>
      </c>
      <c r="P10" s="17" t="str">
        <f t="array" aca="1" ref="P10" ca="1">IFERROR(INDIRECT(MID($L10,P$1,1)&amp;RANDBETWEEN($A$2+1,INDIRECT(MID($L10,P$1,1)&amp;($A$2)))),"")</f>
        <v>演化</v>
      </c>
      <c r="Q10" s="17" t="str">
        <f t="array" aca="1" ref="Q10" ca="1">IFERROR(INDIRECT(MID($L10,Q$1,1)&amp;RANDBETWEEN($A$2+1,INDIRECT(MID($L10,Q$1,1)&amp;($A$2)))),"")</f>
        <v>实验室</v>
      </c>
      <c r="R10" s="17" t="str">
        <f t="array" aca="1" ref="R10" ca="1">IFERROR(INDIRECT(MID($L10,R$1,1)&amp;RANDBETWEEN($A$2+1,INDIRECT(MID($L10,R$1,1)&amp;($A$2)))),"")</f>
        <v/>
      </c>
      <c r="S10" s="17" t="str">
        <f t="array" aca="1" ref="S10" ca="1">IFERROR(INDIRECT(MID($L10,S$1,1)&amp;RANDBETWEEN($A$2+1,INDIRECT(MID($L10,S$1,1)&amp;($A$2)))),"")</f>
        <v/>
      </c>
      <c r="T10" s="17" t="str">
        <f t="array" aca="1" ref="T10" ca="1">IFERROR(INDIRECT(MID($L10,T$1,1)&amp;RANDBETWEEN($A$2+1,INDIRECT(MID($L10,T$1,1)&amp;($A$2)))),"")</f>
        <v/>
      </c>
      <c r="U10" s="17" t="str">
        <f t="array" aca="1" ref="U10" ca="1">IFERROR(INDIRECT(MID($L10,U$1,1)&amp;RANDBETWEEN($A$2+1,INDIRECT(MID($L10,U$1,1)&amp;($A$2)))),"")</f>
        <v/>
      </c>
      <c r="V10" s="17" t="str">
        <f t="array" aca="1" ref="V10" ca="1">IFERROR(INDIRECT(MID($L10,V$1,1)&amp;RANDBETWEEN($A$2+1,INDIRECT(MID($L10,V$1,1)&amp;($A$2)))),"")</f>
        <v/>
      </c>
      <c r="W10" s="17" t="str">
        <f t="array" aca="1" ref="W10" ca="1">IFERROR(INDIRECT(MID($L10,W$1,1)&amp;RANDBETWEEN($A$2+1,INDIRECT(MID($L10,W$1,1)&amp;($A$2)))),"")</f>
        <v/>
      </c>
    </row>
    <row r="11" spans="1:23">
      <c r="B11" s="17" t="s">
        <v>2464</v>
      </c>
      <c r="C11" s="17" t="s">
        <v>2520</v>
      </c>
      <c r="D11" s="17" t="s">
        <v>2324</v>
      </c>
      <c r="E11" s="17" t="s">
        <v>2600</v>
      </c>
      <c r="F11" s="17" t="s">
        <v>1651</v>
      </c>
      <c r="G11" s="17" t="s">
        <v>2376</v>
      </c>
      <c r="H11" s="17" t="s">
        <v>2376</v>
      </c>
      <c r="K11" s="23" t="s">
        <v>2832</v>
      </c>
      <c r="L11" s="23" t="s">
        <v>2824</v>
      </c>
      <c r="M11" s="23" t="str">
        <f t="shared" ca="1" si="1"/>
        <v>虚拟历史小组</v>
      </c>
      <c r="N11" s="17" t="str">
        <f t="array" aca="1" ref="N11" ca="1">IFERROR(INDIRECT(MID($L11,N$1,1)&amp;RANDBETWEEN($A$2+1,INDIRECT(MID($L11,N$1,1)&amp;($A$2)))),"")</f>
        <v>虚拟</v>
      </c>
      <c r="O11" s="17" t="str">
        <f t="array" aca="1" ref="O11" ca="1">IFERROR(INDIRECT(MID($L11,O$1,1)&amp;RANDBETWEEN($A$2+1,INDIRECT(MID($L11,O$1,1)&amp;($A$2)))),"")</f>
        <v>历史</v>
      </c>
      <c r="P11" s="17" t="str">
        <f t="array" aca="1" ref="P11" ca="1">IFERROR(INDIRECT(MID($L11,P$1,1)&amp;RANDBETWEEN($A$2+1,INDIRECT(MID($L11,P$1,1)&amp;($A$2)))),"")</f>
        <v>小组</v>
      </c>
      <c r="Q11" s="17" t="str">
        <f t="array" aca="1" ref="Q11" ca="1">IFERROR(INDIRECT(MID($L11,Q$1,1)&amp;RANDBETWEEN($A$2+1,INDIRECT(MID($L11,Q$1,1)&amp;($A$2)))),"")</f>
        <v/>
      </c>
      <c r="R11" s="17" t="str">
        <f t="array" aca="1" ref="R11" ca="1">IFERROR(INDIRECT(MID($L11,R$1,1)&amp;RANDBETWEEN($A$2+1,INDIRECT(MID($L11,R$1,1)&amp;($A$2)))),"")</f>
        <v/>
      </c>
      <c r="S11" s="17" t="str">
        <f t="array" aca="1" ref="S11" ca="1">IFERROR(INDIRECT(MID($L11,S$1,1)&amp;RANDBETWEEN($A$2+1,INDIRECT(MID($L11,S$1,1)&amp;($A$2)))),"")</f>
        <v/>
      </c>
      <c r="T11" s="17" t="str">
        <f t="array" aca="1" ref="T11" ca="1">IFERROR(INDIRECT(MID($L11,T$1,1)&amp;RANDBETWEEN($A$2+1,INDIRECT(MID($L11,T$1,1)&amp;($A$2)))),"")</f>
        <v/>
      </c>
      <c r="U11" s="17" t="str">
        <f t="array" aca="1" ref="U11" ca="1">IFERROR(INDIRECT(MID($L11,U$1,1)&amp;RANDBETWEEN($A$2+1,INDIRECT(MID($L11,U$1,1)&amp;($A$2)))),"")</f>
        <v/>
      </c>
      <c r="V11" s="17" t="str">
        <f t="array" aca="1" ref="V11" ca="1">IFERROR(INDIRECT(MID($L11,V$1,1)&amp;RANDBETWEEN($A$2+1,INDIRECT(MID($L11,V$1,1)&amp;($A$2)))),"")</f>
        <v/>
      </c>
      <c r="W11" s="17" t="str">
        <f t="array" aca="1" ref="W11" ca="1">IFERROR(INDIRECT(MID($L11,W$1,1)&amp;RANDBETWEEN($A$2+1,INDIRECT(MID($L11,W$1,1)&amp;($A$2)))),"")</f>
        <v/>
      </c>
    </row>
    <row r="12" spans="1:23">
      <c r="B12" s="17" t="s">
        <v>280</v>
      </c>
      <c r="C12" s="17" t="s">
        <v>2315</v>
      </c>
      <c r="D12" s="17" t="s">
        <v>2328</v>
      </c>
      <c r="E12" s="17" t="s">
        <v>2275</v>
      </c>
      <c r="F12" s="17" t="s">
        <v>1655</v>
      </c>
      <c r="G12" s="17" t="s">
        <v>2539</v>
      </c>
      <c r="H12" s="17" t="s">
        <v>1705</v>
      </c>
      <c r="K12" s="23" t="s">
        <v>2831</v>
      </c>
      <c r="L12" s="23" t="s">
        <v>2825</v>
      </c>
      <c r="M12" s="23" t="str">
        <f t="shared" ca="1" si="1"/>
        <v>特别实施事务所</v>
      </c>
      <c r="N12" s="17" t="str">
        <f t="array" aca="1" ref="N12" ca="1">IFERROR(INDIRECT(MID($L12,N$1,1)&amp;RANDBETWEEN($A$2+1,INDIRECT(MID($L12,N$1,1)&amp;($A$2)))),"")</f>
        <v>特别</v>
      </c>
      <c r="O12" s="17" t="str">
        <f t="array" aca="1" ref="O12" ca="1">IFERROR(INDIRECT(MID($L12,O$1,1)&amp;RANDBETWEEN($A$2+1,INDIRECT(MID($L12,O$1,1)&amp;($A$2)))),"")</f>
        <v>实施</v>
      </c>
      <c r="P12" s="17" t="str">
        <f t="array" aca="1" ref="P12" ca="1">IFERROR(INDIRECT(MID($L12,P$1,1)&amp;RANDBETWEEN($A$2+1,INDIRECT(MID($L12,P$1,1)&amp;($A$2)))),"")</f>
        <v>事务所</v>
      </c>
      <c r="Q12" s="17" t="str">
        <f t="array" aca="1" ref="Q12" ca="1">IFERROR(INDIRECT(MID($L12,Q$1,1)&amp;RANDBETWEEN($A$2+1,INDIRECT(MID($L12,Q$1,1)&amp;($A$2)))),"")</f>
        <v/>
      </c>
      <c r="R12" s="17" t="str">
        <f t="array" aca="1" ref="R12" ca="1">IFERROR(INDIRECT(MID($L12,R$1,1)&amp;RANDBETWEEN($A$2+1,INDIRECT(MID($L12,R$1,1)&amp;($A$2)))),"")</f>
        <v/>
      </c>
      <c r="S12" s="17" t="str">
        <f t="array" aca="1" ref="S12" ca="1">IFERROR(INDIRECT(MID($L12,S$1,1)&amp;RANDBETWEEN($A$2+1,INDIRECT(MID($L12,S$1,1)&amp;($A$2)))),"")</f>
        <v/>
      </c>
      <c r="T12" s="17" t="str">
        <f t="array" aca="1" ref="T12" ca="1">IFERROR(INDIRECT(MID($L12,T$1,1)&amp;RANDBETWEEN($A$2+1,INDIRECT(MID($L12,T$1,1)&amp;($A$2)))),"")</f>
        <v/>
      </c>
      <c r="U12" s="17" t="str">
        <f t="array" aca="1" ref="U12" ca="1">IFERROR(INDIRECT(MID($L12,U$1,1)&amp;RANDBETWEEN($A$2+1,INDIRECT(MID($L12,U$1,1)&amp;($A$2)))),"")</f>
        <v/>
      </c>
      <c r="V12" s="17" t="str">
        <f t="array" aca="1" ref="V12" ca="1">IFERROR(INDIRECT(MID($L12,V$1,1)&amp;RANDBETWEEN($A$2+1,INDIRECT(MID($L12,V$1,1)&amp;($A$2)))),"")</f>
        <v/>
      </c>
      <c r="W12" s="17" t="str">
        <f t="array" aca="1" ref="W12" ca="1">IFERROR(INDIRECT(MID($L12,W$1,1)&amp;RANDBETWEEN($A$2+1,INDIRECT(MID($L12,W$1,1)&amp;($A$2)))),"")</f>
        <v/>
      </c>
    </row>
    <row r="13" spans="1:23" ht="18">
      <c r="B13" s="17" t="s">
        <v>2140</v>
      </c>
      <c r="C13" s="17" t="s">
        <v>2382</v>
      </c>
      <c r="D13" s="22" t="s">
        <v>2244</v>
      </c>
      <c r="E13" s="17" t="s">
        <v>2394</v>
      </c>
      <c r="F13" s="17" t="s">
        <v>1722</v>
      </c>
      <c r="G13" s="17" t="s">
        <v>2211</v>
      </c>
      <c r="H13" s="17" t="s">
        <v>1774</v>
      </c>
      <c r="K13" s="23" t="s">
        <v>2834</v>
      </c>
      <c r="L13" s="23" t="s">
        <v>2822</v>
      </c>
      <c r="M13" s="23" t="str">
        <f t="shared" ca="1" si="1"/>
        <v>商业机械塑造大学</v>
      </c>
      <c r="N13" s="17" t="str">
        <f t="array" aca="1" ref="N13" ca="1">IFERROR(INDIRECT(MID($L13,N$1,1)&amp;RANDBETWEEN($A$2+1,INDIRECT(MID($L13,N$1,1)&amp;($A$2)))),"")</f>
        <v>商业</v>
      </c>
      <c r="O13" s="17" t="str">
        <f t="array" aca="1" ref="O13" ca="1">IFERROR(INDIRECT(MID($L13,O$1,1)&amp;RANDBETWEEN($A$2+1,INDIRECT(MID($L13,O$1,1)&amp;($A$2)))),"")</f>
        <v>机械</v>
      </c>
      <c r="P13" s="17" t="str">
        <f t="array" aca="1" ref="P13" ca="1">IFERROR(INDIRECT(MID($L13,P$1,1)&amp;RANDBETWEEN($A$2+1,INDIRECT(MID($L13,P$1,1)&amp;($A$2)))),"")</f>
        <v>塑造</v>
      </c>
      <c r="Q13" s="17" t="str">
        <f t="array" aca="1" ref="Q13" ca="1">IFERROR(INDIRECT(MID($L13,Q$1,1)&amp;RANDBETWEEN($A$2+1,INDIRECT(MID($L13,Q$1,1)&amp;($A$2)))),"")</f>
        <v>大学</v>
      </c>
      <c r="R13" s="17" t="str">
        <f t="array" aca="1" ref="R13" ca="1">IFERROR(INDIRECT(MID($L13,R$1,1)&amp;RANDBETWEEN($A$2+1,INDIRECT(MID($L13,R$1,1)&amp;($A$2)))),"")</f>
        <v/>
      </c>
      <c r="S13" s="17" t="str">
        <f t="array" aca="1" ref="S13" ca="1">IFERROR(INDIRECT(MID($L13,S$1,1)&amp;RANDBETWEEN($A$2+1,INDIRECT(MID($L13,S$1,1)&amp;($A$2)))),"")</f>
        <v/>
      </c>
      <c r="T13" s="17" t="str">
        <f t="array" aca="1" ref="T13" ca="1">IFERROR(INDIRECT(MID($L13,T$1,1)&amp;RANDBETWEEN($A$2+1,INDIRECT(MID($L13,T$1,1)&amp;($A$2)))),"")</f>
        <v/>
      </c>
      <c r="U13" s="17" t="str">
        <f t="array" aca="1" ref="U13" ca="1">IFERROR(INDIRECT(MID($L13,U$1,1)&amp;RANDBETWEEN($A$2+1,INDIRECT(MID($L13,U$1,1)&amp;($A$2)))),"")</f>
        <v/>
      </c>
      <c r="V13" s="17" t="str">
        <f t="array" aca="1" ref="V13" ca="1">IFERROR(INDIRECT(MID($L13,V$1,1)&amp;RANDBETWEEN($A$2+1,INDIRECT(MID($L13,V$1,1)&amp;($A$2)))),"")</f>
        <v/>
      </c>
      <c r="W13" s="17" t="str">
        <f t="array" aca="1" ref="W13" ca="1">IFERROR(INDIRECT(MID($L13,W$1,1)&amp;RANDBETWEEN($A$2+1,INDIRECT(MID($L13,W$1,1)&amp;($A$2)))),"")</f>
        <v/>
      </c>
    </row>
    <row r="14" spans="1:23">
      <c r="B14" s="17" t="s">
        <v>2426</v>
      </c>
      <c r="C14" s="17" t="s">
        <v>2367</v>
      </c>
      <c r="D14" s="17" t="s">
        <v>2310</v>
      </c>
      <c r="E14" s="17" t="s">
        <v>2289</v>
      </c>
      <c r="F14" s="17" t="s">
        <v>2412</v>
      </c>
      <c r="G14" s="17" t="s">
        <v>2220</v>
      </c>
      <c r="H14" s="17" t="s">
        <v>1792</v>
      </c>
      <c r="K14" s="23" t="s">
        <v>2832</v>
      </c>
      <c r="L14" s="23" t="s">
        <v>2817</v>
      </c>
      <c r="M14" s="23" t="str">
        <f t="shared" ca="1" si="1"/>
        <v>生态生物国际</v>
      </c>
      <c r="N14" s="17" t="str">
        <f t="array" aca="1" ref="N14" ca="1">IFERROR(INDIRECT(MID($L14,N$1,1)&amp;RANDBETWEEN($A$2+1,INDIRECT(MID($L14,N$1,1)&amp;($A$2)))),"")</f>
        <v>生态</v>
      </c>
      <c r="O14" s="17" t="str">
        <f t="array" aca="1" ref="O14" ca="1">IFERROR(INDIRECT(MID($L14,O$1,1)&amp;RANDBETWEEN($A$2+1,INDIRECT(MID($L14,O$1,1)&amp;($A$2)))),"")</f>
        <v>生物</v>
      </c>
      <c r="P14" s="17" t="str">
        <f t="array" aca="1" ref="P14" ca="1">IFERROR(INDIRECT(MID($L14,P$1,1)&amp;RANDBETWEEN($A$2+1,INDIRECT(MID($L14,P$1,1)&amp;($A$2)))),"")</f>
        <v>国际</v>
      </c>
      <c r="Q14" s="17" t="str">
        <f t="array" aca="1" ref="Q14" ca="1">IFERROR(INDIRECT(MID($L14,Q$1,1)&amp;RANDBETWEEN($A$2+1,INDIRECT(MID($L14,Q$1,1)&amp;($A$2)))),"")</f>
        <v/>
      </c>
      <c r="R14" s="17" t="str">
        <f t="array" aca="1" ref="R14" ca="1">IFERROR(INDIRECT(MID($L14,R$1,1)&amp;RANDBETWEEN($A$2+1,INDIRECT(MID($L14,R$1,1)&amp;($A$2)))),"")</f>
        <v/>
      </c>
      <c r="S14" s="17" t="str">
        <f t="array" aca="1" ref="S14" ca="1">IFERROR(INDIRECT(MID($L14,S$1,1)&amp;RANDBETWEEN($A$2+1,INDIRECT(MID($L14,S$1,1)&amp;($A$2)))),"")</f>
        <v/>
      </c>
      <c r="T14" s="17" t="str">
        <f t="array" aca="1" ref="T14" ca="1">IFERROR(INDIRECT(MID($L14,T$1,1)&amp;RANDBETWEEN($A$2+1,INDIRECT(MID($L14,T$1,1)&amp;($A$2)))),"")</f>
        <v/>
      </c>
      <c r="U14" s="17" t="str">
        <f t="array" aca="1" ref="U14" ca="1">IFERROR(INDIRECT(MID($L14,U$1,1)&amp;RANDBETWEEN($A$2+1,INDIRECT(MID($L14,U$1,1)&amp;($A$2)))),"")</f>
        <v/>
      </c>
      <c r="V14" s="17" t="str">
        <f t="array" aca="1" ref="V14" ca="1">IFERROR(INDIRECT(MID($L14,V$1,1)&amp;RANDBETWEEN($A$2+1,INDIRECT(MID($L14,V$1,1)&amp;($A$2)))),"")</f>
        <v/>
      </c>
      <c r="W14" s="17" t="str">
        <f t="array" aca="1" ref="W14" ca="1">IFERROR(INDIRECT(MID($L14,W$1,1)&amp;RANDBETWEEN($A$2+1,INDIRECT(MID($L14,W$1,1)&amp;($A$2)))),"")</f>
        <v/>
      </c>
    </row>
    <row r="15" spans="1:23">
      <c r="B15" s="17" t="s">
        <v>2644</v>
      </c>
      <c r="C15" s="17" t="s">
        <v>2368</v>
      </c>
      <c r="D15" s="17" t="s">
        <v>2291</v>
      </c>
      <c r="E15" s="17" t="s">
        <v>2550</v>
      </c>
      <c r="F15" s="17" t="s">
        <v>1256</v>
      </c>
      <c r="G15" s="17" t="s">
        <v>2210</v>
      </c>
      <c r="H15" s="17" t="s">
        <v>1734</v>
      </c>
      <c r="K15" s="23" t="s">
        <v>2831</v>
      </c>
      <c r="L15" s="23" t="s">
        <v>2820</v>
      </c>
      <c r="M15" s="23" t="str">
        <f t="shared" ca="1" si="1"/>
        <v>造车借鉴艺术馆</v>
      </c>
      <c r="N15" s="17" t="str">
        <f t="array" aca="1" ref="N15" ca="1">IFERROR(INDIRECT(MID($L15,N$1,1)&amp;RANDBETWEEN($A$2+1,INDIRECT(MID($L15,N$1,1)&amp;($A$2)))),"")</f>
        <v>造车</v>
      </c>
      <c r="O15" s="17" t="str">
        <f t="array" aca="1" ref="O15" ca="1">IFERROR(INDIRECT(MID($L15,O$1,1)&amp;RANDBETWEEN($A$2+1,INDIRECT(MID($L15,O$1,1)&amp;($A$2)))),"")</f>
        <v>借鉴</v>
      </c>
      <c r="P15" s="17" t="str">
        <f t="array" aca="1" ref="P15" ca="1">IFERROR(INDIRECT(MID($L15,P$1,1)&amp;RANDBETWEEN($A$2+1,INDIRECT(MID($L15,P$1,1)&amp;($A$2)))),"")</f>
        <v>艺术馆</v>
      </c>
      <c r="Q15" s="17" t="str">
        <f t="array" aca="1" ref="Q15" ca="1">IFERROR(INDIRECT(MID($L15,Q$1,1)&amp;RANDBETWEEN($A$2+1,INDIRECT(MID($L15,Q$1,1)&amp;($A$2)))),"")</f>
        <v/>
      </c>
      <c r="R15" s="17" t="str">
        <f t="array" aca="1" ref="R15" ca="1">IFERROR(INDIRECT(MID($L15,R$1,1)&amp;RANDBETWEEN($A$2+1,INDIRECT(MID($L15,R$1,1)&amp;($A$2)))),"")</f>
        <v/>
      </c>
      <c r="S15" s="17" t="str">
        <f t="array" aca="1" ref="S15" ca="1">IFERROR(INDIRECT(MID($L15,S$1,1)&amp;RANDBETWEEN($A$2+1,INDIRECT(MID($L15,S$1,1)&amp;($A$2)))),"")</f>
        <v/>
      </c>
      <c r="T15" s="17" t="str">
        <f t="array" aca="1" ref="T15" ca="1">IFERROR(INDIRECT(MID($L15,T$1,1)&amp;RANDBETWEEN($A$2+1,INDIRECT(MID($L15,T$1,1)&amp;($A$2)))),"")</f>
        <v/>
      </c>
      <c r="U15" s="17" t="str">
        <f t="array" aca="1" ref="U15" ca="1">IFERROR(INDIRECT(MID($L15,U$1,1)&amp;RANDBETWEEN($A$2+1,INDIRECT(MID($L15,U$1,1)&amp;($A$2)))),"")</f>
        <v/>
      </c>
      <c r="V15" s="17" t="str">
        <f t="array" aca="1" ref="V15" ca="1">IFERROR(INDIRECT(MID($L15,V$1,1)&amp;RANDBETWEEN($A$2+1,INDIRECT(MID($L15,V$1,1)&amp;($A$2)))),"")</f>
        <v/>
      </c>
      <c r="W15" s="17" t="str">
        <f t="array" aca="1" ref="W15" ca="1">IFERROR(INDIRECT(MID($L15,W$1,1)&amp;RANDBETWEEN($A$2+1,INDIRECT(MID($L15,W$1,1)&amp;($A$2)))),"")</f>
        <v/>
      </c>
    </row>
    <row r="16" spans="1:23">
      <c r="B16" s="17" t="s">
        <v>2182</v>
      </c>
      <c r="C16" s="17" t="s">
        <v>2402</v>
      </c>
      <c r="D16" s="17" t="s">
        <v>2371</v>
      </c>
      <c r="E16" s="17" t="s">
        <v>2551</v>
      </c>
      <c r="F16" s="17" t="s">
        <v>1714</v>
      </c>
      <c r="G16" s="17" t="s">
        <v>2197</v>
      </c>
      <c r="H16" s="17" t="s">
        <v>2504</v>
      </c>
      <c r="K16" s="23" t="s">
        <v>2830</v>
      </c>
      <c r="L16" s="23" t="s">
        <v>2823</v>
      </c>
      <c r="M16" s="23" t="str">
        <f t="shared" ca="1" si="1"/>
        <v>医疗司令部</v>
      </c>
      <c r="N16" s="17" t="str">
        <f t="array" aca="1" ref="N16" ca="1">IFERROR(INDIRECT(MID($L16,N$1,1)&amp;RANDBETWEEN($A$2+1,INDIRECT(MID($L16,N$1,1)&amp;($A$2)))),"")</f>
        <v>医疗</v>
      </c>
      <c r="O16" s="17" t="str">
        <f t="array" aca="1" ref="O16" ca="1">IFERROR(INDIRECT(MID($L16,O$1,1)&amp;RANDBETWEEN($A$2+1,INDIRECT(MID($L16,O$1,1)&amp;($A$2)))),"")</f>
        <v>司令部</v>
      </c>
      <c r="P16" s="17" t="str">
        <f t="array" aca="1" ref="P16" ca="1">IFERROR(INDIRECT(MID($L16,P$1,1)&amp;RANDBETWEEN($A$2+1,INDIRECT(MID($L16,P$1,1)&amp;($A$2)))),"")</f>
        <v/>
      </c>
      <c r="Q16" s="17" t="str">
        <f t="array" aca="1" ref="Q16" ca="1">IFERROR(INDIRECT(MID($L16,Q$1,1)&amp;RANDBETWEEN($A$2+1,INDIRECT(MID($L16,Q$1,1)&amp;($A$2)))),"")</f>
        <v/>
      </c>
      <c r="R16" s="17" t="str">
        <f t="array" aca="1" ref="R16" ca="1">IFERROR(INDIRECT(MID($L16,R$1,1)&amp;RANDBETWEEN($A$2+1,INDIRECT(MID($L16,R$1,1)&amp;($A$2)))),"")</f>
        <v/>
      </c>
      <c r="S16" s="17" t="str">
        <f t="array" aca="1" ref="S16" ca="1">IFERROR(INDIRECT(MID($L16,S$1,1)&amp;RANDBETWEEN($A$2+1,INDIRECT(MID($L16,S$1,1)&amp;($A$2)))),"")</f>
        <v/>
      </c>
      <c r="T16" s="17" t="str">
        <f t="array" aca="1" ref="T16" ca="1">IFERROR(INDIRECT(MID($L16,T$1,1)&amp;RANDBETWEEN($A$2+1,INDIRECT(MID($L16,T$1,1)&amp;($A$2)))),"")</f>
        <v/>
      </c>
      <c r="U16" s="17" t="str">
        <f t="array" aca="1" ref="U16" ca="1">IFERROR(INDIRECT(MID($L16,U$1,1)&amp;RANDBETWEEN($A$2+1,INDIRECT(MID($L16,U$1,1)&amp;($A$2)))),"")</f>
        <v/>
      </c>
      <c r="V16" s="17" t="str">
        <f t="array" aca="1" ref="V16" ca="1">IFERROR(INDIRECT(MID($L16,V$1,1)&amp;RANDBETWEEN($A$2+1,INDIRECT(MID($L16,V$1,1)&amp;($A$2)))),"")</f>
        <v/>
      </c>
      <c r="W16" s="17" t="str">
        <f t="array" aca="1" ref="W16" ca="1">IFERROR(INDIRECT(MID($L16,W$1,1)&amp;RANDBETWEEN($A$2+1,INDIRECT(MID($L16,W$1,1)&amp;($A$2)))),"")</f>
        <v/>
      </c>
    </row>
    <row r="17" spans="2:23">
      <c r="B17" s="17" t="s">
        <v>2488</v>
      </c>
      <c r="C17" s="17" t="s">
        <v>2348</v>
      </c>
      <c r="D17" s="17" t="s">
        <v>2370</v>
      </c>
      <c r="E17" s="17" t="s">
        <v>2560</v>
      </c>
      <c r="F17" s="17" t="s">
        <v>2507</v>
      </c>
      <c r="G17" s="17" t="s">
        <v>2201</v>
      </c>
      <c r="H17" s="17" t="s">
        <v>439</v>
      </c>
      <c r="K17" s="23" t="s">
        <v>2122</v>
      </c>
      <c r="L17" s="23" t="s">
        <v>2821</v>
      </c>
      <c r="M17" s="23" t="str">
        <f t="shared" ca="1" si="1"/>
        <v>文化草原</v>
      </c>
      <c r="N17" s="17" t="str">
        <f t="array" aca="1" ref="N17" ca="1">IFERROR(INDIRECT(MID($L17,N$1,1)&amp;RANDBETWEEN($A$2+1,INDIRECT(MID($L17,N$1,1)&amp;($A$2)))),"")</f>
        <v>文化</v>
      </c>
      <c r="O17" s="17" t="str">
        <f t="array" aca="1" ref="O17" ca="1">IFERROR(INDIRECT(MID($L17,O$1,1)&amp;RANDBETWEEN($A$2+1,INDIRECT(MID($L17,O$1,1)&amp;($A$2)))),"")</f>
        <v>草原</v>
      </c>
      <c r="P17" s="17" t="str">
        <f t="array" aca="1" ref="P17" ca="1">IFERROR(INDIRECT(MID($L17,P$1,1)&amp;RANDBETWEEN($A$2+1,INDIRECT(MID($L17,P$1,1)&amp;($A$2)))),"")</f>
        <v/>
      </c>
      <c r="Q17" s="17" t="str">
        <f t="array" aca="1" ref="Q17" ca="1">IFERROR(INDIRECT(MID($L17,Q$1,1)&amp;RANDBETWEEN($A$2+1,INDIRECT(MID($L17,Q$1,1)&amp;($A$2)))),"")</f>
        <v/>
      </c>
      <c r="R17" s="17" t="str">
        <f t="array" aca="1" ref="R17" ca="1">IFERROR(INDIRECT(MID($L17,R$1,1)&amp;RANDBETWEEN($A$2+1,INDIRECT(MID($L17,R$1,1)&amp;($A$2)))),"")</f>
        <v/>
      </c>
      <c r="S17" s="17" t="str">
        <f t="array" aca="1" ref="S17" ca="1">IFERROR(INDIRECT(MID($L17,S$1,1)&amp;RANDBETWEEN($A$2+1,INDIRECT(MID($L17,S$1,1)&amp;($A$2)))),"")</f>
        <v/>
      </c>
      <c r="T17" s="17" t="str">
        <f t="array" aca="1" ref="T17" ca="1">IFERROR(INDIRECT(MID($L17,T$1,1)&amp;RANDBETWEEN($A$2+1,INDIRECT(MID($L17,T$1,1)&amp;($A$2)))),"")</f>
        <v/>
      </c>
      <c r="U17" s="17" t="str">
        <f t="array" aca="1" ref="U17" ca="1">IFERROR(INDIRECT(MID($L17,U$1,1)&amp;RANDBETWEEN($A$2+1,INDIRECT(MID($L17,U$1,1)&amp;($A$2)))),"")</f>
        <v/>
      </c>
      <c r="V17" s="17" t="str">
        <f t="array" aca="1" ref="V17" ca="1">IFERROR(INDIRECT(MID($L17,V$1,1)&amp;RANDBETWEEN($A$2+1,INDIRECT(MID($L17,V$1,1)&amp;($A$2)))),"")</f>
        <v/>
      </c>
      <c r="W17" s="17" t="str">
        <f t="array" aca="1" ref="W17" ca="1">IFERROR(INDIRECT(MID($L17,W$1,1)&amp;RANDBETWEEN($A$2+1,INDIRECT(MID($L17,W$1,1)&amp;($A$2)))),"")</f>
        <v/>
      </c>
    </row>
    <row r="18" spans="2:23">
      <c r="B18" s="17" t="s">
        <v>2398</v>
      </c>
      <c r="C18" s="17" t="s">
        <v>2411</v>
      </c>
      <c r="D18" s="17" t="s">
        <v>2260</v>
      </c>
      <c r="E18" s="17" t="s">
        <v>2614</v>
      </c>
      <c r="F18" s="17" t="s">
        <v>1718</v>
      </c>
      <c r="G18" s="17" t="s">
        <v>2227</v>
      </c>
      <c r="H18" s="17" t="s">
        <v>2498</v>
      </c>
    </row>
    <row r="19" spans="2:23">
      <c r="B19" s="17" t="s">
        <v>689</v>
      </c>
      <c r="C19" s="17" t="s">
        <v>2272</v>
      </c>
      <c r="D19" s="17" t="s">
        <v>2259</v>
      </c>
      <c r="E19" s="17" t="s">
        <v>2582</v>
      </c>
      <c r="F19" s="17" t="s">
        <v>663</v>
      </c>
      <c r="G19" s="17" t="s">
        <v>2528</v>
      </c>
      <c r="H19" s="17" t="s">
        <v>258</v>
      </c>
    </row>
    <row r="20" spans="2:23">
      <c r="B20" s="17" t="s">
        <v>1158</v>
      </c>
      <c r="C20" s="17" t="s">
        <v>2312</v>
      </c>
      <c r="D20" s="17" t="s">
        <v>2535</v>
      </c>
      <c r="E20" s="17" t="s">
        <v>2558</v>
      </c>
      <c r="F20" s="17" t="s">
        <v>1661</v>
      </c>
      <c r="G20" s="17" t="s">
        <v>2225</v>
      </c>
      <c r="H20" s="17" t="s">
        <v>1727</v>
      </c>
    </row>
    <row r="21" spans="2:23">
      <c r="B21" s="17" t="s">
        <v>1287</v>
      </c>
      <c r="C21" s="17" t="s">
        <v>2530</v>
      </c>
      <c r="D21" s="17" t="s">
        <v>2351</v>
      </c>
      <c r="E21" s="17" t="s">
        <v>2585</v>
      </c>
      <c r="F21" s="17" t="s">
        <v>1664</v>
      </c>
      <c r="G21" s="17" t="s">
        <v>2518</v>
      </c>
      <c r="H21" s="17" t="s">
        <v>1753</v>
      </c>
    </row>
    <row r="22" spans="2:23">
      <c r="B22" s="17" t="s">
        <v>2477</v>
      </c>
      <c r="C22" s="17" t="s">
        <v>2531</v>
      </c>
      <c r="D22" s="17" t="s">
        <v>2353</v>
      </c>
      <c r="E22" s="17" t="s">
        <v>2513</v>
      </c>
      <c r="F22" s="17" t="s">
        <v>1647</v>
      </c>
      <c r="G22" s="17" t="s">
        <v>2517</v>
      </c>
      <c r="H22" s="17" t="s">
        <v>1715</v>
      </c>
    </row>
    <row r="23" spans="2:23">
      <c r="B23" s="17" t="s">
        <v>1604</v>
      </c>
      <c r="C23" s="17" t="s">
        <v>2313</v>
      </c>
      <c r="D23" s="17" t="s">
        <v>2352</v>
      </c>
      <c r="E23" s="17" t="s">
        <v>2345</v>
      </c>
      <c r="F23" s="17" t="s">
        <v>1680</v>
      </c>
      <c r="G23" s="17" t="s">
        <v>2194</v>
      </c>
      <c r="H23" s="17" t="s">
        <v>2500</v>
      </c>
    </row>
    <row r="24" spans="2:23">
      <c r="B24" s="17" t="s">
        <v>2489</v>
      </c>
      <c r="C24" s="17" t="s">
        <v>2408</v>
      </c>
      <c r="D24" s="17" t="s">
        <v>2281</v>
      </c>
      <c r="E24" s="17" t="s">
        <v>2610</v>
      </c>
      <c r="F24" s="17" t="s">
        <v>1684</v>
      </c>
      <c r="G24" s="17" t="s">
        <v>2198</v>
      </c>
      <c r="H24" s="17" t="s">
        <v>856</v>
      </c>
    </row>
    <row r="25" spans="2:23">
      <c r="B25" s="17" t="s">
        <v>2476</v>
      </c>
      <c r="C25" s="17" t="s">
        <v>2399</v>
      </c>
      <c r="D25" s="17" t="s">
        <v>2280</v>
      </c>
      <c r="E25" s="17" t="s">
        <v>2314</v>
      </c>
      <c r="F25" s="17" t="s">
        <v>2146</v>
      </c>
      <c r="G25" s="17" t="s">
        <v>2223</v>
      </c>
      <c r="H25" s="17" t="s">
        <v>1768</v>
      </c>
    </row>
    <row r="26" spans="2:23">
      <c r="B26" s="17" t="s">
        <v>2144</v>
      </c>
      <c r="C26" s="17" t="s">
        <v>2330</v>
      </c>
      <c r="D26" s="17" t="s">
        <v>2283</v>
      </c>
      <c r="E26" s="17" t="s">
        <v>2238</v>
      </c>
      <c r="F26" s="17" t="s">
        <v>852</v>
      </c>
      <c r="G26" s="17" t="s">
        <v>2379</v>
      </c>
      <c r="H26" s="17" t="s">
        <v>1657</v>
      </c>
    </row>
    <row r="27" spans="2:23">
      <c r="B27" s="17" t="s">
        <v>2174</v>
      </c>
      <c r="C27" s="17" t="s">
        <v>2331</v>
      </c>
      <c r="D27" s="17" t="s">
        <v>2247</v>
      </c>
      <c r="E27" s="17" t="s">
        <v>2587</v>
      </c>
      <c r="F27" s="17" t="s">
        <v>1223</v>
      </c>
      <c r="G27" s="17" t="s">
        <v>2514</v>
      </c>
      <c r="H27" s="17" t="s">
        <v>1759</v>
      </c>
    </row>
    <row r="28" spans="2:23">
      <c r="B28" s="17" t="s">
        <v>2475</v>
      </c>
      <c r="C28" s="17" t="s">
        <v>2407</v>
      </c>
      <c r="D28" s="17" t="s">
        <v>2243</v>
      </c>
      <c r="E28" s="17" t="s">
        <v>2255</v>
      </c>
      <c r="F28" s="4" t="s">
        <v>6292</v>
      </c>
      <c r="G28" s="17" t="s">
        <v>2524</v>
      </c>
      <c r="H28" s="17" t="s">
        <v>1707</v>
      </c>
    </row>
    <row r="29" spans="2:23">
      <c r="B29" s="17" t="s">
        <v>2462</v>
      </c>
      <c r="C29" s="17" t="s">
        <v>2349</v>
      </c>
      <c r="D29" s="17" t="s">
        <v>2319</v>
      </c>
      <c r="E29" s="17" t="s">
        <v>2254</v>
      </c>
      <c r="G29" s="17" t="s">
        <v>2219</v>
      </c>
      <c r="H29" s="17" t="s">
        <v>1799</v>
      </c>
    </row>
    <row r="30" spans="2:23">
      <c r="B30" s="17" t="s">
        <v>465</v>
      </c>
      <c r="C30" s="17" t="s">
        <v>2380</v>
      </c>
      <c r="D30" s="17" t="s">
        <v>2292</v>
      </c>
      <c r="E30" s="17" t="s">
        <v>2571</v>
      </c>
      <c r="G30" s="17" t="s">
        <v>2521</v>
      </c>
      <c r="H30" s="17" t="s">
        <v>2508</v>
      </c>
    </row>
    <row r="31" spans="2:23">
      <c r="B31" s="17" t="s">
        <v>297</v>
      </c>
      <c r="C31" s="17" t="s">
        <v>2333</v>
      </c>
      <c r="D31" s="17" t="s">
        <v>2325</v>
      </c>
      <c r="E31" s="17" t="s">
        <v>2608</v>
      </c>
      <c r="G31" s="17" t="s">
        <v>2205</v>
      </c>
      <c r="H31" s="17" t="s">
        <v>2412</v>
      </c>
    </row>
    <row r="32" spans="2:23">
      <c r="B32" s="17" t="s">
        <v>2484</v>
      </c>
      <c r="C32" s="17" t="s">
        <v>2332</v>
      </c>
      <c r="D32" s="17" t="s">
        <v>2284</v>
      </c>
      <c r="E32" s="17" t="s">
        <v>2237</v>
      </c>
      <c r="G32" s="17" t="s">
        <v>2358</v>
      </c>
      <c r="H32" s="17" t="s">
        <v>1780</v>
      </c>
    </row>
    <row r="33" spans="2:23">
      <c r="B33" s="17" t="s">
        <v>170</v>
      </c>
      <c r="C33" s="17" t="s">
        <v>2321</v>
      </c>
      <c r="D33" s="17" t="s">
        <v>2290</v>
      </c>
      <c r="E33" s="17" t="s">
        <v>2569</v>
      </c>
      <c r="G33" s="17" t="s">
        <v>2199</v>
      </c>
      <c r="H33" s="17" t="s">
        <v>2379</v>
      </c>
    </row>
    <row r="34" spans="2:23">
      <c r="B34" s="17" t="s">
        <v>252</v>
      </c>
      <c r="D34" s="17" t="s">
        <v>2364</v>
      </c>
      <c r="E34" s="17" t="s">
        <v>2563</v>
      </c>
      <c r="G34" s="17" t="s">
        <v>2523</v>
      </c>
      <c r="H34" s="17" t="s">
        <v>1762</v>
      </c>
    </row>
    <row r="35" spans="2:23">
      <c r="B35" s="17" t="s">
        <v>2469</v>
      </c>
      <c r="D35" s="17" t="s">
        <v>2303</v>
      </c>
      <c r="E35" s="17" t="s">
        <v>2576</v>
      </c>
      <c r="G35" s="17" t="s">
        <v>2228</v>
      </c>
      <c r="H35" s="17" t="s">
        <v>1694</v>
      </c>
    </row>
    <row r="36" spans="2:23">
      <c r="B36" s="17" t="s">
        <v>2631</v>
      </c>
      <c r="D36" s="17" t="s">
        <v>2274</v>
      </c>
      <c r="E36" s="17" t="s">
        <v>2269</v>
      </c>
      <c r="G36" s="17" t="s">
        <v>2224</v>
      </c>
      <c r="H36" s="17" t="s">
        <v>1750</v>
      </c>
    </row>
    <row r="37" spans="2:23">
      <c r="B37" s="17" t="s">
        <v>1328</v>
      </c>
      <c r="D37" s="17" t="s">
        <v>2392</v>
      </c>
      <c r="E37" s="17" t="s">
        <v>2515</v>
      </c>
      <c r="G37" s="17" t="s">
        <v>2526</v>
      </c>
      <c r="H37" s="17" t="s">
        <v>2503</v>
      </c>
    </row>
    <row r="38" spans="2:23">
      <c r="B38" s="17" t="s">
        <v>2494</v>
      </c>
      <c r="D38" s="17" t="s">
        <v>2242</v>
      </c>
      <c r="E38" s="17" t="s">
        <v>2591</v>
      </c>
      <c r="G38" s="17" t="s">
        <v>2522</v>
      </c>
      <c r="H38" s="17" t="s">
        <v>1783</v>
      </c>
    </row>
    <row r="39" spans="2:23">
      <c r="B39" s="17" t="s">
        <v>925</v>
      </c>
      <c r="D39" s="17" t="s">
        <v>2302</v>
      </c>
      <c r="E39" s="17" t="s">
        <v>2288</v>
      </c>
      <c r="G39" s="17" t="s">
        <v>2360</v>
      </c>
      <c r="H39" s="17" t="s">
        <v>1783</v>
      </c>
      <c r="P39" s="17"/>
      <c r="Q39" s="17"/>
      <c r="R39" s="17"/>
      <c r="S39" s="17"/>
      <c r="T39" s="17"/>
      <c r="U39" s="17"/>
      <c r="V39" s="17"/>
      <c r="W39" s="17"/>
    </row>
    <row r="40" spans="2:23">
      <c r="B40" s="17" t="s">
        <v>2473</v>
      </c>
      <c r="D40" s="17" t="s">
        <v>2372</v>
      </c>
      <c r="E40" s="17" t="s">
        <v>2613</v>
      </c>
      <c r="G40" s="17" t="s">
        <v>2320</v>
      </c>
      <c r="H40" s="17" t="s">
        <v>1805</v>
      </c>
    </row>
    <row r="41" spans="2:23">
      <c r="B41" s="17" t="s">
        <v>991</v>
      </c>
      <c r="D41" s="17" t="s">
        <v>2622</v>
      </c>
      <c r="E41" s="17" t="s">
        <v>2609</v>
      </c>
      <c r="G41" s="17" t="s">
        <v>2519</v>
      </c>
      <c r="H41" s="17" t="s">
        <v>1068</v>
      </c>
    </row>
    <row r="42" spans="2:23">
      <c r="B42" s="17" t="s">
        <v>1174</v>
      </c>
      <c r="D42" s="17" t="s">
        <v>2387</v>
      </c>
      <c r="E42" s="17" t="s">
        <v>2596</v>
      </c>
      <c r="G42" s="17" t="s">
        <v>2203</v>
      </c>
      <c r="H42" s="17" t="s">
        <v>2502</v>
      </c>
    </row>
    <row r="43" spans="2:23">
      <c r="B43" s="17" t="s">
        <v>202</v>
      </c>
      <c r="D43" s="17" t="s">
        <v>2389</v>
      </c>
      <c r="E43" s="17" t="s">
        <v>2223</v>
      </c>
      <c r="G43" s="17" t="s">
        <v>2529</v>
      </c>
      <c r="H43" s="17" t="s">
        <v>2417</v>
      </c>
    </row>
    <row r="44" spans="2:23">
      <c r="B44" s="17" t="s">
        <v>2185</v>
      </c>
      <c r="D44" s="17" t="s">
        <v>2334</v>
      </c>
      <c r="E44" s="17" t="s">
        <v>2341</v>
      </c>
      <c r="G44" s="17" t="s">
        <v>2359</v>
      </c>
      <c r="H44" s="17" t="s">
        <v>1785</v>
      </c>
    </row>
    <row r="45" spans="2:23">
      <c r="B45" s="17" t="s">
        <v>400</v>
      </c>
      <c r="D45" s="17" t="s">
        <v>2362</v>
      </c>
      <c r="E45" s="17" t="s">
        <v>2573</v>
      </c>
      <c r="G45" s="17" t="s">
        <v>2229</v>
      </c>
      <c r="H45" s="17" t="s">
        <v>1698</v>
      </c>
    </row>
    <row r="46" spans="2:23">
      <c r="B46" s="17" t="s">
        <v>2186</v>
      </c>
      <c r="D46" s="17" t="s">
        <v>2245</v>
      </c>
      <c r="E46" s="17" t="s">
        <v>2343</v>
      </c>
      <c r="G46" s="17" t="s">
        <v>2221</v>
      </c>
      <c r="H46" s="17" t="s">
        <v>1686</v>
      </c>
      <c r="P46" s="17"/>
      <c r="Q46" s="17"/>
      <c r="R46" s="17"/>
      <c r="S46" s="17"/>
      <c r="T46" s="17"/>
      <c r="U46" s="17"/>
      <c r="V46" s="17"/>
      <c r="W46" s="17"/>
    </row>
    <row r="47" spans="2:23">
      <c r="B47" s="17" t="s">
        <v>781</v>
      </c>
      <c r="D47" s="17" t="s">
        <v>2533</v>
      </c>
      <c r="E47" s="17" t="s">
        <v>2574</v>
      </c>
      <c r="G47" s="17" t="s">
        <v>2204</v>
      </c>
      <c r="H47" s="17" t="s">
        <v>262</v>
      </c>
    </row>
    <row r="48" spans="2:23">
      <c r="B48" s="17" t="s">
        <v>2645</v>
      </c>
      <c r="D48" s="17" t="s">
        <v>2348</v>
      </c>
      <c r="E48" s="17" t="s">
        <v>2342</v>
      </c>
      <c r="G48" s="17" t="s">
        <v>2209</v>
      </c>
      <c r="H48" s="17" t="s">
        <v>1702</v>
      </c>
    </row>
    <row r="49" spans="2:23">
      <c r="B49" s="17" t="s">
        <v>2436</v>
      </c>
      <c r="D49" s="17" t="s">
        <v>2347</v>
      </c>
      <c r="E49" s="17" t="s">
        <v>2616</v>
      </c>
      <c r="G49" s="17" t="s">
        <v>2222</v>
      </c>
      <c r="H49" s="17" t="s">
        <v>2501</v>
      </c>
    </row>
    <row r="50" spans="2:23">
      <c r="B50" s="17" t="s">
        <v>2436</v>
      </c>
      <c r="D50" s="17" t="s">
        <v>2263</v>
      </c>
      <c r="E50" s="17" t="s">
        <v>2235</v>
      </c>
      <c r="G50" s="17" t="s">
        <v>2214</v>
      </c>
      <c r="H50" s="17" t="s">
        <v>1666</v>
      </c>
    </row>
    <row r="51" spans="2:23">
      <c r="B51" s="17" t="s">
        <v>1677</v>
      </c>
      <c r="D51" s="17" t="s">
        <v>2329</v>
      </c>
      <c r="E51" s="17" t="s">
        <v>2542</v>
      </c>
      <c r="G51" s="17" t="s">
        <v>2217</v>
      </c>
      <c r="H51" s="17" t="s">
        <v>1711</v>
      </c>
      <c r="I51" s="16"/>
      <c r="J51" s="16"/>
      <c r="K51" s="16"/>
      <c r="O51" s="16"/>
      <c r="P51" s="16"/>
      <c r="Q51" s="16"/>
      <c r="R51" s="16"/>
      <c r="S51" s="16"/>
      <c r="T51" s="16"/>
      <c r="U51" s="16"/>
      <c r="V51" s="16"/>
      <c r="W51" s="16"/>
    </row>
    <row r="52" spans="2:23">
      <c r="B52" s="17" t="s">
        <v>1104</v>
      </c>
      <c r="D52" s="17" t="s">
        <v>2532</v>
      </c>
      <c r="E52" s="17" t="s">
        <v>2240</v>
      </c>
      <c r="G52" s="17" t="s">
        <v>2216</v>
      </c>
      <c r="H52" s="17" t="s">
        <v>1730</v>
      </c>
      <c r="I52" s="16"/>
      <c r="J52" s="16"/>
      <c r="K52" s="16"/>
      <c r="O52" s="16"/>
      <c r="P52" s="16"/>
      <c r="Q52" s="16"/>
      <c r="R52" s="16"/>
      <c r="S52" s="16"/>
      <c r="T52" s="16"/>
      <c r="U52" s="16"/>
      <c r="V52" s="16"/>
      <c r="W52" s="16"/>
    </row>
    <row r="53" spans="2:23">
      <c r="B53" s="17" t="s">
        <v>458</v>
      </c>
      <c r="D53" s="17" t="s">
        <v>2296</v>
      </c>
      <c r="E53" s="17" t="s">
        <v>2270</v>
      </c>
      <c r="G53" s="17" t="s">
        <v>2231</v>
      </c>
      <c r="H53" s="17" t="s">
        <v>1808</v>
      </c>
      <c r="I53" s="16"/>
      <c r="J53" s="16"/>
      <c r="K53" s="16"/>
      <c r="O53" s="16"/>
      <c r="P53" s="16"/>
      <c r="Q53" s="16"/>
      <c r="R53" s="16"/>
      <c r="S53" s="16"/>
      <c r="T53" s="16"/>
      <c r="U53" s="16"/>
      <c r="V53" s="16"/>
      <c r="W53" s="16"/>
    </row>
    <row r="54" spans="2:23">
      <c r="B54" s="17" t="s">
        <v>1178</v>
      </c>
      <c r="D54" s="17" t="s">
        <v>2277</v>
      </c>
      <c r="E54" s="17" t="s">
        <v>2556</v>
      </c>
      <c r="G54" s="17"/>
      <c r="H54" s="17" t="s">
        <v>1676</v>
      </c>
      <c r="I54" s="16"/>
      <c r="J54" s="16"/>
      <c r="K54" s="16"/>
      <c r="O54" s="16"/>
      <c r="P54" s="16"/>
      <c r="Q54" s="16"/>
      <c r="R54" s="16"/>
      <c r="S54" s="16"/>
      <c r="T54" s="16"/>
      <c r="U54" s="16"/>
      <c r="V54" s="16"/>
      <c r="W54" s="16"/>
    </row>
    <row r="55" spans="2:23">
      <c r="B55" s="17" t="s">
        <v>366</v>
      </c>
      <c r="D55" s="17" t="s">
        <v>2311</v>
      </c>
      <c r="E55" s="17" t="s">
        <v>2592</v>
      </c>
      <c r="G55" s="17" t="s">
        <v>2218</v>
      </c>
      <c r="H55" s="17" t="s">
        <v>1777</v>
      </c>
      <c r="I55" s="16"/>
      <c r="J55" s="16"/>
      <c r="K55" s="16"/>
      <c r="O55" s="16"/>
      <c r="P55" s="16"/>
      <c r="Q55" s="16"/>
      <c r="R55" s="16"/>
      <c r="S55" s="16"/>
      <c r="T55" s="16"/>
      <c r="U55" s="16"/>
      <c r="V55" s="16"/>
      <c r="W55" s="16"/>
    </row>
    <row r="56" spans="2:23">
      <c r="B56" s="17" t="s">
        <v>2160</v>
      </c>
      <c r="D56" s="17" t="s">
        <v>2339</v>
      </c>
      <c r="E56" s="17" t="s">
        <v>2401</v>
      </c>
      <c r="G56" s="17" t="s">
        <v>2230</v>
      </c>
      <c r="H56" s="17" t="s">
        <v>1802</v>
      </c>
      <c r="I56" s="16"/>
      <c r="J56" s="16"/>
      <c r="K56" s="16"/>
      <c r="O56" s="16"/>
      <c r="P56" s="16"/>
      <c r="Q56" s="16"/>
      <c r="R56" s="16"/>
      <c r="S56" s="16"/>
      <c r="T56" s="16"/>
      <c r="U56" s="16"/>
      <c r="V56" s="16"/>
      <c r="W56" s="16"/>
    </row>
    <row r="57" spans="2:23">
      <c r="B57" s="17" t="s">
        <v>1674</v>
      </c>
      <c r="D57" s="17" t="s">
        <v>2305</v>
      </c>
      <c r="E57" s="17" t="s">
        <v>2580</v>
      </c>
      <c r="G57" s="17" t="s">
        <v>2230</v>
      </c>
      <c r="H57" s="17" t="s">
        <v>1765</v>
      </c>
      <c r="I57" s="16"/>
      <c r="J57" s="16"/>
      <c r="K57" s="16"/>
      <c r="O57" s="16"/>
      <c r="P57" s="16"/>
      <c r="Q57" s="16"/>
      <c r="R57" s="16"/>
      <c r="S57" s="16"/>
      <c r="T57" s="16"/>
      <c r="U57" s="16"/>
      <c r="V57" s="16"/>
      <c r="W57" s="16"/>
    </row>
    <row r="58" spans="2:23">
      <c r="B58" s="17" t="s">
        <v>469</v>
      </c>
      <c r="D58" s="17" t="s">
        <v>2350</v>
      </c>
      <c r="E58" s="17" t="s">
        <v>2395</v>
      </c>
      <c r="G58" s="17" t="s">
        <v>2527</v>
      </c>
      <c r="H58" s="17" t="s">
        <v>2511</v>
      </c>
      <c r="I58" s="16"/>
      <c r="J58" s="16"/>
      <c r="K58" s="16"/>
      <c r="O58" s="16"/>
      <c r="P58" s="16"/>
      <c r="Q58" s="16"/>
      <c r="R58" s="16"/>
      <c r="S58" s="16"/>
      <c r="T58" s="16"/>
      <c r="U58" s="16"/>
      <c r="V58" s="16"/>
      <c r="W58" s="16"/>
    </row>
    <row r="59" spans="2:23">
      <c r="B59" s="17" t="s">
        <v>2643</v>
      </c>
      <c r="D59" s="17" t="s">
        <v>2252</v>
      </c>
      <c r="E59" s="17" t="s">
        <v>2620</v>
      </c>
      <c r="G59" s="17" t="s">
        <v>2195</v>
      </c>
      <c r="H59" s="17" t="s">
        <v>1795</v>
      </c>
      <c r="I59" s="16"/>
      <c r="J59" s="16"/>
      <c r="K59" s="16"/>
      <c r="O59" s="16"/>
      <c r="P59" s="16"/>
      <c r="Q59" s="16"/>
      <c r="R59" s="16"/>
      <c r="S59" s="16"/>
      <c r="T59" s="16"/>
      <c r="U59" s="16"/>
      <c r="V59" s="16"/>
      <c r="W59" s="16"/>
    </row>
    <row r="60" spans="2:23">
      <c r="B60" s="17" t="s">
        <v>2143</v>
      </c>
      <c r="D60" s="17" t="s">
        <v>2354</v>
      </c>
      <c r="E60" s="17" t="s">
        <v>2234</v>
      </c>
      <c r="G60" s="17" t="s">
        <v>2195</v>
      </c>
      <c r="H60" s="17" t="s">
        <v>2510</v>
      </c>
      <c r="I60" s="16"/>
      <c r="J60" s="16"/>
      <c r="K60" s="16"/>
      <c r="O60" s="16"/>
      <c r="P60" s="16"/>
      <c r="Q60" s="16"/>
      <c r="R60" s="16"/>
      <c r="S60" s="16"/>
      <c r="T60" s="16"/>
      <c r="U60" s="16"/>
      <c r="V60" s="16"/>
      <c r="W60" s="16"/>
    </row>
    <row r="61" spans="2:23">
      <c r="B61" s="17" t="s">
        <v>2640</v>
      </c>
      <c r="D61" s="17" t="s">
        <v>2248</v>
      </c>
      <c r="E61" s="17" t="s">
        <v>2575</v>
      </c>
      <c r="G61" s="17" t="s">
        <v>2516</v>
      </c>
      <c r="H61" s="17" t="s">
        <v>2497</v>
      </c>
      <c r="I61" s="16"/>
      <c r="J61" s="16"/>
      <c r="K61" s="16"/>
      <c r="O61" s="16"/>
      <c r="P61" s="16"/>
      <c r="Q61" s="16"/>
      <c r="R61" s="16"/>
      <c r="S61" s="16"/>
      <c r="T61" s="16"/>
      <c r="U61" s="16"/>
      <c r="V61" s="16"/>
      <c r="W61" s="16"/>
    </row>
    <row r="62" spans="2:23">
      <c r="B62" s="17" t="s">
        <v>169</v>
      </c>
      <c r="D62" s="17" t="s">
        <v>2286</v>
      </c>
      <c r="E62" s="17" t="s">
        <v>2241</v>
      </c>
      <c r="G62" s="17" t="s">
        <v>2525</v>
      </c>
      <c r="H62" s="17" t="s">
        <v>2406</v>
      </c>
      <c r="I62" s="16"/>
      <c r="J62" s="16"/>
      <c r="K62" s="16"/>
      <c r="O62" s="16"/>
      <c r="P62" s="16"/>
      <c r="Q62" s="16"/>
      <c r="R62" s="16"/>
      <c r="S62" s="16"/>
      <c r="T62" s="16"/>
      <c r="U62" s="16"/>
      <c r="V62" s="16"/>
      <c r="W62" s="16"/>
    </row>
    <row r="63" spans="2:23">
      <c r="B63" s="17" t="s">
        <v>169</v>
      </c>
      <c r="D63" s="17" t="s">
        <v>2335</v>
      </c>
      <c r="E63" s="17" t="s">
        <v>2266</v>
      </c>
      <c r="G63" s="17" t="s">
        <v>2378</v>
      </c>
      <c r="H63" s="17" t="s">
        <v>1690</v>
      </c>
      <c r="I63" s="16"/>
      <c r="J63" s="16"/>
      <c r="K63" s="16"/>
      <c r="O63" s="16"/>
      <c r="P63" s="16"/>
      <c r="Q63" s="16"/>
      <c r="R63" s="16"/>
      <c r="S63" s="16"/>
      <c r="T63" s="16"/>
      <c r="U63" s="16"/>
      <c r="V63" s="16"/>
      <c r="W63" s="16"/>
    </row>
    <row r="64" spans="2:23">
      <c r="B64" s="17" t="s">
        <v>2410</v>
      </c>
      <c r="D64" s="17" t="s">
        <v>2276</v>
      </c>
      <c r="E64" s="17" t="s">
        <v>2578</v>
      </c>
      <c r="G64" s="17" t="s">
        <v>2213</v>
      </c>
      <c r="H64" s="17" t="s">
        <v>1747</v>
      </c>
      <c r="I64" s="16"/>
      <c r="J64" s="16"/>
      <c r="K64" s="16"/>
      <c r="O64" s="16"/>
      <c r="P64" s="16"/>
      <c r="Q64" s="16"/>
      <c r="R64" s="16"/>
      <c r="S64" s="16"/>
      <c r="T64" s="16"/>
      <c r="U64" s="16"/>
      <c r="V64" s="16"/>
      <c r="W64" s="16"/>
    </row>
    <row r="65" spans="2:23">
      <c r="B65" s="17" t="s">
        <v>2632</v>
      </c>
      <c r="D65" s="17" t="s">
        <v>2317</v>
      </c>
      <c r="E65" s="17" t="s">
        <v>2615</v>
      </c>
      <c r="G65" s="17" t="s">
        <v>2213</v>
      </c>
      <c r="H65" s="17" t="s">
        <v>1740</v>
      </c>
      <c r="I65" s="16"/>
      <c r="J65" s="16"/>
      <c r="K65" s="16"/>
      <c r="O65" s="16"/>
      <c r="P65" s="16"/>
      <c r="Q65" s="16"/>
      <c r="R65" s="16"/>
      <c r="S65" s="16"/>
      <c r="T65" s="16"/>
      <c r="U65" s="16"/>
      <c r="V65" s="16"/>
      <c r="W65" s="16"/>
    </row>
    <row r="66" spans="2:23">
      <c r="B66" s="17" t="s">
        <v>744</v>
      </c>
      <c r="D66" s="17" t="s">
        <v>2374</v>
      </c>
      <c r="E66" s="17" t="s">
        <v>2537</v>
      </c>
      <c r="G66" s="17" t="s">
        <v>2212</v>
      </c>
      <c r="H66" s="17" t="s">
        <v>2146</v>
      </c>
      <c r="I66" s="16"/>
      <c r="J66" s="16"/>
      <c r="K66" s="16"/>
      <c r="O66" s="16"/>
      <c r="P66" s="16"/>
      <c r="Q66" s="16"/>
      <c r="R66" s="16"/>
      <c r="S66" s="16"/>
      <c r="T66" s="16"/>
      <c r="U66" s="16"/>
      <c r="V66" s="16"/>
      <c r="W66" s="16"/>
    </row>
    <row r="67" spans="2:23">
      <c r="B67" s="17" t="s">
        <v>2430</v>
      </c>
      <c r="D67" s="17" t="s">
        <v>2375</v>
      </c>
      <c r="E67" s="17" t="s">
        <v>2595</v>
      </c>
      <c r="G67" s="17" t="s">
        <v>2226</v>
      </c>
      <c r="H67" s="17" t="s">
        <v>1681</v>
      </c>
      <c r="I67" s="16"/>
      <c r="J67" s="16"/>
      <c r="K67" s="16"/>
      <c r="O67" s="16"/>
      <c r="P67" s="16"/>
      <c r="Q67" s="16"/>
      <c r="R67" s="16"/>
      <c r="S67" s="16"/>
      <c r="T67" s="16"/>
      <c r="U67" s="16"/>
      <c r="V67" s="16"/>
      <c r="W67" s="16"/>
    </row>
    <row r="68" spans="2:23">
      <c r="B68" s="17" t="s">
        <v>2176</v>
      </c>
      <c r="D68" s="17" t="s">
        <v>2261</v>
      </c>
      <c r="E68" s="17" t="s">
        <v>2611</v>
      </c>
      <c r="G68" s="17" t="s">
        <v>2202</v>
      </c>
      <c r="H68" s="17" t="s">
        <v>2378</v>
      </c>
      <c r="I68" s="16"/>
      <c r="J68" s="16"/>
      <c r="K68" s="16"/>
      <c r="O68" s="16"/>
      <c r="P68" s="16"/>
      <c r="Q68" s="16"/>
      <c r="R68" s="16"/>
      <c r="S68" s="16"/>
      <c r="T68" s="16"/>
      <c r="U68" s="16"/>
      <c r="V68" s="16"/>
      <c r="W68" s="16"/>
    </row>
    <row r="69" spans="2:23">
      <c r="B69" s="17" t="s">
        <v>2495</v>
      </c>
      <c r="D69" s="17" t="s">
        <v>2386</v>
      </c>
      <c r="E69" s="17" t="s">
        <v>2593</v>
      </c>
      <c r="G69" s="17" t="s">
        <v>2196</v>
      </c>
      <c r="H69" s="17" t="s">
        <v>2809</v>
      </c>
      <c r="I69" s="16"/>
      <c r="J69" s="16"/>
      <c r="K69" s="16"/>
      <c r="O69" s="16"/>
      <c r="P69" s="16"/>
      <c r="Q69" s="16"/>
      <c r="R69" s="16"/>
      <c r="S69" s="16"/>
      <c r="T69" s="16"/>
      <c r="U69" s="16"/>
      <c r="V69" s="16"/>
      <c r="W69" s="16"/>
    </row>
    <row r="70" spans="2:23">
      <c r="B70" s="17" t="s">
        <v>1359</v>
      </c>
      <c r="D70" s="17" t="s">
        <v>2309</v>
      </c>
      <c r="E70" s="17" t="s">
        <v>2393</v>
      </c>
      <c r="H70" s="17" t="s">
        <v>2230</v>
      </c>
      <c r="I70" s="16"/>
      <c r="J70" s="16"/>
      <c r="K70" s="16"/>
      <c r="O70" s="16"/>
      <c r="P70" s="16"/>
      <c r="Q70" s="16"/>
      <c r="R70" s="16"/>
      <c r="S70" s="16"/>
      <c r="T70" s="16"/>
      <c r="U70" s="16"/>
      <c r="V70" s="16"/>
      <c r="W70" s="16"/>
    </row>
    <row r="71" spans="2:23">
      <c r="B71" s="17" t="s">
        <v>2437</v>
      </c>
      <c r="D71" s="17" t="s">
        <v>2298</v>
      </c>
      <c r="E71" s="17" t="s">
        <v>2564</v>
      </c>
      <c r="H71" s="17" t="s">
        <v>2810</v>
      </c>
      <c r="I71" s="16"/>
      <c r="J71" s="16"/>
      <c r="K71" s="16"/>
      <c r="O71" s="16"/>
      <c r="P71" s="16"/>
      <c r="Q71" s="16"/>
      <c r="R71" s="16"/>
      <c r="S71" s="16"/>
      <c r="T71" s="16"/>
      <c r="U71" s="16"/>
      <c r="V71" s="16"/>
      <c r="W71" s="16"/>
    </row>
    <row r="72" spans="2:23">
      <c r="B72" s="17" t="s">
        <v>2666</v>
      </c>
      <c r="D72" s="17" t="s">
        <v>2295</v>
      </c>
      <c r="E72" s="17" t="s">
        <v>2589</v>
      </c>
      <c r="H72" s="17" t="s">
        <v>2811</v>
      </c>
      <c r="I72" s="16"/>
      <c r="J72" s="16"/>
      <c r="K72" s="16"/>
      <c r="O72" s="16"/>
      <c r="P72" s="16"/>
      <c r="Q72" s="16"/>
      <c r="R72" s="16"/>
      <c r="S72" s="16"/>
      <c r="T72" s="16"/>
      <c r="U72" s="16"/>
      <c r="V72" s="16"/>
      <c r="W72" s="16"/>
    </row>
    <row r="73" spans="2:23">
      <c r="B73" s="17" t="s">
        <v>2468</v>
      </c>
      <c r="D73" s="17" t="s">
        <v>2651</v>
      </c>
      <c r="E73" s="17" t="s">
        <v>2566</v>
      </c>
      <c r="H73" s="17" t="s">
        <v>2812</v>
      </c>
      <c r="I73" s="16"/>
      <c r="J73" s="16"/>
      <c r="K73" s="16"/>
      <c r="O73" s="16"/>
      <c r="P73" s="16"/>
      <c r="Q73" s="16"/>
      <c r="R73" s="16"/>
      <c r="S73" s="16"/>
      <c r="T73" s="16"/>
      <c r="U73" s="16"/>
      <c r="V73" s="16"/>
      <c r="W73" s="16"/>
    </row>
    <row r="74" spans="2:23">
      <c r="B74" s="17" t="s">
        <v>2496</v>
      </c>
      <c r="D74" s="17" t="s">
        <v>2251</v>
      </c>
      <c r="E74" s="17" t="s">
        <v>2618</v>
      </c>
      <c r="H74" s="17" t="s">
        <v>2813</v>
      </c>
      <c r="I74" s="16"/>
      <c r="J74" s="16"/>
      <c r="K74" s="16"/>
      <c r="O74" s="16"/>
      <c r="P74" s="16"/>
      <c r="Q74" s="16"/>
      <c r="R74" s="16"/>
      <c r="S74" s="16"/>
      <c r="T74" s="16"/>
      <c r="U74" s="16"/>
      <c r="V74" s="16"/>
      <c r="W74" s="16"/>
    </row>
    <row r="75" spans="2:23">
      <c r="B75" s="17" t="s">
        <v>250</v>
      </c>
      <c r="D75" s="17" t="s">
        <v>2385</v>
      </c>
      <c r="E75" s="17" t="s">
        <v>2619</v>
      </c>
      <c r="I75" s="16"/>
      <c r="J75" s="16"/>
      <c r="K75" s="16"/>
      <c r="O75" s="16"/>
      <c r="P75" s="16"/>
      <c r="Q75" s="16"/>
      <c r="R75" s="16"/>
      <c r="S75" s="16"/>
      <c r="T75" s="16"/>
      <c r="U75" s="16"/>
      <c r="V75" s="16"/>
      <c r="W75" s="16"/>
    </row>
    <row r="76" spans="2:23">
      <c r="B76" s="17" t="s">
        <v>387</v>
      </c>
      <c r="D76" s="17" t="s">
        <v>2282</v>
      </c>
      <c r="E76" s="17" t="s">
        <v>2562</v>
      </c>
      <c r="I76" s="16"/>
      <c r="J76" s="16"/>
      <c r="K76" s="16"/>
      <c r="O76" s="16"/>
      <c r="P76" s="16"/>
      <c r="Q76" s="16"/>
      <c r="R76" s="16"/>
      <c r="S76" s="16"/>
      <c r="T76" s="16"/>
      <c r="U76" s="16"/>
      <c r="V76" s="16"/>
      <c r="W76" s="16"/>
    </row>
    <row r="77" spans="2:23">
      <c r="B77" s="17" t="s">
        <v>2177</v>
      </c>
      <c r="D77" s="17" t="s">
        <v>2406</v>
      </c>
      <c r="E77" s="17" t="s">
        <v>2654</v>
      </c>
      <c r="I77" s="16"/>
      <c r="J77" s="16"/>
      <c r="K77" s="16"/>
      <c r="O77" s="16"/>
      <c r="P77" s="16"/>
      <c r="Q77" s="16"/>
      <c r="R77" s="16"/>
      <c r="S77" s="16"/>
      <c r="T77" s="16"/>
      <c r="U77" s="16"/>
      <c r="V77" s="16"/>
      <c r="W77" s="16"/>
    </row>
    <row r="78" spans="2:23">
      <c r="B78" s="17" t="s">
        <v>2148</v>
      </c>
      <c r="D78" s="17" t="s">
        <v>2405</v>
      </c>
      <c r="E78" s="17" t="s">
        <v>2548</v>
      </c>
      <c r="I78" s="16"/>
      <c r="J78" s="16"/>
      <c r="K78" s="16"/>
      <c r="O78" s="16"/>
      <c r="P78" s="16"/>
      <c r="Q78" s="16"/>
      <c r="R78" s="16"/>
      <c r="S78" s="16"/>
      <c r="T78" s="16"/>
      <c r="U78" s="16"/>
      <c r="V78" s="16"/>
      <c r="W78" s="16"/>
    </row>
    <row r="79" spans="2:23">
      <c r="B79" s="17" t="s">
        <v>2458</v>
      </c>
      <c r="D79" s="17" t="s">
        <v>2349</v>
      </c>
      <c r="E79" s="17" t="s">
        <v>2549</v>
      </c>
      <c r="I79" s="16"/>
      <c r="J79" s="16"/>
      <c r="K79" s="16"/>
      <c r="O79" s="16"/>
      <c r="P79" s="16"/>
      <c r="Q79" s="16"/>
      <c r="R79" s="16"/>
      <c r="S79" s="16"/>
      <c r="T79" s="16"/>
      <c r="U79" s="16"/>
      <c r="V79" s="16"/>
      <c r="W79" s="16"/>
    </row>
    <row r="80" spans="2:23">
      <c r="B80" s="17" t="s">
        <v>2142</v>
      </c>
      <c r="D80" s="17" t="s">
        <v>2222</v>
      </c>
      <c r="E80" s="17" t="s">
        <v>2265</v>
      </c>
      <c r="I80" s="16"/>
      <c r="J80" s="16"/>
      <c r="K80" s="16"/>
      <c r="O80" s="16"/>
      <c r="P80" s="16"/>
      <c r="Q80" s="16"/>
      <c r="R80" s="16"/>
      <c r="S80" s="16"/>
      <c r="T80" s="16"/>
      <c r="U80" s="16"/>
      <c r="V80" s="16"/>
      <c r="W80" s="16"/>
    </row>
    <row r="81" spans="2:23">
      <c r="B81" s="17" t="s">
        <v>2452</v>
      </c>
      <c r="D81" s="17" t="s">
        <v>2250</v>
      </c>
      <c r="E81" s="17" t="s">
        <v>2267</v>
      </c>
      <c r="I81" s="16"/>
      <c r="J81" s="16"/>
      <c r="K81" s="16"/>
      <c r="O81" s="16"/>
      <c r="P81" s="16"/>
      <c r="Q81" s="16"/>
      <c r="R81" s="16"/>
      <c r="S81" s="16"/>
      <c r="T81" s="16"/>
      <c r="U81" s="16"/>
      <c r="V81" s="16"/>
      <c r="W81" s="16"/>
    </row>
    <row r="82" spans="2:23">
      <c r="B82" s="17" t="s">
        <v>2126</v>
      </c>
      <c r="D82" s="17" t="s">
        <v>2304</v>
      </c>
      <c r="E82" s="17" t="s">
        <v>2603</v>
      </c>
      <c r="I82" s="16"/>
      <c r="J82" s="16"/>
      <c r="K82" s="16"/>
      <c r="O82" s="16"/>
      <c r="P82" s="16"/>
      <c r="Q82" s="16"/>
      <c r="R82" s="16"/>
      <c r="S82" s="16"/>
      <c r="T82" s="16"/>
      <c r="U82" s="16"/>
      <c r="V82" s="16"/>
      <c r="W82" s="16"/>
    </row>
    <row r="83" spans="2:23">
      <c r="B83" s="17" t="s">
        <v>1131</v>
      </c>
      <c r="D83" s="17" t="s">
        <v>2249</v>
      </c>
      <c r="E83" s="17" t="s">
        <v>2597</v>
      </c>
      <c r="I83" s="16"/>
      <c r="J83" s="16"/>
      <c r="K83" s="16"/>
      <c r="O83" s="16"/>
      <c r="P83" s="16"/>
      <c r="Q83" s="16"/>
      <c r="R83" s="16"/>
      <c r="S83" s="16"/>
      <c r="T83" s="16"/>
      <c r="U83" s="16"/>
      <c r="V83" s="16"/>
      <c r="W83" s="16"/>
    </row>
    <row r="84" spans="2:23">
      <c r="B84" s="17" t="s">
        <v>2466</v>
      </c>
      <c r="D84" s="17" t="s">
        <v>2373</v>
      </c>
      <c r="E84" s="17" t="s">
        <v>2606</v>
      </c>
      <c r="I84" s="16"/>
      <c r="J84" s="16"/>
      <c r="K84" s="16"/>
      <c r="O84" s="16"/>
      <c r="P84" s="16"/>
      <c r="Q84" s="16"/>
      <c r="R84" s="16"/>
      <c r="S84" s="16"/>
      <c r="T84" s="16"/>
      <c r="U84" s="16"/>
      <c r="V84" s="16"/>
      <c r="W84" s="16"/>
    </row>
    <row r="85" spans="2:23">
      <c r="B85" s="17" t="s">
        <v>2451</v>
      </c>
      <c r="D85" s="17" t="s">
        <v>2340</v>
      </c>
      <c r="E85" s="17" t="s">
        <v>2598</v>
      </c>
      <c r="I85" s="16"/>
      <c r="J85" s="16"/>
      <c r="K85" s="16"/>
      <c r="O85" s="16"/>
      <c r="P85" s="16"/>
      <c r="Q85" s="16"/>
      <c r="R85" s="16"/>
      <c r="S85" s="16"/>
      <c r="T85" s="16"/>
      <c r="U85" s="16"/>
      <c r="V85" s="16"/>
      <c r="W85" s="16"/>
    </row>
    <row r="86" spans="2:23">
      <c r="B86" s="17" t="s">
        <v>2421</v>
      </c>
      <c r="D86" s="17" t="s">
        <v>2308</v>
      </c>
      <c r="E86" s="17" t="s">
        <v>2547</v>
      </c>
      <c r="I86" s="16"/>
      <c r="J86" s="16"/>
      <c r="K86" s="16"/>
      <c r="O86" s="16"/>
      <c r="P86" s="16"/>
      <c r="Q86" s="16"/>
      <c r="R86" s="16"/>
      <c r="S86" s="16"/>
      <c r="T86" s="16"/>
      <c r="U86" s="16"/>
      <c r="V86" s="16"/>
      <c r="W86" s="16"/>
    </row>
    <row r="87" spans="2:23">
      <c r="B87" s="17" t="s">
        <v>2425</v>
      </c>
      <c r="D87" s="17" t="s">
        <v>2336</v>
      </c>
      <c r="E87" s="17" t="s">
        <v>2536</v>
      </c>
    </row>
    <row r="88" spans="2:23">
      <c r="B88" s="17" t="s">
        <v>362</v>
      </c>
      <c r="D88" s="17" t="s">
        <v>2404</v>
      </c>
      <c r="E88" s="17" t="s">
        <v>2590</v>
      </c>
    </row>
    <row r="89" spans="2:23">
      <c r="B89" s="17" t="s">
        <v>191</v>
      </c>
      <c r="D89" s="17" t="s">
        <v>2278</v>
      </c>
      <c r="E89" s="17" t="s">
        <v>2271</v>
      </c>
    </row>
    <row r="90" spans="2:23">
      <c r="B90" s="17" t="s">
        <v>2450</v>
      </c>
      <c r="D90" s="17" t="s">
        <v>2287</v>
      </c>
      <c r="E90" s="17" t="s">
        <v>2344</v>
      </c>
    </row>
    <row r="91" spans="2:23">
      <c r="B91" s="17" t="s">
        <v>529</v>
      </c>
      <c r="D91" s="17" t="s">
        <v>2258</v>
      </c>
      <c r="E91" s="17" t="s">
        <v>2602</v>
      </c>
    </row>
    <row r="92" spans="2:23">
      <c r="B92" s="17" t="s">
        <v>234</v>
      </c>
      <c r="D92" s="17" t="s">
        <v>2316</v>
      </c>
      <c r="E92" s="17" t="s">
        <v>2545</v>
      </c>
    </row>
    <row r="93" spans="2:23">
      <c r="B93" s="17" t="s">
        <v>353</v>
      </c>
      <c r="D93" s="17" t="s">
        <v>2273</v>
      </c>
      <c r="E93" s="17" t="s">
        <v>2543</v>
      </c>
    </row>
    <row r="94" spans="2:23">
      <c r="B94" s="17" t="s">
        <v>2438</v>
      </c>
      <c r="D94" s="17" t="s">
        <v>2327</v>
      </c>
      <c r="E94" s="17" t="s">
        <v>2233</v>
      </c>
    </row>
    <row r="95" spans="2:23">
      <c r="B95" s="17" t="s">
        <v>2179</v>
      </c>
      <c r="D95" s="17" t="s">
        <v>2326</v>
      </c>
      <c r="E95" s="17" t="s">
        <v>2355</v>
      </c>
    </row>
    <row r="96" spans="2:23">
      <c r="B96" s="17" t="s">
        <v>604</v>
      </c>
      <c r="D96" s="17" t="s">
        <v>2257</v>
      </c>
      <c r="E96" s="17" t="s">
        <v>2581</v>
      </c>
    </row>
    <row r="97" spans="2:23">
      <c r="B97" s="17" t="s">
        <v>919</v>
      </c>
      <c r="D97" s="17" t="s">
        <v>2307</v>
      </c>
      <c r="E97" s="17" t="s">
        <v>2579</v>
      </c>
    </row>
    <row r="98" spans="2:23">
      <c r="B98" s="17" t="s">
        <v>350</v>
      </c>
      <c r="D98" s="17" t="s">
        <v>2390</v>
      </c>
      <c r="E98" s="17" t="s">
        <v>2541</v>
      </c>
    </row>
    <row r="99" spans="2:23">
      <c r="B99" s="17" t="s">
        <v>572</v>
      </c>
      <c r="D99" s="17" t="s">
        <v>2338</v>
      </c>
      <c r="E99" s="17" t="s">
        <v>2586</v>
      </c>
    </row>
    <row r="100" spans="2:23">
      <c r="B100" s="17" t="s">
        <v>2168</v>
      </c>
      <c r="D100" s="17" t="s">
        <v>2384</v>
      </c>
      <c r="E100" s="17" t="s">
        <v>2553</v>
      </c>
    </row>
    <row r="101" spans="2:23">
      <c r="B101" s="17" t="s">
        <v>1067</v>
      </c>
      <c r="D101" s="17" t="s">
        <v>2363</v>
      </c>
      <c r="E101" s="17" t="s">
        <v>2567</v>
      </c>
    </row>
    <row r="102" spans="2:23">
      <c r="B102" s="17" t="s">
        <v>2162</v>
      </c>
      <c r="D102" s="17" t="s">
        <v>2337</v>
      </c>
      <c r="E102" s="17" t="s">
        <v>2594</v>
      </c>
    </row>
    <row r="103" spans="2:23">
      <c r="B103" s="17" t="s">
        <v>894</v>
      </c>
      <c r="D103" s="17" t="s">
        <v>2333</v>
      </c>
      <c r="E103" s="17" t="s">
        <v>2605</v>
      </c>
    </row>
    <row r="104" spans="2:23">
      <c r="B104" s="17" t="s">
        <v>2624</v>
      </c>
      <c r="D104" s="17" t="s">
        <v>2297</v>
      </c>
      <c r="E104" s="17" t="s">
        <v>2607</v>
      </c>
    </row>
    <row r="105" spans="2:23">
      <c r="B105" s="17" t="s">
        <v>2435</v>
      </c>
      <c r="D105" s="17" t="s">
        <v>2300</v>
      </c>
      <c r="E105" s="17" t="s">
        <v>2612</v>
      </c>
    </row>
    <row r="106" spans="2:23">
      <c r="B106" s="17" t="s">
        <v>439</v>
      </c>
      <c r="E106" s="17" t="s">
        <v>2544</v>
      </c>
    </row>
    <row r="107" spans="2:23">
      <c r="B107" s="17" t="s">
        <v>229</v>
      </c>
      <c r="E107" s="17" t="s">
        <v>2588</v>
      </c>
    </row>
    <row r="108" spans="2:23">
      <c r="B108" s="17" t="s">
        <v>347</v>
      </c>
      <c r="E108" s="17" t="s">
        <v>2557</v>
      </c>
    </row>
    <row r="109" spans="2:23">
      <c r="B109" s="17" t="s">
        <v>630</v>
      </c>
      <c r="E109" s="17" t="s">
        <v>2232</v>
      </c>
    </row>
    <row r="110" spans="2:23">
      <c r="B110" s="17" t="s">
        <v>265</v>
      </c>
      <c r="E110" s="17" t="s">
        <v>2400</v>
      </c>
      <c r="P110" s="17"/>
      <c r="Q110" s="17"/>
      <c r="R110" s="17"/>
      <c r="S110" s="17"/>
      <c r="T110" s="17"/>
      <c r="U110" s="17"/>
      <c r="V110" s="17"/>
      <c r="W110" s="17"/>
    </row>
    <row r="111" spans="2:23">
      <c r="B111" s="17" t="s">
        <v>258</v>
      </c>
      <c r="E111" s="17" t="s">
        <v>2572</v>
      </c>
    </row>
    <row r="112" spans="2:23">
      <c r="B112" s="17" t="s">
        <v>2193</v>
      </c>
      <c r="E112" s="17" t="s">
        <v>2599</v>
      </c>
    </row>
    <row r="113" spans="2:23">
      <c r="B113" s="17" t="s">
        <v>144</v>
      </c>
      <c r="E113" s="17" t="s">
        <v>2396</v>
      </c>
    </row>
    <row r="114" spans="2:23">
      <c r="B114" s="17" t="s">
        <v>988</v>
      </c>
      <c r="E114" s="17" t="s">
        <v>2555</v>
      </c>
    </row>
    <row r="115" spans="2:23">
      <c r="B115" s="17" t="s">
        <v>429</v>
      </c>
      <c r="E115" s="17" t="s">
        <v>2568</v>
      </c>
    </row>
    <row r="116" spans="2:23">
      <c r="B116" s="17" t="s">
        <v>197</v>
      </c>
      <c r="E116" s="17" t="s">
        <v>2655</v>
      </c>
      <c r="P116" s="17"/>
      <c r="Q116" s="17"/>
      <c r="R116" s="17"/>
      <c r="S116" s="17"/>
      <c r="T116" s="17"/>
      <c r="U116" s="17"/>
      <c r="V116" s="17"/>
      <c r="W116" s="17"/>
    </row>
    <row r="117" spans="2:23">
      <c r="B117" s="17" t="s">
        <v>2623</v>
      </c>
      <c r="E117" s="17" t="s">
        <v>2617</v>
      </c>
    </row>
    <row r="118" spans="2:23">
      <c r="B118" s="17" t="s">
        <v>548</v>
      </c>
      <c r="E118" s="17" t="s">
        <v>2264</v>
      </c>
    </row>
    <row r="119" spans="2:23">
      <c r="B119" s="17" t="s">
        <v>856</v>
      </c>
      <c r="E119" s="17" t="s">
        <v>2604</v>
      </c>
    </row>
    <row r="120" spans="2:23">
      <c r="B120" s="17" t="s">
        <v>2465</v>
      </c>
      <c r="E120" s="17" t="s">
        <v>2554</v>
      </c>
    </row>
    <row r="121" spans="2:23">
      <c r="B121" s="17" t="s">
        <v>1744</v>
      </c>
      <c r="E121" s="17" t="s">
        <v>2397</v>
      </c>
    </row>
    <row r="122" spans="2:23">
      <c r="B122" s="17" t="s">
        <v>435</v>
      </c>
      <c r="E122" s="17" t="s">
        <v>2577</v>
      </c>
    </row>
    <row r="123" spans="2:23">
      <c r="B123" s="17" t="s">
        <v>2663</v>
      </c>
      <c r="E123" s="17" t="s">
        <v>2583</v>
      </c>
    </row>
    <row r="124" spans="2:23">
      <c r="B124" s="17" t="s">
        <v>836</v>
      </c>
      <c r="E124" s="17" t="s">
        <v>2621</v>
      </c>
    </row>
    <row r="125" spans="2:23">
      <c r="B125" s="17" t="s">
        <v>175</v>
      </c>
      <c r="E125" s="17" t="s">
        <v>2559</v>
      </c>
    </row>
    <row r="126" spans="2:23">
      <c r="B126" s="17" t="s">
        <v>291</v>
      </c>
      <c r="E126" s="17" t="s">
        <v>2565</v>
      </c>
    </row>
    <row r="127" spans="2:23">
      <c r="B127" s="17" t="s">
        <v>824</v>
      </c>
      <c r="E127" s="17" t="s">
        <v>2584</v>
      </c>
    </row>
    <row r="128" spans="2:23">
      <c r="B128" s="17" t="s">
        <v>249</v>
      </c>
      <c r="E128" s="17" t="s">
        <v>2301</v>
      </c>
    </row>
    <row r="129" spans="2:23">
      <c r="B129" s="17" t="s">
        <v>2154</v>
      </c>
      <c r="E129" s="17" t="s">
        <v>2512</v>
      </c>
    </row>
    <row r="130" spans="2:23">
      <c r="B130" s="17" t="s">
        <v>336</v>
      </c>
      <c r="E130" s="17" t="s">
        <v>2256</v>
      </c>
    </row>
    <row r="131" spans="2:23">
      <c r="B131" s="17" t="s">
        <v>965</v>
      </c>
      <c r="E131" s="17" t="s">
        <v>2538</v>
      </c>
    </row>
    <row r="132" spans="2:23">
      <c r="B132" s="17" t="s">
        <v>168</v>
      </c>
      <c r="E132" s="17" t="s">
        <v>2540</v>
      </c>
    </row>
    <row r="133" spans="2:23">
      <c r="B133" s="17" t="s">
        <v>199</v>
      </c>
      <c r="E133" s="17" t="s">
        <v>2601</v>
      </c>
    </row>
    <row r="134" spans="2:23">
      <c r="B134" s="17" t="s">
        <v>2181</v>
      </c>
      <c r="E134" s="17" t="s">
        <v>2546</v>
      </c>
    </row>
    <row r="135" spans="2:23">
      <c r="B135" s="17" t="s">
        <v>2646</v>
      </c>
      <c r="E135" s="17" t="s">
        <v>2653</v>
      </c>
    </row>
    <row r="136" spans="2:23">
      <c r="B136" s="17" t="s">
        <v>1861</v>
      </c>
    </row>
    <row r="137" spans="2:23">
      <c r="B137" s="17" t="s">
        <v>2164</v>
      </c>
    </row>
    <row r="138" spans="2:23">
      <c r="B138" s="17" t="s">
        <v>173</v>
      </c>
    </row>
    <row r="139" spans="2:23">
      <c r="B139" s="17" t="s">
        <v>1340</v>
      </c>
    </row>
    <row r="140" spans="2:23">
      <c r="B140" s="17" t="s">
        <v>1668</v>
      </c>
    </row>
    <row r="141" spans="2:23">
      <c r="B141" s="17" t="s">
        <v>2660</v>
      </c>
      <c r="P141" s="17"/>
      <c r="Q141" s="17"/>
      <c r="R141" s="17"/>
      <c r="S141" s="17"/>
      <c r="T141" s="17"/>
      <c r="U141" s="17"/>
      <c r="V141" s="17"/>
      <c r="W141" s="17"/>
    </row>
    <row r="142" spans="2:23">
      <c r="B142" s="17" t="s">
        <v>2467</v>
      </c>
    </row>
    <row r="143" spans="2:23">
      <c r="B143" s="17" t="s">
        <v>2147</v>
      </c>
    </row>
    <row r="144" spans="2:23">
      <c r="B144" s="17" t="s">
        <v>2424</v>
      </c>
    </row>
    <row r="145" spans="2:2">
      <c r="B145" s="17" t="s">
        <v>2459</v>
      </c>
    </row>
    <row r="146" spans="2:2">
      <c r="B146" s="17" t="s">
        <v>206</v>
      </c>
    </row>
    <row r="147" spans="2:2">
      <c r="B147" s="17" t="s">
        <v>430</v>
      </c>
    </row>
    <row r="148" spans="2:2">
      <c r="B148" s="17" t="s">
        <v>544</v>
      </c>
    </row>
    <row r="149" spans="2:2">
      <c r="B149" s="17" t="s">
        <v>1238</v>
      </c>
    </row>
    <row r="150" spans="2:2">
      <c r="B150" s="17" t="s">
        <v>2662</v>
      </c>
    </row>
    <row r="151" spans="2:2">
      <c r="B151" s="17" t="s">
        <v>222</v>
      </c>
    </row>
    <row r="152" spans="2:2">
      <c r="B152" s="17" t="s">
        <v>274</v>
      </c>
    </row>
    <row r="153" spans="2:2">
      <c r="B153" s="17" t="s">
        <v>2145</v>
      </c>
    </row>
    <row r="154" spans="2:2">
      <c r="B154" s="17" t="s">
        <v>2627</v>
      </c>
    </row>
    <row r="155" spans="2:2">
      <c r="B155" s="17" t="s">
        <v>1856</v>
      </c>
    </row>
    <row r="156" spans="2:2">
      <c r="B156" s="17" t="s">
        <v>562</v>
      </c>
    </row>
    <row r="157" spans="2:2">
      <c r="B157" s="17" t="s">
        <v>286</v>
      </c>
    </row>
    <row r="158" spans="2:2">
      <c r="B158" s="17" t="s">
        <v>576</v>
      </c>
    </row>
    <row r="159" spans="2:2">
      <c r="B159" s="17" t="s">
        <v>748</v>
      </c>
    </row>
    <row r="160" spans="2:2">
      <c r="B160" s="17" t="s">
        <v>196</v>
      </c>
    </row>
    <row r="161" spans="2:23">
      <c r="B161" s="17" t="s">
        <v>2490</v>
      </c>
    </row>
    <row r="162" spans="2:23">
      <c r="B162" s="17" t="s">
        <v>2478</v>
      </c>
    </row>
    <row r="163" spans="2:23">
      <c r="B163" s="17" t="s">
        <v>647</v>
      </c>
    </row>
    <row r="164" spans="2:23">
      <c r="B164" s="17" t="s">
        <v>2137</v>
      </c>
    </row>
    <row r="165" spans="2:23">
      <c r="B165" s="17" t="s">
        <v>2187</v>
      </c>
    </row>
    <row r="166" spans="2:23">
      <c r="B166" s="17" t="s">
        <v>143</v>
      </c>
    </row>
    <row r="167" spans="2:23">
      <c r="B167" s="17" t="s">
        <v>268</v>
      </c>
    </row>
    <row r="168" spans="2:23">
      <c r="B168" s="17" t="s">
        <v>2448</v>
      </c>
    </row>
    <row r="169" spans="2:23">
      <c r="B169" s="17" t="s">
        <v>1044</v>
      </c>
    </row>
    <row r="170" spans="2:23">
      <c r="B170" s="17" t="s">
        <v>194</v>
      </c>
    </row>
    <row r="171" spans="2:23">
      <c r="B171" s="17" t="s">
        <v>2166</v>
      </c>
    </row>
    <row r="172" spans="2:23">
      <c r="B172" s="17" t="s">
        <v>394</v>
      </c>
    </row>
    <row r="173" spans="2:23">
      <c r="B173" s="17" t="s">
        <v>2471</v>
      </c>
    </row>
    <row r="174" spans="2:23">
      <c r="B174" s="17" t="s">
        <v>422</v>
      </c>
      <c r="P174" s="17"/>
      <c r="Q174" s="17"/>
      <c r="R174" s="17"/>
      <c r="S174" s="17"/>
      <c r="T174" s="17"/>
      <c r="U174" s="17"/>
      <c r="V174" s="17"/>
      <c r="W174" s="17"/>
    </row>
    <row r="175" spans="2:23">
      <c r="B175" s="17" t="s">
        <v>581</v>
      </c>
    </row>
    <row r="176" spans="2:23">
      <c r="B176" s="17" t="s">
        <v>2434</v>
      </c>
    </row>
    <row r="177" spans="2:2">
      <c r="B177" s="17" t="s">
        <v>955</v>
      </c>
    </row>
    <row r="178" spans="2:2">
      <c r="B178" s="17" t="s">
        <v>2461</v>
      </c>
    </row>
    <row r="179" spans="2:2">
      <c r="B179" s="17" t="s">
        <v>648</v>
      </c>
    </row>
    <row r="180" spans="2:2">
      <c r="B180" s="17" t="s">
        <v>293</v>
      </c>
    </row>
    <row r="181" spans="2:2">
      <c r="B181" s="17" t="s">
        <v>344</v>
      </c>
    </row>
    <row r="182" spans="2:2">
      <c r="B182" s="17" t="s">
        <v>2649</v>
      </c>
    </row>
    <row r="183" spans="2:2">
      <c r="B183" s="17" t="s">
        <v>1843</v>
      </c>
    </row>
    <row r="184" spans="2:2">
      <c r="B184" s="17" t="s">
        <v>2156</v>
      </c>
    </row>
    <row r="185" spans="2:2">
      <c r="B185" s="17" t="s">
        <v>2441</v>
      </c>
    </row>
    <row r="186" spans="2:2">
      <c r="B186" s="17" t="s">
        <v>374</v>
      </c>
    </row>
    <row r="187" spans="2:2">
      <c r="B187" s="17" t="s">
        <v>231</v>
      </c>
    </row>
    <row r="188" spans="2:2">
      <c r="B188" s="17" t="s">
        <v>2150</v>
      </c>
    </row>
    <row r="189" spans="2:2">
      <c r="B189" s="17" t="s">
        <v>875</v>
      </c>
    </row>
    <row r="190" spans="2:2">
      <c r="B190" s="17" t="s">
        <v>2442</v>
      </c>
    </row>
    <row r="191" spans="2:2">
      <c r="B191" s="17" t="s">
        <v>333</v>
      </c>
    </row>
    <row r="192" spans="2:2">
      <c r="B192" s="17" t="s">
        <v>2455</v>
      </c>
    </row>
    <row r="193" spans="2:23">
      <c r="B193" s="17" t="s">
        <v>2454</v>
      </c>
    </row>
    <row r="194" spans="2:23">
      <c r="B194" s="17" t="s">
        <v>1293</v>
      </c>
    </row>
    <row r="195" spans="2:23">
      <c r="B195" s="17" t="s">
        <v>185</v>
      </c>
    </row>
    <row r="196" spans="2:23">
      <c r="B196" s="17" t="s">
        <v>1062</v>
      </c>
    </row>
    <row r="197" spans="2:23">
      <c r="B197" s="17" t="s">
        <v>210</v>
      </c>
    </row>
    <row r="198" spans="2:23">
      <c r="B198" s="17" t="s">
        <v>713</v>
      </c>
    </row>
    <row r="199" spans="2:23">
      <c r="B199" s="17" t="s">
        <v>1244</v>
      </c>
    </row>
    <row r="200" spans="2:23">
      <c r="B200" s="17" t="s">
        <v>2134</v>
      </c>
    </row>
    <row r="201" spans="2:23">
      <c r="B201" s="17" t="s">
        <v>240</v>
      </c>
    </row>
    <row r="202" spans="2:23">
      <c r="B202" s="17" t="s">
        <v>2428</v>
      </c>
    </row>
    <row r="203" spans="2:23">
      <c r="B203" s="17" t="s">
        <v>2444</v>
      </c>
    </row>
    <row r="204" spans="2:23">
      <c r="B204" s="17" t="s">
        <v>180</v>
      </c>
      <c r="P204" s="17"/>
      <c r="Q204" s="17"/>
      <c r="R204" s="17"/>
      <c r="S204" s="17"/>
      <c r="T204" s="17"/>
      <c r="U204" s="17"/>
      <c r="V204" s="17"/>
      <c r="W204" s="17"/>
    </row>
    <row r="205" spans="2:23">
      <c r="B205" s="17" t="s">
        <v>180</v>
      </c>
    </row>
    <row r="206" spans="2:23">
      <c r="B206" s="17" t="s">
        <v>2446</v>
      </c>
    </row>
    <row r="207" spans="2:23">
      <c r="B207" s="17" t="s">
        <v>2427</v>
      </c>
    </row>
    <row r="208" spans="2:23">
      <c r="B208" s="17" t="s">
        <v>2647</v>
      </c>
    </row>
    <row r="209" spans="2:2">
      <c r="B209" s="17" t="s">
        <v>532</v>
      </c>
    </row>
    <row r="210" spans="2:2">
      <c r="B210" s="17" t="s">
        <v>2420</v>
      </c>
    </row>
    <row r="211" spans="2:2">
      <c r="B211" s="17" t="s">
        <v>2463</v>
      </c>
    </row>
    <row r="212" spans="2:2">
      <c r="B212" s="17" t="s">
        <v>442</v>
      </c>
    </row>
    <row r="213" spans="2:2">
      <c r="B213" s="17" t="s">
        <v>508</v>
      </c>
    </row>
    <row r="214" spans="2:2">
      <c r="B214" s="17" t="s">
        <v>660</v>
      </c>
    </row>
    <row r="215" spans="2:2">
      <c r="B215" s="17" t="s">
        <v>471</v>
      </c>
    </row>
    <row r="216" spans="2:2">
      <c r="B216" s="17" t="s">
        <v>182</v>
      </c>
    </row>
    <row r="217" spans="2:2">
      <c r="B217" s="17" t="s">
        <v>2628</v>
      </c>
    </row>
    <row r="218" spans="2:2">
      <c r="B218" s="17" t="s">
        <v>1658</v>
      </c>
    </row>
    <row r="219" spans="2:2">
      <c r="B219" s="17" t="s">
        <v>2418</v>
      </c>
    </row>
    <row r="220" spans="2:2">
      <c r="B220" s="17" t="s">
        <v>496</v>
      </c>
    </row>
    <row r="221" spans="2:2">
      <c r="B221" s="17" t="s">
        <v>929</v>
      </c>
    </row>
    <row r="222" spans="2:2">
      <c r="B222" s="17" t="s">
        <v>2190</v>
      </c>
    </row>
    <row r="223" spans="2:2">
      <c r="B223" s="17" t="s">
        <v>627</v>
      </c>
    </row>
    <row r="224" spans="2:2">
      <c r="B224" s="17" t="s">
        <v>2456</v>
      </c>
    </row>
    <row r="225" spans="2:23">
      <c r="B225" s="17" t="s">
        <v>1003</v>
      </c>
    </row>
    <row r="226" spans="2:23">
      <c r="B226" s="17" t="s">
        <v>789</v>
      </c>
    </row>
    <row r="227" spans="2:23">
      <c r="B227" s="17" t="s">
        <v>2470</v>
      </c>
    </row>
    <row r="228" spans="2:23">
      <c r="B228" s="17" t="s">
        <v>158</v>
      </c>
    </row>
    <row r="229" spans="2:23">
      <c r="B229" s="17" t="s">
        <v>192</v>
      </c>
    </row>
    <row r="230" spans="2:23">
      <c r="B230" s="17" t="s">
        <v>2178</v>
      </c>
    </row>
    <row r="231" spans="2:23">
      <c r="B231" s="17" t="s">
        <v>2629</v>
      </c>
    </row>
    <row r="232" spans="2:23">
      <c r="B232" s="17" t="s">
        <v>2629</v>
      </c>
    </row>
    <row r="233" spans="2:23">
      <c r="B233" s="17" t="s">
        <v>2433</v>
      </c>
    </row>
    <row r="234" spans="2:23">
      <c r="B234" s="17" t="s">
        <v>2135</v>
      </c>
    </row>
    <row r="235" spans="2:23">
      <c r="B235" s="17" t="s">
        <v>2457</v>
      </c>
      <c r="P235" s="17"/>
      <c r="Q235" s="17"/>
      <c r="R235" s="17"/>
      <c r="S235" s="17"/>
      <c r="T235" s="17"/>
      <c r="U235" s="17"/>
      <c r="V235" s="17"/>
      <c r="W235" s="17"/>
    </row>
    <row r="236" spans="2:23">
      <c r="B236" s="17" t="s">
        <v>1352</v>
      </c>
    </row>
    <row r="237" spans="2:23">
      <c r="B237" s="17" t="s">
        <v>1008</v>
      </c>
    </row>
    <row r="238" spans="2:23">
      <c r="B238" s="17" t="s">
        <v>1074</v>
      </c>
    </row>
    <row r="239" spans="2:23">
      <c r="B239" s="17" t="s">
        <v>2161</v>
      </c>
    </row>
    <row r="240" spans="2:23">
      <c r="B240" s="17" t="s">
        <v>2141</v>
      </c>
    </row>
    <row r="241" spans="2:2">
      <c r="B241" s="17" t="s">
        <v>1072</v>
      </c>
    </row>
    <row r="242" spans="2:2">
      <c r="B242" s="17" t="s">
        <v>230</v>
      </c>
    </row>
    <row r="243" spans="2:2">
      <c r="B243" s="17" t="s">
        <v>2648</v>
      </c>
    </row>
    <row r="244" spans="2:2">
      <c r="B244" s="17" t="s">
        <v>399</v>
      </c>
    </row>
    <row r="245" spans="2:2">
      <c r="B245" s="17" t="s">
        <v>2189</v>
      </c>
    </row>
    <row r="246" spans="2:2">
      <c r="B246" s="17" t="s">
        <v>738</v>
      </c>
    </row>
    <row r="247" spans="2:2">
      <c r="B247" s="17" t="s">
        <v>2482</v>
      </c>
    </row>
    <row r="248" spans="2:2">
      <c r="B248" s="17" t="s">
        <v>2479</v>
      </c>
    </row>
    <row r="249" spans="2:2">
      <c r="B249" s="17" t="s">
        <v>2479</v>
      </c>
    </row>
    <row r="250" spans="2:2">
      <c r="B250" s="17" t="s">
        <v>2479</v>
      </c>
    </row>
    <row r="251" spans="2:2">
      <c r="B251" s="17" t="s">
        <v>311</v>
      </c>
    </row>
    <row r="252" spans="2:2">
      <c r="B252" s="17" t="s">
        <v>981</v>
      </c>
    </row>
    <row r="253" spans="2:2">
      <c r="B253" s="17" t="s">
        <v>1270</v>
      </c>
    </row>
    <row r="254" spans="2:2">
      <c r="B254" s="17" t="s">
        <v>331</v>
      </c>
    </row>
    <row r="255" spans="2:2">
      <c r="B255" s="17" t="s">
        <v>2163</v>
      </c>
    </row>
    <row r="256" spans="2:2">
      <c r="B256" s="17" t="s">
        <v>2481</v>
      </c>
    </row>
    <row r="257" spans="2:2">
      <c r="B257" s="17" t="s">
        <v>227</v>
      </c>
    </row>
    <row r="258" spans="2:2">
      <c r="B258" s="17" t="s">
        <v>821</v>
      </c>
    </row>
    <row r="259" spans="2:2">
      <c r="B259" s="17" t="s">
        <v>821</v>
      </c>
    </row>
    <row r="260" spans="2:2">
      <c r="B260" s="17" t="s">
        <v>821</v>
      </c>
    </row>
    <row r="261" spans="2:2">
      <c r="B261" s="17" t="s">
        <v>2159</v>
      </c>
    </row>
    <row r="262" spans="2:2">
      <c r="B262" s="17" t="s">
        <v>2158</v>
      </c>
    </row>
    <row r="263" spans="2:2">
      <c r="B263" s="17" t="s">
        <v>345</v>
      </c>
    </row>
    <row r="264" spans="2:2">
      <c r="B264" s="17" t="s">
        <v>345</v>
      </c>
    </row>
    <row r="265" spans="2:2">
      <c r="B265" s="17" t="s">
        <v>345</v>
      </c>
    </row>
    <row r="266" spans="2:2">
      <c r="B266" s="17" t="s">
        <v>345</v>
      </c>
    </row>
    <row r="267" spans="2:2">
      <c r="B267" s="17" t="s">
        <v>345</v>
      </c>
    </row>
    <row r="268" spans="2:2">
      <c r="B268" s="17" t="s">
        <v>345</v>
      </c>
    </row>
    <row r="269" spans="2:2">
      <c r="B269" s="17" t="s">
        <v>345</v>
      </c>
    </row>
    <row r="270" spans="2:2">
      <c r="B270" s="17" t="s">
        <v>1029</v>
      </c>
    </row>
    <row r="271" spans="2:2">
      <c r="B271" s="17" t="s">
        <v>2472</v>
      </c>
    </row>
    <row r="272" spans="2:2">
      <c r="B272" s="17" t="s">
        <v>2453</v>
      </c>
    </row>
    <row r="273" spans="2:2">
      <c r="B273" s="17" t="s">
        <v>2128</v>
      </c>
    </row>
    <row r="274" spans="2:2">
      <c r="B274" s="17" t="s">
        <v>2486</v>
      </c>
    </row>
    <row r="275" spans="2:2">
      <c r="B275" s="17" t="s">
        <v>262</v>
      </c>
    </row>
    <row r="276" spans="2:2">
      <c r="B276" s="17" t="s">
        <v>2419</v>
      </c>
    </row>
    <row r="277" spans="2:2">
      <c r="B277" s="17" t="s">
        <v>667</v>
      </c>
    </row>
    <row r="278" spans="2:2">
      <c r="B278" s="17" t="s">
        <v>2192</v>
      </c>
    </row>
    <row r="279" spans="2:2">
      <c r="B279" s="17" t="s">
        <v>1360</v>
      </c>
    </row>
    <row r="280" spans="2:2">
      <c r="B280" s="17" t="s">
        <v>913</v>
      </c>
    </row>
    <row r="281" spans="2:2">
      <c r="B281" s="17" t="s">
        <v>1865</v>
      </c>
    </row>
    <row r="282" spans="2:2">
      <c r="B282" s="17" t="s">
        <v>727</v>
      </c>
    </row>
    <row r="283" spans="2:2">
      <c r="B283" s="17" t="s">
        <v>969</v>
      </c>
    </row>
    <row r="284" spans="2:2">
      <c r="B284" s="17" t="s">
        <v>402</v>
      </c>
    </row>
    <row r="285" spans="2:2">
      <c r="B285" s="17" t="s">
        <v>2440</v>
      </c>
    </row>
    <row r="286" spans="2:2">
      <c r="B286" s="17" t="s">
        <v>2445</v>
      </c>
    </row>
    <row r="287" spans="2:2">
      <c r="B287" s="17" t="s">
        <v>2139</v>
      </c>
    </row>
    <row r="288" spans="2:2">
      <c r="B288" s="17" t="s">
        <v>590</v>
      </c>
    </row>
    <row r="289" spans="2:2">
      <c r="B289" s="17" t="s">
        <v>714</v>
      </c>
    </row>
    <row r="290" spans="2:2">
      <c r="B290" s="17" t="s">
        <v>949</v>
      </c>
    </row>
    <row r="291" spans="2:2">
      <c r="B291" s="17" t="s">
        <v>2443</v>
      </c>
    </row>
    <row r="292" spans="2:2">
      <c r="B292" s="17" t="s">
        <v>2447</v>
      </c>
    </row>
    <row r="293" spans="2:2">
      <c r="B293" s="17" t="s">
        <v>2432</v>
      </c>
    </row>
    <row r="294" spans="2:2">
      <c r="B294" s="17" t="s">
        <v>974</v>
      </c>
    </row>
    <row r="295" spans="2:2">
      <c r="B295" s="17" t="s">
        <v>696</v>
      </c>
    </row>
    <row r="296" spans="2:2">
      <c r="B296" s="17" t="s">
        <v>632</v>
      </c>
    </row>
    <row r="297" spans="2:2">
      <c r="B297" s="17" t="s">
        <v>2487</v>
      </c>
    </row>
    <row r="298" spans="2:2">
      <c r="B298" s="17" t="s">
        <v>2422</v>
      </c>
    </row>
    <row r="299" spans="2:2">
      <c r="B299" s="17" t="s">
        <v>2460</v>
      </c>
    </row>
    <row r="300" spans="2:2">
      <c r="B300" s="17" t="s">
        <v>2130</v>
      </c>
    </row>
    <row r="301" spans="2:2">
      <c r="B301" s="17" t="s">
        <v>256</v>
      </c>
    </row>
    <row r="302" spans="2:2">
      <c r="B302" s="17" t="s">
        <v>528</v>
      </c>
    </row>
    <row r="303" spans="2:2">
      <c r="B303" s="17" t="s">
        <v>2664</v>
      </c>
    </row>
    <row r="304" spans="2:2">
      <c r="B304" s="17" t="s">
        <v>2657</v>
      </c>
    </row>
    <row r="305" spans="2:23">
      <c r="B305" s="17" t="s">
        <v>1675</v>
      </c>
    </row>
    <row r="306" spans="2:23">
      <c r="B306" s="17" t="s">
        <v>2630</v>
      </c>
    </row>
    <row r="307" spans="2:23">
      <c r="B307" s="17" t="s">
        <v>1182</v>
      </c>
    </row>
    <row r="308" spans="2:23">
      <c r="B308" s="17" t="s">
        <v>2167</v>
      </c>
    </row>
    <row r="309" spans="2:23">
      <c r="B309" s="17" t="s">
        <v>2151</v>
      </c>
    </row>
    <row r="310" spans="2:23">
      <c r="B310" s="17" t="s">
        <v>2661</v>
      </c>
    </row>
    <row r="311" spans="2:23">
      <c r="B311" s="17" t="s">
        <v>710</v>
      </c>
    </row>
    <row r="312" spans="2:23">
      <c r="B312" s="17" t="s">
        <v>1086</v>
      </c>
    </row>
    <row r="313" spans="2:23">
      <c r="B313" s="17" t="s">
        <v>2183</v>
      </c>
    </row>
    <row r="314" spans="2:23">
      <c r="B314" s="17" t="s">
        <v>719</v>
      </c>
    </row>
    <row r="315" spans="2:23">
      <c r="B315" s="17" t="s">
        <v>707</v>
      </c>
    </row>
    <row r="316" spans="2:23">
      <c r="B316" s="17" t="s">
        <v>2180</v>
      </c>
    </row>
    <row r="317" spans="2:23">
      <c r="B317" s="17" t="s">
        <v>2625</v>
      </c>
    </row>
    <row r="318" spans="2:23">
      <c r="B318" s="17" t="s">
        <v>1671</v>
      </c>
    </row>
    <row r="319" spans="2:23">
      <c r="B319" s="17" t="s">
        <v>2659</v>
      </c>
      <c r="P319" s="17"/>
      <c r="Q319" s="17"/>
      <c r="R319" s="17"/>
      <c r="S319" s="17"/>
      <c r="T319" s="17"/>
      <c r="U319" s="17"/>
      <c r="V319" s="17"/>
      <c r="W319" s="17"/>
    </row>
    <row r="320" spans="2:23">
      <c r="B320" s="17" t="s">
        <v>410</v>
      </c>
    </row>
    <row r="321" spans="2:23">
      <c r="B321" s="17" t="s">
        <v>2429</v>
      </c>
    </row>
    <row r="322" spans="2:23">
      <c r="B322" s="17" t="s">
        <v>2157</v>
      </c>
      <c r="P322" s="17"/>
      <c r="Q322" s="17"/>
      <c r="R322" s="17"/>
      <c r="S322" s="17"/>
      <c r="T322" s="17"/>
      <c r="U322" s="17"/>
      <c r="V322" s="17"/>
      <c r="W322" s="17"/>
    </row>
    <row r="323" spans="2:23">
      <c r="B323" s="17" t="s">
        <v>137</v>
      </c>
    </row>
    <row r="324" spans="2:23">
      <c r="B324" s="17" t="s">
        <v>2626</v>
      </c>
    </row>
    <row r="325" spans="2:23">
      <c r="B325" s="17" t="s">
        <v>2634</v>
      </c>
    </row>
    <row r="326" spans="2:23">
      <c r="B326" s="17" t="s">
        <v>2634</v>
      </c>
    </row>
    <row r="327" spans="2:23">
      <c r="B327" s="17" t="s">
        <v>340</v>
      </c>
    </row>
    <row r="328" spans="2:23">
      <c r="B328" s="17" t="s">
        <v>2132</v>
      </c>
    </row>
    <row r="329" spans="2:23">
      <c r="B329" s="17" t="s">
        <v>1818</v>
      </c>
    </row>
    <row r="330" spans="2:23">
      <c r="B330" s="17" t="s">
        <v>1079</v>
      </c>
    </row>
    <row r="331" spans="2:23">
      <c r="B331" s="17" t="s">
        <v>2165</v>
      </c>
    </row>
    <row r="332" spans="2:23">
      <c r="B332" s="17" t="s">
        <v>2492</v>
      </c>
    </row>
    <row r="333" spans="2:23">
      <c r="B333" s="17" t="s">
        <v>2449</v>
      </c>
    </row>
    <row r="334" spans="2:23">
      <c r="B334" s="17" t="s">
        <v>2493</v>
      </c>
    </row>
    <row r="335" spans="2:23">
      <c r="B335" s="17" t="s">
        <v>734</v>
      </c>
    </row>
    <row r="336" spans="2:23">
      <c r="B336" s="17" t="s">
        <v>2633</v>
      </c>
    </row>
    <row r="337" spans="2:23">
      <c r="B337" s="17" t="s">
        <v>2641</v>
      </c>
    </row>
    <row r="338" spans="2:23">
      <c r="B338" s="17" t="s">
        <v>2639</v>
      </c>
    </row>
    <row r="339" spans="2:23">
      <c r="B339" s="17" t="s">
        <v>656</v>
      </c>
    </row>
    <row r="340" spans="2:23">
      <c r="B340" s="17" t="s">
        <v>208</v>
      </c>
    </row>
    <row r="341" spans="2:23">
      <c r="B341" s="17" t="s">
        <v>1786</v>
      </c>
    </row>
    <row r="342" spans="2:23">
      <c r="B342" s="17" t="s">
        <v>2485</v>
      </c>
    </row>
    <row r="343" spans="2:23">
      <c r="B343" s="17" t="s">
        <v>318</v>
      </c>
    </row>
    <row r="344" spans="2:23">
      <c r="B344" s="17" t="s">
        <v>204</v>
      </c>
    </row>
    <row r="345" spans="2:23">
      <c r="B345" s="17" t="s">
        <v>1052</v>
      </c>
    </row>
    <row r="346" spans="2:23">
      <c r="B346" s="17" t="s">
        <v>373</v>
      </c>
    </row>
    <row r="347" spans="2:23">
      <c r="B347" s="17" t="s">
        <v>477</v>
      </c>
      <c r="P347" s="17"/>
      <c r="Q347" s="17"/>
      <c r="R347" s="17"/>
      <c r="S347" s="17"/>
      <c r="T347" s="17"/>
      <c r="U347" s="17"/>
      <c r="V347" s="17"/>
      <c r="W347" s="17"/>
    </row>
    <row r="348" spans="2:23">
      <c r="B348" s="17" t="s">
        <v>454</v>
      </c>
    </row>
    <row r="349" spans="2:23">
      <c r="B349" s="17" t="s">
        <v>2409</v>
      </c>
    </row>
    <row r="350" spans="2:23">
      <c r="B350" s="17" t="s">
        <v>228</v>
      </c>
    </row>
    <row r="351" spans="2:23">
      <c r="B351" s="17" t="s">
        <v>2439</v>
      </c>
    </row>
    <row r="352" spans="2:23">
      <c r="B352" s="17" t="s">
        <v>1234</v>
      </c>
    </row>
    <row r="353" spans="2:2">
      <c r="B353" s="17" t="s">
        <v>212</v>
      </c>
    </row>
    <row r="354" spans="2:2">
      <c r="B354" s="17" t="s">
        <v>2152</v>
      </c>
    </row>
    <row r="355" spans="2:2">
      <c r="B355" s="17" t="s">
        <v>1836</v>
      </c>
    </row>
    <row r="356" spans="2:2">
      <c r="B356" s="17" t="s">
        <v>2169</v>
      </c>
    </row>
    <row r="357" spans="2:2">
      <c r="B357" s="17" t="s">
        <v>2170</v>
      </c>
    </row>
    <row r="358" spans="2:2">
      <c r="B358" s="17" t="s">
        <v>271</v>
      </c>
    </row>
    <row r="359" spans="2:2">
      <c r="B359" s="17" t="s">
        <v>733</v>
      </c>
    </row>
    <row r="360" spans="2:2">
      <c r="B360" s="17" t="s">
        <v>420</v>
      </c>
    </row>
    <row r="361" spans="2:2">
      <c r="B361" s="17" t="s">
        <v>244</v>
      </c>
    </row>
    <row r="362" spans="2:2">
      <c r="B362" s="17" t="s">
        <v>213</v>
      </c>
    </row>
    <row r="363" spans="2:2">
      <c r="B363" s="17" t="s">
        <v>213</v>
      </c>
    </row>
    <row r="364" spans="2:2">
      <c r="B364" s="17" t="s">
        <v>2656</v>
      </c>
    </row>
    <row r="365" spans="2:2">
      <c r="B365" s="17" t="s">
        <v>522</v>
      </c>
    </row>
    <row r="366" spans="2:2">
      <c r="B366" s="17" t="s">
        <v>2483</v>
      </c>
    </row>
    <row r="367" spans="2:2">
      <c r="B367" s="17" t="s">
        <v>310</v>
      </c>
    </row>
    <row r="368" spans="2:2">
      <c r="B368" s="17" t="s">
        <v>2125</v>
      </c>
    </row>
    <row r="369" spans="2:23">
      <c r="B369" s="17" t="s">
        <v>799</v>
      </c>
    </row>
    <row r="370" spans="2:23">
      <c r="B370" s="17" t="s">
        <v>1305</v>
      </c>
    </row>
    <row r="371" spans="2:23">
      <c r="B371" s="17" t="s">
        <v>2155</v>
      </c>
    </row>
    <row r="372" spans="2:23">
      <c r="B372" s="17" t="s">
        <v>761</v>
      </c>
    </row>
    <row r="373" spans="2:23">
      <c r="B373" s="17" t="s">
        <v>923</v>
      </c>
    </row>
    <row r="374" spans="2:23">
      <c r="B374" s="17" t="s">
        <v>766</v>
      </c>
    </row>
    <row r="375" spans="2:23">
      <c r="B375" s="17" t="s">
        <v>203</v>
      </c>
    </row>
    <row r="376" spans="2:23">
      <c r="B376" s="17" t="s">
        <v>784</v>
      </c>
      <c r="P376" s="17"/>
      <c r="Q376" s="17"/>
      <c r="R376" s="17"/>
      <c r="S376" s="17"/>
      <c r="T376" s="17"/>
      <c r="U376" s="17"/>
      <c r="V376" s="17"/>
      <c r="W376" s="17"/>
    </row>
    <row r="377" spans="2:23">
      <c r="B377" s="17" t="s">
        <v>851</v>
      </c>
    </row>
    <row r="378" spans="2:23">
      <c r="B378" s="17" t="s">
        <v>712</v>
      </c>
    </row>
    <row r="379" spans="2:23">
      <c r="B379" s="17" t="s">
        <v>1117</v>
      </c>
    </row>
    <row r="380" spans="2:23">
      <c r="B380" s="17" t="s">
        <v>411</v>
      </c>
    </row>
    <row r="381" spans="2:23">
      <c r="B381" s="17" t="s">
        <v>2188</v>
      </c>
    </row>
    <row r="382" spans="2:23">
      <c r="B382" s="17" t="s">
        <v>1833</v>
      </c>
    </row>
    <row r="383" spans="2:23">
      <c r="B383" s="17" t="s">
        <v>2638</v>
      </c>
    </row>
    <row r="384" spans="2:23">
      <c r="B384" s="17" t="s">
        <v>1013</v>
      </c>
    </row>
    <row r="385" spans="2:23">
      <c r="B385" s="17" t="s">
        <v>216</v>
      </c>
    </row>
    <row r="386" spans="2:23">
      <c r="B386" s="17" t="s">
        <v>686</v>
      </c>
    </row>
    <row r="387" spans="2:23">
      <c r="B387" s="17" t="s">
        <v>520</v>
      </c>
    </row>
    <row r="388" spans="2:23">
      <c r="B388" s="17" t="s">
        <v>2146</v>
      </c>
    </row>
    <row r="389" spans="2:23">
      <c r="B389" s="17" t="s">
        <v>379</v>
      </c>
    </row>
    <row r="390" spans="2:23">
      <c r="B390" s="17" t="s">
        <v>732</v>
      </c>
    </row>
    <row r="391" spans="2:23">
      <c r="B391" s="17" t="s">
        <v>438</v>
      </c>
    </row>
    <row r="392" spans="2:23">
      <c r="B392" s="17" t="s">
        <v>390</v>
      </c>
    </row>
    <row r="393" spans="2:23">
      <c r="B393" s="17" t="s">
        <v>445</v>
      </c>
    </row>
    <row r="394" spans="2:23">
      <c r="B394" s="17" t="s">
        <v>2642</v>
      </c>
    </row>
    <row r="395" spans="2:23">
      <c r="B395" s="17" t="s">
        <v>2658</v>
      </c>
    </row>
    <row r="396" spans="2:23">
      <c r="B396" s="17" t="s">
        <v>1197</v>
      </c>
    </row>
    <row r="397" spans="2:23">
      <c r="B397" s="17" t="s">
        <v>9</v>
      </c>
      <c r="P397" s="17"/>
      <c r="Q397" s="17"/>
      <c r="R397" s="17"/>
      <c r="S397" s="17"/>
      <c r="T397" s="17"/>
      <c r="U397" s="17"/>
      <c r="V397" s="17"/>
      <c r="W397" s="17"/>
    </row>
    <row r="398" spans="2:23">
      <c r="B398" s="17" t="s">
        <v>2191</v>
      </c>
    </row>
    <row r="399" spans="2:23">
      <c r="B399" s="17" t="s">
        <v>2423</v>
      </c>
    </row>
    <row r="400" spans="2:23">
      <c r="B400" s="17" t="s">
        <v>2637</v>
      </c>
      <c r="P400" s="17"/>
      <c r="Q400" s="17"/>
      <c r="R400" s="17"/>
      <c r="S400" s="17"/>
      <c r="T400" s="17"/>
      <c r="U400" s="17"/>
      <c r="V400" s="17"/>
      <c r="W400" s="17"/>
    </row>
    <row r="401" spans="2:2">
      <c r="B401" s="17" t="s">
        <v>479</v>
      </c>
    </row>
    <row r="402" spans="2:2">
      <c r="B402" s="17" t="s">
        <v>2636</v>
      </c>
    </row>
    <row r="403" spans="2:2">
      <c r="B403" s="17" t="s">
        <v>859</v>
      </c>
    </row>
    <row r="404" spans="2:2">
      <c r="B404" s="17" t="s">
        <v>859</v>
      </c>
    </row>
    <row r="405" spans="2:2">
      <c r="B405" s="17" t="s">
        <v>2172</v>
      </c>
    </row>
    <row r="406" spans="2:2">
      <c r="B406" s="17" t="s">
        <v>401</v>
      </c>
    </row>
    <row r="407" spans="2:2">
      <c r="B407" s="17" t="s">
        <v>2171</v>
      </c>
    </row>
    <row r="408" spans="2:2">
      <c r="B408" s="17" t="s">
        <v>843</v>
      </c>
    </row>
    <row r="409" spans="2:2">
      <c r="B409" s="17" t="s">
        <v>2173</v>
      </c>
    </row>
    <row r="410" spans="2:2">
      <c r="B410" s="17" t="s">
        <v>741</v>
      </c>
    </row>
    <row r="411" spans="2:2">
      <c r="B411" s="17" t="s">
        <v>2665</v>
      </c>
    </row>
    <row r="412" spans="2:2">
      <c r="B412" s="17" t="s">
        <v>2474</v>
      </c>
    </row>
    <row r="413" spans="2:2">
      <c r="B413" s="17" t="s">
        <v>730</v>
      </c>
    </row>
    <row r="414" spans="2:2">
      <c r="B414" s="17" t="s">
        <v>2480</v>
      </c>
    </row>
    <row r="415" spans="2:2">
      <c r="B415" s="17" t="s">
        <v>1280</v>
      </c>
    </row>
    <row r="416" spans="2:2">
      <c r="B416" s="17" t="s">
        <v>1860</v>
      </c>
    </row>
    <row r="417" spans="2:23">
      <c r="B417" s="17" t="s">
        <v>2650</v>
      </c>
    </row>
    <row r="418" spans="2:23">
      <c r="B418" s="17" t="s">
        <v>2491</v>
      </c>
    </row>
    <row r="419" spans="2:23">
      <c r="B419" s="17" t="s">
        <v>1811</v>
      </c>
    </row>
    <row r="426" spans="2:23">
      <c r="P426" s="17"/>
      <c r="Q426" s="17"/>
      <c r="R426" s="17"/>
      <c r="S426" s="17"/>
      <c r="T426" s="17"/>
      <c r="U426" s="17"/>
      <c r="V426" s="17"/>
      <c r="W426" s="17"/>
    </row>
    <row r="443" spans="16:23">
      <c r="P443" s="17"/>
      <c r="Q443" s="17"/>
      <c r="R443" s="17"/>
      <c r="S443" s="17"/>
      <c r="T443" s="17"/>
      <c r="U443" s="17"/>
      <c r="V443" s="17"/>
      <c r="W443" s="17"/>
    </row>
    <row r="448" spans="16:23">
      <c r="P448" s="17"/>
      <c r="Q448" s="17"/>
      <c r="R448" s="17"/>
      <c r="S448" s="17"/>
      <c r="T448" s="17"/>
      <c r="U448" s="17"/>
      <c r="V448" s="17"/>
      <c r="W448" s="17"/>
    </row>
    <row r="471" spans="16:23">
      <c r="P471" s="17"/>
      <c r="Q471" s="17"/>
      <c r="R471" s="17"/>
      <c r="S471" s="17"/>
      <c r="T471" s="17"/>
      <c r="U471" s="17"/>
      <c r="V471" s="17"/>
      <c r="W471" s="17"/>
    </row>
    <row r="501" spans="16:23">
      <c r="P501" s="17"/>
      <c r="Q501" s="17"/>
      <c r="R501" s="17"/>
      <c r="S501" s="17"/>
      <c r="T501" s="17"/>
      <c r="U501" s="17"/>
      <c r="V501" s="17"/>
      <c r="W501" s="17"/>
    </row>
    <row r="509" spans="16:23">
      <c r="P509" s="17"/>
      <c r="Q509" s="17"/>
      <c r="R509" s="17"/>
      <c r="S509" s="17"/>
      <c r="T509" s="17"/>
      <c r="U509" s="17"/>
      <c r="V509" s="17"/>
      <c r="W509" s="17"/>
    </row>
    <row r="510" spans="16:23">
      <c r="P510" s="17"/>
      <c r="Q510" s="17"/>
      <c r="R510" s="17"/>
      <c r="S510" s="17"/>
      <c r="T510" s="17"/>
      <c r="U510" s="17"/>
      <c r="V510" s="17"/>
      <c r="W510" s="17"/>
    </row>
    <row r="516" spans="16:23">
      <c r="P516" s="17"/>
      <c r="Q516" s="17"/>
      <c r="R516" s="17"/>
      <c r="S516" s="17"/>
      <c r="T516" s="17"/>
      <c r="U516" s="17"/>
      <c r="V516" s="17"/>
      <c r="W516" s="17"/>
    </row>
    <row r="602" spans="16:23">
      <c r="P602" s="17"/>
      <c r="Q602" s="17"/>
      <c r="R602" s="17"/>
      <c r="S602" s="17"/>
      <c r="T602" s="17"/>
      <c r="U602" s="17"/>
      <c r="V602" s="17"/>
      <c r="W602" s="17"/>
    </row>
    <row r="694" spans="16:23">
      <c r="P694" s="17"/>
      <c r="Q694" s="17"/>
      <c r="R694" s="17"/>
      <c r="S694" s="17"/>
      <c r="T694" s="17"/>
      <c r="U694" s="17"/>
      <c r="V694" s="17"/>
      <c r="W694" s="17"/>
    </row>
    <row r="700" spans="16:23">
      <c r="P700" s="17"/>
      <c r="Q700" s="17"/>
      <c r="R700" s="17"/>
      <c r="S700" s="17"/>
      <c r="T700" s="17"/>
      <c r="U700" s="17"/>
      <c r="V700" s="17"/>
      <c r="W700" s="17"/>
    </row>
    <row r="740" spans="16:23">
      <c r="P740" s="17"/>
      <c r="Q740" s="17"/>
      <c r="R740" s="17"/>
      <c r="S740" s="17"/>
      <c r="T740" s="17"/>
      <c r="U740" s="17"/>
      <c r="V740" s="17"/>
      <c r="W740" s="17"/>
    </row>
    <row r="746" spans="16:23">
      <c r="P746" s="17"/>
      <c r="Q746" s="17"/>
      <c r="R746" s="17"/>
      <c r="S746" s="17"/>
      <c r="T746" s="17"/>
      <c r="U746" s="17"/>
      <c r="V746" s="17"/>
      <c r="W746" s="17"/>
    </row>
    <row r="748" spans="16:23">
      <c r="P748" s="17"/>
      <c r="Q748" s="17"/>
      <c r="R748" s="17"/>
      <c r="S748" s="17"/>
      <c r="T748" s="17"/>
      <c r="U748" s="17"/>
      <c r="V748" s="17"/>
      <c r="W748" s="17"/>
    </row>
    <row r="757" spans="16:23">
      <c r="P757" s="17"/>
      <c r="Q757" s="17"/>
      <c r="R757" s="17"/>
      <c r="S757" s="17"/>
      <c r="T757" s="17"/>
      <c r="U757" s="17"/>
      <c r="V757" s="17"/>
      <c r="W757" s="17"/>
    </row>
    <row r="768" spans="16:23">
      <c r="P768" s="17"/>
      <c r="Q768" s="17"/>
      <c r="R768" s="17"/>
      <c r="S768" s="17"/>
      <c r="T768" s="17"/>
      <c r="U768" s="17"/>
      <c r="V768" s="17"/>
      <c r="W768" s="17"/>
    </row>
    <row r="798" spans="16:23">
      <c r="P798" s="17"/>
      <c r="Q798" s="17"/>
      <c r="R798" s="17"/>
      <c r="S798" s="17"/>
      <c r="T798" s="17"/>
      <c r="U798" s="17"/>
      <c r="V798" s="17"/>
      <c r="W798" s="17"/>
    </row>
    <row r="802" spans="16:23">
      <c r="P802" s="17"/>
      <c r="Q802" s="17"/>
      <c r="R802" s="17"/>
      <c r="S802" s="17"/>
      <c r="T802" s="17"/>
      <c r="U802" s="17"/>
      <c r="V802" s="17"/>
      <c r="W802" s="17"/>
    </row>
    <row r="807" spans="16:23">
      <c r="P807" s="17"/>
      <c r="Q807" s="17"/>
      <c r="R807" s="17"/>
      <c r="S807" s="17"/>
      <c r="T807" s="17"/>
      <c r="U807" s="17"/>
      <c r="V807" s="17"/>
      <c r="W807" s="17"/>
    </row>
    <row r="808" spans="16:23">
      <c r="P808" s="17"/>
      <c r="Q808" s="17"/>
      <c r="R808" s="17"/>
      <c r="S808" s="17"/>
      <c r="T808" s="17"/>
      <c r="U808" s="17"/>
      <c r="V808" s="17"/>
      <c r="W808" s="17"/>
    </row>
    <row r="819" spans="16:23">
      <c r="P819" s="17"/>
      <c r="Q819" s="17"/>
      <c r="R819" s="17"/>
      <c r="S819" s="17"/>
      <c r="T819" s="17"/>
      <c r="U819" s="17"/>
      <c r="V819" s="17"/>
      <c r="W819" s="17"/>
    </row>
    <row r="862" spans="16:23">
      <c r="P862" s="17"/>
      <c r="Q862" s="17"/>
      <c r="R862" s="17"/>
      <c r="S862" s="17"/>
      <c r="T862" s="17"/>
      <c r="U862" s="17"/>
      <c r="V862" s="17"/>
      <c r="W862" s="17"/>
    </row>
  </sheetData>
  <phoneticPr fontId="9"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O862"/>
  <sheetViews>
    <sheetView workbookViewId="0"/>
  </sheetViews>
  <sheetFormatPr baseColWidth="10" defaultRowHeight="15"/>
  <sheetData>
    <row r="1" spans="1:41">
      <c r="B1" s="17" t="s">
        <v>3717</v>
      </c>
      <c r="C1" s="17" t="s">
        <v>3723</v>
      </c>
      <c r="D1" s="17" t="s">
        <v>4518</v>
      </c>
      <c r="E1" s="17" t="s">
        <v>3738</v>
      </c>
      <c r="F1" s="17" t="s">
        <v>3524</v>
      </c>
      <c r="G1" s="17" t="s">
        <v>4299</v>
      </c>
      <c r="H1" s="17" t="s">
        <v>3719</v>
      </c>
      <c r="I1" s="17" t="s">
        <v>3720</v>
      </c>
      <c r="J1" s="17" t="s">
        <v>3718</v>
      </c>
      <c r="K1" s="17" t="s">
        <v>3523</v>
      </c>
      <c r="L1" s="17" t="s">
        <v>4055</v>
      </c>
      <c r="M1" s="17" t="s">
        <v>3721</v>
      </c>
      <c r="N1" s="17" t="s">
        <v>3722</v>
      </c>
      <c r="O1" s="17" t="s">
        <v>4110</v>
      </c>
      <c r="P1" s="17" t="s">
        <v>4101</v>
      </c>
      <c r="Q1" s="17" t="s">
        <v>4102</v>
      </c>
      <c r="R1" s="17" t="s">
        <v>4099</v>
      </c>
      <c r="S1" s="17" t="s">
        <v>4155</v>
      </c>
      <c r="T1" s="17" t="s">
        <v>3331</v>
      </c>
      <c r="U1" s="17" t="s">
        <v>4263</v>
      </c>
      <c r="V1" s="17" t="s">
        <v>4254</v>
      </c>
      <c r="W1" s="17" t="s">
        <v>4207</v>
      </c>
      <c r="X1" s="17" t="s">
        <v>3329</v>
      </c>
      <c r="AA1" s="17"/>
      <c r="AD1" s="17">
        <v>1</v>
      </c>
      <c r="AF1" s="17">
        <v>2</v>
      </c>
      <c r="AG1" s="17"/>
      <c r="AH1" s="17">
        <v>3</v>
      </c>
      <c r="AI1" s="17"/>
      <c r="AJ1" s="17"/>
      <c r="AK1" s="17"/>
      <c r="AL1" s="17"/>
      <c r="AM1" s="17"/>
      <c r="AN1" s="17"/>
      <c r="AO1" s="17"/>
    </row>
    <row r="2" spans="1:41" ht="24">
      <c r="A2" s="21">
        <f>COUNTIF(A3:A9998,"&lt;&gt;")+2</f>
        <v>2</v>
      </c>
      <c r="B2" s="21">
        <f>COUNTIF(B3:B9998,"&lt;&gt;")+2</f>
        <v>91</v>
      </c>
      <c r="C2" s="21">
        <f t="shared" ref="C2:X2" si="0">COUNTIF(C3:C9998,"&lt;&gt;")+2</f>
        <v>30</v>
      </c>
      <c r="D2" s="21">
        <f t="shared" si="0"/>
        <v>11</v>
      </c>
      <c r="E2" s="21">
        <f t="shared" si="0"/>
        <v>10</v>
      </c>
      <c r="F2" s="21">
        <f t="shared" si="0"/>
        <v>91</v>
      </c>
      <c r="G2" s="21">
        <f t="shared" si="0"/>
        <v>37</v>
      </c>
      <c r="H2" s="21">
        <f t="shared" si="0"/>
        <v>200</v>
      </c>
      <c r="I2" s="21">
        <f t="shared" si="0"/>
        <v>19</v>
      </c>
      <c r="J2" s="21">
        <f t="shared" si="0"/>
        <v>31</v>
      </c>
      <c r="K2" s="21">
        <f t="shared" si="0"/>
        <v>201</v>
      </c>
      <c r="L2" s="21">
        <f t="shared" si="0"/>
        <v>326</v>
      </c>
      <c r="M2" s="21">
        <f t="shared" si="0"/>
        <v>8</v>
      </c>
      <c r="N2" s="21">
        <f t="shared" si="0"/>
        <v>10</v>
      </c>
      <c r="O2" s="21">
        <f t="shared" si="0"/>
        <v>7</v>
      </c>
      <c r="P2" s="21">
        <f t="shared" si="0"/>
        <v>19</v>
      </c>
      <c r="Q2" s="21">
        <f t="shared" si="0"/>
        <v>21</v>
      </c>
      <c r="R2" s="21">
        <f t="shared" si="0"/>
        <v>27</v>
      </c>
      <c r="S2" s="21">
        <f t="shared" si="0"/>
        <v>42</v>
      </c>
      <c r="T2" s="21">
        <f t="shared" si="0"/>
        <v>57</v>
      </c>
      <c r="U2" s="21">
        <f t="shared" si="0"/>
        <v>32</v>
      </c>
      <c r="V2" s="21">
        <f t="shared" si="0"/>
        <v>26</v>
      </c>
      <c r="W2" s="21">
        <f t="shared" si="0"/>
        <v>15</v>
      </c>
      <c r="X2" s="21">
        <f t="shared" si="0"/>
        <v>2</v>
      </c>
      <c r="AA2" s="17"/>
      <c r="AF2" s="17"/>
      <c r="AG2" s="17"/>
      <c r="AH2" s="17"/>
      <c r="AI2" s="17"/>
      <c r="AJ2" s="17"/>
      <c r="AK2" s="17"/>
      <c r="AL2" s="17"/>
      <c r="AM2" s="17"/>
      <c r="AN2" s="17"/>
      <c r="AO2" s="17"/>
    </row>
    <row r="3" spans="1:41">
      <c r="B3" s="17" t="s">
        <v>3624</v>
      </c>
      <c r="C3" s="17" t="s">
        <v>3724</v>
      </c>
      <c r="D3" s="17" t="s">
        <v>2125</v>
      </c>
      <c r="E3" s="17" t="s">
        <v>3739</v>
      </c>
      <c r="F3" s="17" t="s">
        <v>3547</v>
      </c>
      <c r="G3" s="17" t="s">
        <v>4280</v>
      </c>
      <c r="H3" s="17" t="s">
        <v>4366</v>
      </c>
      <c r="I3" s="17" t="s">
        <v>4349</v>
      </c>
      <c r="J3" s="17" t="s">
        <v>3689</v>
      </c>
      <c r="K3" s="17" t="s">
        <v>3372</v>
      </c>
      <c r="L3" s="17" t="s">
        <v>336</v>
      </c>
      <c r="M3" s="17" t="s">
        <v>4063</v>
      </c>
      <c r="N3" s="17" t="s">
        <v>4056</v>
      </c>
      <c r="O3" s="17" t="s">
        <v>4108</v>
      </c>
      <c r="P3" s="17" t="s">
        <v>4068</v>
      </c>
      <c r="Q3" s="17" t="s">
        <v>4205</v>
      </c>
      <c r="R3" s="17" t="s">
        <v>4081</v>
      </c>
      <c r="S3" s="17" t="s">
        <v>4176</v>
      </c>
      <c r="T3" s="17" t="s">
        <v>4179</v>
      </c>
      <c r="U3" s="17" t="s">
        <v>4124</v>
      </c>
      <c r="V3" s="17" t="s">
        <v>4255</v>
      </c>
      <c r="W3" s="17" t="s">
        <v>4181</v>
      </c>
      <c r="AA3" s="23" t="s">
        <v>4537</v>
      </c>
      <c r="AB3" s="23" t="s">
        <v>4547</v>
      </c>
      <c r="AC3" s="23" t="str">
        <f ca="1">_xlfn.CONCAT(AD3:AI3)</f>
        <v>爆能步枪</v>
      </c>
      <c r="AD3" s="17" t="str">
        <f t="array" aca="1" ref="AD3" ca="1">IFERROR(INDIRECT(MID($AB3,AD$1,1)&amp;RANDBETWEEN($A$2+1,INDIRECT(MID($AB3,AD$1,1)&amp;($A$2)))),"")</f>
        <v>爆能</v>
      </c>
      <c r="AF3" s="17" t="str">
        <f t="array" aca="1" ref="AF3" ca="1">IFERROR(INDIRECT(MID($AB3,AF$1,1)&amp;RANDBETWEEN($A$2+1,INDIRECT(MID($AB3,AF$1,1)&amp;($A$2)))),"")</f>
        <v>步枪</v>
      </c>
      <c r="AG3" s="17"/>
      <c r="AH3" s="17" t="str">
        <f t="array" aca="1" ref="AH3" ca="1">IFERROR(INDIRECT(MID($AB3,AH$1,1)&amp;RANDBETWEEN($A$2+1,INDIRECT(MID($AB3,AH$1,1)&amp;($A$2)))),"")</f>
        <v/>
      </c>
      <c r="AI3" s="17"/>
      <c r="AJ3" s="17"/>
      <c r="AK3" s="17"/>
      <c r="AL3" s="17"/>
      <c r="AM3" s="17"/>
      <c r="AN3" s="17"/>
      <c r="AO3" s="17"/>
    </row>
    <row r="4" spans="1:41">
      <c r="B4" s="17" t="s">
        <v>3683</v>
      </c>
      <c r="C4" s="17" t="s">
        <v>3725</v>
      </c>
      <c r="D4" s="17" t="s">
        <v>2127</v>
      </c>
      <c r="E4" s="17" t="s">
        <v>3740</v>
      </c>
      <c r="F4" s="17" t="s">
        <v>3554</v>
      </c>
      <c r="G4" s="17" t="s">
        <v>4288</v>
      </c>
      <c r="H4" s="17" t="s">
        <v>4367</v>
      </c>
      <c r="I4" s="17" t="s">
        <v>4350</v>
      </c>
      <c r="J4" s="17" t="s">
        <v>3706</v>
      </c>
      <c r="K4" s="17" t="s">
        <v>3513</v>
      </c>
      <c r="L4" s="17" t="s">
        <v>1843</v>
      </c>
      <c r="M4" s="17" t="s">
        <v>4062</v>
      </c>
      <c r="N4" s="17" t="s">
        <v>4057</v>
      </c>
      <c r="O4" s="17" t="s">
        <v>4109</v>
      </c>
      <c r="P4" s="17" t="s">
        <v>4069</v>
      </c>
      <c r="Q4" s="17" t="s">
        <v>4111</v>
      </c>
      <c r="R4" s="17" t="s">
        <v>4093</v>
      </c>
      <c r="S4" s="17" t="s">
        <v>4180</v>
      </c>
      <c r="T4" s="17" t="s">
        <v>4164</v>
      </c>
      <c r="U4" s="17" t="s">
        <v>4125</v>
      </c>
      <c r="V4" s="17" t="s">
        <v>231</v>
      </c>
      <c r="W4" s="17" t="s">
        <v>4211</v>
      </c>
      <c r="AA4" s="23" t="s">
        <v>4581</v>
      </c>
      <c r="AB4" s="17" t="s">
        <v>4580</v>
      </c>
      <c r="AC4" s="23" t="str">
        <f t="shared" ref="AC4:AC32" ca="1" si="1">_xlfn.CONCAT(AD4:AI4)</f>
        <v>中子杀伤弹</v>
      </c>
      <c r="AD4" s="17" t="str">
        <f t="array" aca="1" ref="AD4" ca="1">IFERROR(INDIRECT(MID($AB4,AD$1,1)&amp;RANDBETWEEN($A$2+1,INDIRECT(MID($AB4,AD$1,1)&amp;($A$2)))),"")</f>
        <v>中子</v>
      </c>
      <c r="AF4" s="17" t="str">
        <f t="array" aca="1" ref="AF4" ca="1">IFERROR(INDIRECT(MID($AB4,AF$1,1)&amp;RANDBETWEEN($A$2+1,INDIRECT(MID($AB4,AF$1,1)&amp;($A$2)))),"")</f>
        <v>杀伤弹</v>
      </c>
      <c r="AG4" s="17"/>
      <c r="AH4" s="17" t="str">
        <f t="array" aca="1" ref="AH4" ca="1">IFERROR(INDIRECT(MID($AB4,AH$1,1)&amp;RANDBETWEEN($A$2+1,INDIRECT(MID($AB4,AH$1,1)&amp;($A$2)))),"")</f>
        <v/>
      </c>
      <c r="AI4" s="17"/>
      <c r="AJ4" s="17"/>
      <c r="AK4" s="17"/>
      <c r="AL4" s="17"/>
      <c r="AM4" s="17"/>
      <c r="AN4" s="17"/>
      <c r="AO4" s="17"/>
    </row>
    <row r="5" spans="1:41">
      <c r="B5" s="17" t="s">
        <v>3617</v>
      </c>
      <c r="C5" s="17" t="s">
        <v>3726</v>
      </c>
      <c r="D5" s="17" t="s">
        <v>2128</v>
      </c>
      <c r="E5" s="17" t="s">
        <v>3741</v>
      </c>
      <c r="F5" s="17" t="s">
        <v>3544</v>
      </c>
      <c r="G5" s="17" t="s">
        <v>4264</v>
      </c>
      <c r="H5" s="17" t="s">
        <v>4368</v>
      </c>
      <c r="I5" s="17" t="s">
        <v>4351</v>
      </c>
      <c r="J5" s="17" t="s">
        <v>3707</v>
      </c>
      <c r="K5" s="17" t="s">
        <v>3516</v>
      </c>
      <c r="L5" s="17" t="s">
        <v>3747</v>
      </c>
      <c r="M5" s="17" t="s">
        <v>4061</v>
      </c>
      <c r="N5" s="17" t="s">
        <v>4058</v>
      </c>
      <c r="O5" s="17" t="s">
        <v>4118</v>
      </c>
      <c r="P5" s="17" t="s">
        <v>4070</v>
      </c>
      <c r="Q5" s="17" t="s">
        <v>2323</v>
      </c>
      <c r="R5" s="17" t="s">
        <v>4103</v>
      </c>
      <c r="S5" s="17" t="s">
        <v>4184</v>
      </c>
      <c r="T5" s="17" t="s">
        <v>4262</v>
      </c>
      <c r="U5" s="17" t="s">
        <v>4126</v>
      </c>
      <c r="V5" s="17" t="s">
        <v>3021</v>
      </c>
      <c r="W5" s="17" t="s">
        <v>4210</v>
      </c>
      <c r="AA5" s="23" t="s">
        <v>4538</v>
      </c>
      <c r="AB5" s="23" t="s">
        <v>4546</v>
      </c>
      <c r="AC5" s="23" t="str">
        <f t="shared" ca="1" si="1"/>
        <v>核融合战刃</v>
      </c>
      <c r="AD5" s="17" t="str">
        <f t="array" aca="1" ref="AD5" ca="1">IFERROR(INDIRECT(MID($AB5,AD$1,1)&amp;RANDBETWEEN($A$2+1,INDIRECT(MID($AB5,AD$1,1)&amp;($A$2)))),"")</f>
        <v>核融合</v>
      </c>
      <c r="AF5" s="17" t="str">
        <f t="array" aca="1" ref="AF5" ca="1">IFERROR(INDIRECT(MID($AB5,AF$1,1)&amp;RANDBETWEEN($A$2+1,INDIRECT(MID($AB5,AF$1,1)&amp;($A$2)))),"")</f>
        <v>战刃</v>
      </c>
      <c r="AG5" s="17"/>
      <c r="AH5" s="17" t="str">
        <f t="array" aca="1" ref="AH5" ca="1">IFERROR(INDIRECT(MID($AB5,AH$1,1)&amp;RANDBETWEEN($A$2+1,INDIRECT(MID($AB5,AH$1,1)&amp;($A$2)))),"")</f>
        <v/>
      </c>
      <c r="AI5" s="17"/>
      <c r="AJ5" s="17"/>
      <c r="AK5" s="17"/>
      <c r="AL5" s="17"/>
      <c r="AM5" s="17"/>
      <c r="AN5" s="17"/>
      <c r="AO5" s="17"/>
    </row>
    <row r="6" spans="1:41">
      <c r="B6" s="17" t="s">
        <v>3666</v>
      </c>
      <c r="C6" s="17" t="s">
        <v>895</v>
      </c>
      <c r="D6" s="17" t="s">
        <v>2129</v>
      </c>
      <c r="E6" s="17" t="s">
        <v>3742</v>
      </c>
      <c r="F6" s="17" t="s">
        <v>3552</v>
      </c>
      <c r="G6" s="17" t="s">
        <v>4274</v>
      </c>
      <c r="H6" s="17" t="s">
        <v>4369</v>
      </c>
      <c r="I6" s="17" t="s">
        <v>4352</v>
      </c>
      <c r="J6" s="17" t="s">
        <v>3713</v>
      </c>
      <c r="K6" s="17" t="s">
        <v>3380</v>
      </c>
      <c r="L6" s="17" t="s">
        <v>968</v>
      </c>
      <c r="M6" s="17" t="s">
        <v>4060</v>
      </c>
      <c r="N6" s="17" t="s">
        <v>4064</v>
      </c>
      <c r="O6" s="17" t="s">
        <v>4119</v>
      </c>
      <c r="P6" s="17" t="s">
        <v>4071</v>
      </c>
      <c r="Q6" s="17" t="s">
        <v>4075</v>
      </c>
      <c r="R6" s="17" t="s">
        <v>4084</v>
      </c>
      <c r="S6" s="17" t="s">
        <v>4165</v>
      </c>
      <c r="T6" s="17" t="s">
        <v>4214</v>
      </c>
      <c r="U6" s="17" t="s">
        <v>4127</v>
      </c>
      <c r="V6" s="17" t="s">
        <v>3167</v>
      </c>
      <c r="W6" s="17" t="s">
        <v>3005</v>
      </c>
      <c r="AA6" s="23" t="s">
        <v>4515</v>
      </c>
      <c r="AB6" s="23" t="s">
        <v>4548</v>
      </c>
      <c r="AC6" s="23" t="str">
        <f t="shared" ca="1" si="1"/>
        <v>天箭座主力舰</v>
      </c>
      <c r="AD6" s="17" t="str">
        <f t="array" aca="1" ref="AD6" ca="1">IFERROR(INDIRECT(MID($AB6,AD$1,1)&amp;RANDBETWEEN($A$2+1,INDIRECT(MID($AB6,AD$1,1)&amp;($A$2)))),"")</f>
        <v>天箭座</v>
      </c>
      <c r="AF6" s="17" t="str">
        <f t="array" aca="1" ref="AF6" ca="1">IFERROR(INDIRECT(MID($AB6,AF$1,1)&amp;RANDBETWEEN($A$2+1,INDIRECT(MID($AB6,AF$1,1)&amp;($A$2)))),"")</f>
        <v>主力舰</v>
      </c>
      <c r="AH6" s="17" t="str">
        <f t="array" aca="1" ref="AH6" ca="1">IFERROR(INDIRECT(MID($AB6,AH$1,1)&amp;RANDBETWEEN($A$2+1,INDIRECT(MID($AB6,AH$1,1)&amp;($A$2)))),"")</f>
        <v/>
      </c>
      <c r="AI6" s="17"/>
      <c r="AJ6" s="17"/>
      <c r="AK6" s="17"/>
      <c r="AL6" s="17"/>
      <c r="AM6" s="17"/>
      <c r="AN6" s="17"/>
      <c r="AO6" s="17"/>
    </row>
    <row r="7" spans="1:41">
      <c r="B7" s="17" t="s">
        <v>3644</v>
      </c>
      <c r="C7" s="17" t="s">
        <v>938</v>
      </c>
      <c r="D7" s="17" t="s">
        <v>2131</v>
      </c>
      <c r="E7" s="17" t="s">
        <v>3743</v>
      </c>
      <c r="F7" s="17" t="s">
        <v>3532</v>
      </c>
      <c r="G7" s="17" t="s">
        <v>4297</v>
      </c>
      <c r="H7" s="17" t="s">
        <v>4370</v>
      </c>
      <c r="I7" s="17" t="s">
        <v>4353</v>
      </c>
      <c r="J7" s="17" t="s">
        <v>3709</v>
      </c>
      <c r="K7" s="17" t="s">
        <v>3347</v>
      </c>
      <c r="L7" s="17" t="s">
        <v>3748</v>
      </c>
      <c r="M7" s="17" t="s">
        <v>2310</v>
      </c>
      <c r="N7" s="17" t="s">
        <v>4057</v>
      </c>
      <c r="O7" s="17" t="s">
        <v>4120</v>
      </c>
      <c r="P7" s="17" t="s">
        <v>4072</v>
      </c>
      <c r="Q7" s="17" t="s">
        <v>4203</v>
      </c>
      <c r="R7" s="17" t="s">
        <v>4096</v>
      </c>
      <c r="S7" s="17" t="s">
        <v>4195</v>
      </c>
      <c r="T7" s="17" t="s">
        <v>4191</v>
      </c>
      <c r="U7" s="17" t="s">
        <v>4128</v>
      </c>
      <c r="V7" s="17" t="s">
        <v>2897</v>
      </c>
      <c r="W7" s="17" t="s">
        <v>2993</v>
      </c>
      <c r="AA7" s="23" t="s">
        <v>4517</v>
      </c>
      <c r="AB7" s="23" t="s">
        <v>4549</v>
      </c>
      <c r="AC7" s="23" t="str">
        <f t="shared" ca="1" si="1"/>
        <v>房宿三号战列舰</v>
      </c>
      <c r="AD7" s="17" t="str">
        <f t="array" aca="1" ref="AD7" ca="1">IFERROR(INDIRECT(MID($AB7,AD$1,1)&amp;RANDBETWEEN($A$2+1,INDIRECT(MID($AB7,AD$1,1)&amp;($A$2)))),"")</f>
        <v>房</v>
      </c>
      <c r="AE7" s="17" t="s">
        <v>4557</v>
      </c>
      <c r="AF7" s="17" t="str">
        <f t="array" aca="1" ref="AF7" ca="1">IFERROR(INDIRECT(MID($AB7,AF$1,1)&amp;RANDBETWEEN($A$2+1,INDIRECT(MID($AB7,AF$1,1)&amp;($A$2)))),"")</f>
        <v>三</v>
      </c>
      <c r="AG7" s="17" t="s">
        <v>4558</v>
      </c>
      <c r="AH7" s="17" t="str">
        <f t="array" aca="1" ref="AH7" ca="1">IFERROR(INDIRECT(MID($AB7,AH$1,1)&amp;RANDBETWEEN($A$2+1,INDIRECT(MID($AB7,AH$1,1)&amp;($A$2)))),"")</f>
        <v>战列舰</v>
      </c>
      <c r="AI7" s="17"/>
      <c r="AJ7" s="17"/>
      <c r="AK7" s="17"/>
      <c r="AL7" s="17"/>
      <c r="AM7" s="17"/>
      <c r="AN7" s="17"/>
      <c r="AO7" s="17"/>
    </row>
    <row r="8" spans="1:41">
      <c r="B8" s="17" t="s">
        <v>3672</v>
      </c>
      <c r="C8" s="17" t="s">
        <v>3727</v>
      </c>
      <c r="D8" s="17" t="s">
        <v>2133</v>
      </c>
      <c r="E8" s="17" t="s">
        <v>3744</v>
      </c>
      <c r="F8" s="17" t="s">
        <v>3598</v>
      </c>
      <c r="G8" s="17" t="s">
        <v>4271</v>
      </c>
      <c r="H8" s="17" t="s">
        <v>4371</v>
      </c>
      <c r="I8" s="17" t="s">
        <v>4354</v>
      </c>
      <c r="J8" s="17" t="s">
        <v>3695</v>
      </c>
      <c r="K8" s="17" t="s">
        <v>3353</v>
      </c>
      <c r="L8" s="17" t="s">
        <v>3749</v>
      </c>
      <c r="M8" s="17" t="s">
        <v>4059</v>
      </c>
      <c r="N8" s="17" t="s">
        <v>4065</v>
      </c>
      <c r="P8" s="17" t="s">
        <v>4073</v>
      </c>
      <c r="Q8" s="17" t="s">
        <v>4113</v>
      </c>
      <c r="R8" s="17" t="s">
        <v>4082</v>
      </c>
      <c r="S8" s="17" t="s">
        <v>4239</v>
      </c>
      <c r="T8" s="17" t="s">
        <v>4157</v>
      </c>
      <c r="U8" s="17" t="s">
        <v>4129</v>
      </c>
      <c r="V8" s="17" t="s">
        <v>4256</v>
      </c>
      <c r="W8" s="17" t="s">
        <v>4253</v>
      </c>
      <c r="AA8" s="23" t="s">
        <v>4519</v>
      </c>
      <c r="AB8" s="23" t="s">
        <v>4550</v>
      </c>
      <c r="AC8" s="23" t="str">
        <f t="shared" ca="1" si="1"/>
        <v>土星（Saturn）号主力舰</v>
      </c>
      <c r="AD8" s="17" t="str">
        <f t="array" aca="1" ref="AD8" ca="1">IFERROR(INDIRECT(MID($AB8,AD$1,1)&amp;RANDBETWEEN($A$2+1,INDIRECT(MID($AB8,AD$1,1)&amp;($A$2)))),"")</f>
        <v>土星（Saturn）</v>
      </c>
      <c r="AE8" s="17" t="s">
        <v>4558</v>
      </c>
      <c r="AF8" s="17" t="str">
        <f t="array" aca="1" ref="AF8" ca="1">IFERROR(INDIRECT(MID($AB8,AF$1,1)&amp;RANDBETWEEN($A$2+1,INDIRECT(MID($AB8,AF$1,1)&amp;($A$2)))),"")</f>
        <v>主力舰</v>
      </c>
      <c r="AG8" s="17"/>
      <c r="AH8" s="17" t="str">
        <f t="array" aca="1" ref="AH8" ca="1">IFERROR(INDIRECT(MID($AB8,AH$1,1)&amp;RANDBETWEEN($A$2+1,INDIRECT(MID($AB8,AH$1,1)&amp;($A$2)))),"")</f>
        <v/>
      </c>
      <c r="AI8" s="17"/>
      <c r="AJ8" s="17"/>
      <c r="AK8" s="17"/>
      <c r="AL8" s="17"/>
      <c r="AM8" s="17"/>
      <c r="AN8" s="17"/>
      <c r="AO8" s="17"/>
    </row>
    <row r="9" spans="1:41">
      <c r="B9" s="17" t="s">
        <v>3661</v>
      </c>
      <c r="C9" s="17" t="s">
        <v>3737</v>
      </c>
      <c r="D9" s="17" t="s">
        <v>2135</v>
      </c>
      <c r="E9" s="17" t="s">
        <v>3745</v>
      </c>
      <c r="F9" s="17" t="s">
        <v>3555</v>
      </c>
      <c r="G9" s="17" t="s">
        <v>4275</v>
      </c>
      <c r="H9" s="17" t="s">
        <v>4372</v>
      </c>
      <c r="I9" s="17" t="s">
        <v>4355</v>
      </c>
      <c r="J9" s="17" t="s">
        <v>3692</v>
      </c>
      <c r="K9" s="17" t="s">
        <v>3361</v>
      </c>
      <c r="L9" s="17" t="s">
        <v>3750</v>
      </c>
      <c r="N9" s="17" t="s">
        <v>4066</v>
      </c>
      <c r="P9" s="17" t="s">
        <v>4074</v>
      </c>
      <c r="Q9" s="17" t="s">
        <v>4204</v>
      </c>
      <c r="R9" s="17" t="s">
        <v>4092</v>
      </c>
      <c r="S9" s="17" t="s">
        <v>4240</v>
      </c>
      <c r="T9" s="17" t="s">
        <v>4236</v>
      </c>
      <c r="U9" s="17" t="s">
        <v>4130</v>
      </c>
      <c r="V9" s="17" t="s">
        <v>4258</v>
      </c>
      <c r="W9" s="17" t="s">
        <v>4209</v>
      </c>
      <c r="AA9" s="23" t="s">
        <v>4520</v>
      </c>
      <c r="AB9" s="23" t="s">
        <v>4551</v>
      </c>
      <c r="AC9" s="23" t="str">
        <f t="shared" ca="1" si="1"/>
        <v>玄冥号主力舰</v>
      </c>
      <c r="AD9" s="17" t="str">
        <f t="array" aca="1" ref="AD9" ca="1">IFERROR(INDIRECT(MID($AB9,AD$1,1)&amp;RANDBETWEEN($A$2+1,INDIRECT(MID($AB9,AD$1,1)&amp;($A$2)))),"")</f>
        <v>玄冥</v>
      </c>
      <c r="AE9" s="17" t="s">
        <v>4558</v>
      </c>
      <c r="AF9" s="17" t="str">
        <f t="array" aca="1" ref="AF9" ca="1">IFERROR(INDIRECT(MID($AB9,AF$1,1)&amp;RANDBETWEEN($A$2+1,INDIRECT(MID($AB9,AF$1,1)&amp;($A$2)))),"")</f>
        <v>主力舰</v>
      </c>
      <c r="AG9" s="17"/>
      <c r="AH9" s="17" t="str">
        <f t="array" aca="1" ref="AH9" ca="1">IFERROR(INDIRECT(MID($AB9,AH$1,1)&amp;RANDBETWEEN($A$2+1,INDIRECT(MID($AB9,AH$1,1)&amp;($A$2)))),"")</f>
        <v/>
      </c>
      <c r="AI9" s="17"/>
      <c r="AJ9" s="17"/>
      <c r="AK9" s="17"/>
      <c r="AL9" s="17"/>
      <c r="AM9" s="17"/>
      <c r="AN9" s="17"/>
      <c r="AO9" s="17"/>
    </row>
    <row r="10" spans="1:41">
      <c r="B10" s="17" t="s">
        <v>3664</v>
      </c>
      <c r="C10" s="17" t="s">
        <v>2478</v>
      </c>
      <c r="D10" s="17" t="s">
        <v>2136</v>
      </c>
      <c r="E10" s="17" t="s">
        <v>3746</v>
      </c>
      <c r="F10" s="17" t="s">
        <v>3557</v>
      </c>
      <c r="G10" s="17" t="s">
        <v>4283</v>
      </c>
      <c r="H10" s="17" t="s">
        <v>4373</v>
      </c>
      <c r="I10" s="17" t="s">
        <v>4356</v>
      </c>
      <c r="J10" s="17" t="s">
        <v>3700</v>
      </c>
      <c r="K10" s="17" t="s">
        <v>3363</v>
      </c>
      <c r="L10" s="17" t="s">
        <v>3751</v>
      </c>
      <c r="N10" s="17" t="s">
        <v>4067</v>
      </c>
      <c r="P10" s="17" t="s">
        <v>4200</v>
      </c>
      <c r="Q10" s="17" t="s">
        <v>4077</v>
      </c>
      <c r="R10" s="17" t="s">
        <v>4104</v>
      </c>
      <c r="S10" s="17" t="s">
        <v>4158</v>
      </c>
      <c r="T10" s="17" t="s">
        <v>4218</v>
      </c>
      <c r="U10" s="17" t="s">
        <v>4131</v>
      </c>
      <c r="V10" s="17" t="s">
        <v>347</v>
      </c>
      <c r="W10" s="17" t="s">
        <v>4257</v>
      </c>
      <c r="AA10" s="23" t="s">
        <v>4521</v>
      </c>
      <c r="AB10" s="23" t="s">
        <v>4552</v>
      </c>
      <c r="AC10" s="23" t="str">
        <f t="shared" ca="1" si="1"/>
        <v>阿布霍斯号主力舰</v>
      </c>
      <c r="AD10" s="17" t="str">
        <f t="array" aca="1" ref="AD10" ca="1">IFERROR(INDIRECT(MID($AB10,AD$1,1)&amp;RANDBETWEEN($A$2+1,INDIRECT(MID($AB10,AD$1,1)&amp;($A$2)))),"")</f>
        <v>阿布霍斯</v>
      </c>
      <c r="AE10" s="17" t="s">
        <v>4558</v>
      </c>
      <c r="AF10" s="17" t="str">
        <f t="array" aca="1" ref="AF10" ca="1">IFERROR(INDIRECT(MID($AB10,AF$1,1)&amp;RANDBETWEEN($A$2+1,INDIRECT(MID($AB10,AF$1,1)&amp;($A$2)))),"")</f>
        <v>主力舰</v>
      </c>
      <c r="AG10" s="17"/>
      <c r="AH10" s="17" t="str">
        <f t="array" aca="1" ref="AH10" ca="1">IFERROR(INDIRECT(MID($AB10,AH$1,1)&amp;RANDBETWEEN($A$2+1,INDIRECT(MID($AB10,AH$1,1)&amp;($A$2)))),"")</f>
        <v/>
      </c>
      <c r="AI10" s="17"/>
      <c r="AJ10" s="17"/>
      <c r="AK10" s="17"/>
      <c r="AL10" s="17"/>
      <c r="AM10" s="17"/>
      <c r="AN10" s="17"/>
      <c r="AO10" s="17"/>
    </row>
    <row r="11" spans="1:41">
      <c r="B11" s="17" t="s">
        <v>3662</v>
      </c>
      <c r="C11" s="17" t="s">
        <v>1864</v>
      </c>
      <c r="D11" s="17" t="s">
        <v>2138</v>
      </c>
      <c r="F11" s="17" t="s">
        <v>3560</v>
      </c>
      <c r="G11" s="17" t="s">
        <v>4269</v>
      </c>
      <c r="H11" s="17" t="s">
        <v>4374</v>
      </c>
      <c r="I11" s="17" t="s">
        <v>4357</v>
      </c>
      <c r="J11" s="17" t="s">
        <v>3691</v>
      </c>
      <c r="K11" s="17" t="s">
        <v>3469</v>
      </c>
      <c r="L11" s="17" t="s">
        <v>103</v>
      </c>
      <c r="P11" s="17" t="s">
        <v>4196</v>
      </c>
      <c r="Q11" s="17" t="s">
        <v>4201</v>
      </c>
      <c r="R11" s="17" t="s">
        <v>4106</v>
      </c>
      <c r="S11" s="17" t="s">
        <v>4173</v>
      </c>
      <c r="T11" s="17" t="s">
        <v>4174</v>
      </c>
      <c r="U11" s="17" t="s">
        <v>4132</v>
      </c>
      <c r="V11" s="17" t="s">
        <v>4260</v>
      </c>
      <c r="W11" s="17" t="s">
        <v>4261</v>
      </c>
      <c r="AA11" s="23" t="s">
        <v>4522</v>
      </c>
      <c r="AB11" s="23" t="s">
        <v>4553</v>
      </c>
      <c r="AC11" s="23" t="str">
        <f t="shared" ca="1" si="1"/>
        <v>勒托，阿斯特利亚（黑夜女神）号旗舰</v>
      </c>
      <c r="AD11" s="17" t="str">
        <f t="array" aca="1" ref="AD11" ca="1">IFERROR(INDIRECT(MID($AB11,AD$1,1)&amp;RANDBETWEEN($A$2+1,INDIRECT(MID($AB11,AD$1,1)&amp;($A$2)))),"")</f>
        <v>勒托，阿斯特利亚（黑夜女神）</v>
      </c>
      <c r="AE11" s="17" t="s">
        <v>4558</v>
      </c>
      <c r="AF11" s="17" t="str">
        <f t="array" aca="1" ref="AF11" ca="1">IFERROR(INDIRECT(MID($AB11,AF$1,1)&amp;RANDBETWEEN($A$2+1,INDIRECT(MID($AB11,AF$1,1)&amp;($A$2)))),"")</f>
        <v>旗舰</v>
      </c>
      <c r="AG11" s="17"/>
      <c r="AH11" s="17" t="str">
        <f t="array" aca="1" ref="AH11" ca="1">IFERROR(INDIRECT(MID($AB11,AH$1,1)&amp;RANDBETWEEN($A$2+1,INDIRECT(MID($AB11,AH$1,1)&amp;($A$2)))),"")</f>
        <v/>
      </c>
      <c r="AI11" s="17"/>
      <c r="AJ11" s="17"/>
      <c r="AK11" s="17"/>
      <c r="AL11" s="17"/>
      <c r="AM11" s="17"/>
      <c r="AN11" s="17"/>
      <c r="AO11" s="17"/>
    </row>
    <row r="12" spans="1:41">
      <c r="B12" s="17" t="s">
        <v>3673</v>
      </c>
      <c r="C12" s="17" t="s">
        <v>171</v>
      </c>
      <c r="F12" s="17" t="s">
        <v>3562</v>
      </c>
      <c r="G12" s="17" t="s">
        <v>4289</v>
      </c>
      <c r="H12" s="17" t="s">
        <v>4348</v>
      </c>
      <c r="I12" s="17" t="s">
        <v>4358</v>
      </c>
      <c r="J12" s="17" t="s">
        <v>3715</v>
      </c>
      <c r="K12" s="17" t="s">
        <v>3398</v>
      </c>
      <c r="L12" s="17" t="s">
        <v>2153</v>
      </c>
      <c r="P12" s="17" t="s">
        <v>4114</v>
      </c>
      <c r="Q12" s="17" t="s">
        <v>4112</v>
      </c>
      <c r="R12" s="17" t="s">
        <v>4091</v>
      </c>
      <c r="S12" s="17" t="s">
        <v>4241</v>
      </c>
      <c r="T12" s="17" t="s">
        <v>4185</v>
      </c>
      <c r="U12" s="17" t="s">
        <v>4133</v>
      </c>
      <c r="V12" s="17" t="s">
        <v>4171</v>
      </c>
      <c r="W12" s="17" t="s">
        <v>3169</v>
      </c>
      <c r="AA12" s="23" t="s">
        <v>4523</v>
      </c>
      <c r="AB12" s="23" t="s">
        <v>4554</v>
      </c>
      <c r="AC12" s="23" t="str">
        <f t="shared" ca="1" si="1"/>
        <v>　　玛尔斯 Mars 战神号客轮</v>
      </c>
      <c r="AD12" s="17" t="str">
        <f t="array" aca="1" ref="AD12" ca="1">IFERROR(INDIRECT(MID($AB12,AD$1,1)&amp;RANDBETWEEN($A$2+1,INDIRECT(MID($AB12,AD$1,1)&amp;($A$2)))),"")</f>
        <v>　　玛尔斯 Mars 战神</v>
      </c>
      <c r="AE12" s="17" t="s">
        <v>4558</v>
      </c>
      <c r="AF12" s="17" t="str">
        <f t="array" aca="1" ref="AF12" ca="1">IFERROR(INDIRECT(MID($AB12,AF$1,1)&amp;RANDBETWEEN($A$2+1,INDIRECT(MID($AB12,AF$1,1)&amp;($A$2)))),"")</f>
        <v>客轮</v>
      </c>
      <c r="AG12" s="17"/>
      <c r="AH12" s="17" t="str">
        <f t="array" aca="1" ref="AH12" ca="1">IFERROR(INDIRECT(MID($AB12,AH$1,1)&amp;RANDBETWEEN($A$2+1,INDIRECT(MID($AB12,AH$1,1)&amp;($A$2)))),"")</f>
        <v/>
      </c>
      <c r="AI12" s="17"/>
      <c r="AJ12" s="17"/>
      <c r="AK12" s="17"/>
      <c r="AL12" s="17"/>
      <c r="AM12" s="17"/>
      <c r="AN12" s="17"/>
      <c r="AO12" s="17"/>
    </row>
    <row r="13" spans="1:41">
      <c r="B13" s="17" t="s">
        <v>3599</v>
      </c>
      <c r="C13" s="17" t="s">
        <v>373</v>
      </c>
      <c r="F13" s="17" t="s">
        <v>3578</v>
      </c>
      <c r="G13" s="17" t="s">
        <v>4286</v>
      </c>
      <c r="H13" s="17" t="s">
        <v>4377</v>
      </c>
      <c r="I13" s="17" t="s">
        <v>4359</v>
      </c>
      <c r="J13" s="17" t="s">
        <v>3694</v>
      </c>
      <c r="K13" s="17" t="s">
        <v>3348</v>
      </c>
      <c r="L13" s="17" t="s">
        <v>3752</v>
      </c>
      <c r="P13" s="17" t="s">
        <v>4115</v>
      </c>
      <c r="Q13" s="17" t="s">
        <v>4100</v>
      </c>
      <c r="R13" s="17" t="s">
        <v>4097</v>
      </c>
      <c r="S13" s="17" t="s">
        <v>4242</v>
      </c>
      <c r="T13" s="17" t="s">
        <v>4154</v>
      </c>
      <c r="U13" s="17" t="s">
        <v>4134</v>
      </c>
      <c r="V13" s="17" t="s">
        <v>2262</v>
      </c>
      <c r="W13" s="17" t="s">
        <v>4208</v>
      </c>
      <c r="AA13" s="23" t="s">
        <v>4524</v>
      </c>
      <c r="AB13" s="23" t="s">
        <v>4555</v>
      </c>
      <c r="AC13" s="23" t="str">
        <f t="shared" ca="1" si="1"/>
        <v>哈奇森号运输船</v>
      </c>
      <c r="AD13" s="17" t="str">
        <f t="array" aca="1" ref="AD13" ca="1">IFERROR(INDIRECT(MID($AB13,AD$1,1)&amp;RANDBETWEEN($A$2+1,INDIRECT(MID($AB13,AD$1,1)&amp;($A$2)))),"")</f>
        <v>哈奇森</v>
      </c>
      <c r="AE13" s="17" t="s">
        <v>4558</v>
      </c>
      <c r="AF13" s="17" t="str">
        <f t="array" aca="1" ref="AF13" ca="1">IFERROR(INDIRECT(MID($AB13,AF$1,1)&amp;RANDBETWEEN($A$2+1,INDIRECT(MID($AB13,AF$1,1)&amp;($A$2)))),"")</f>
        <v>运输船</v>
      </c>
      <c r="AG13" s="17"/>
      <c r="AH13" s="17" t="str">
        <f t="array" aca="1" ref="AH13" ca="1">IFERROR(INDIRECT(MID($AB13,AH$1,1)&amp;RANDBETWEEN($A$2+1,INDIRECT(MID($AB13,AH$1,1)&amp;($A$2)))),"")</f>
        <v/>
      </c>
      <c r="AI13" s="17"/>
      <c r="AJ13" s="17"/>
      <c r="AK13" s="17"/>
      <c r="AL13" s="17"/>
      <c r="AM13" s="17"/>
      <c r="AN13" s="17"/>
      <c r="AO13" s="17"/>
    </row>
    <row r="14" spans="1:41">
      <c r="B14" s="17" t="s">
        <v>3670</v>
      </c>
      <c r="C14" s="17" t="s">
        <v>835</v>
      </c>
      <c r="F14" s="17" t="s">
        <v>3575</v>
      </c>
      <c r="G14" s="17" t="s">
        <v>4285</v>
      </c>
      <c r="H14" s="17" t="s">
        <v>4334</v>
      </c>
      <c r="I14" s="17" t="s">
        <v>4360</v>
      </c>
      <c r="J14" s="17" t="s">
        <v>3701</v>
      </c>
      <c r="K14" s="17" t="s">
        <v>3488</v>
      </c>
      <c r="L14" s="17" t="s">
        <v>3753</v>
      </c>
      <c r="P14" s="17" t="s">
        <v>4116</v>
      </c>
      <c r="Q14" s="17" t="s">
        <v>4076</v>
      </c>
      <c r="R14" s="17" t="s">
        <v>4089</v>
      </c>
      <c r="S14" s="17" t="s">
        <v>4175</v>
      </c>
      <c r="T14" s="17" t="s">
        <v>4229</v>
      </c>
      <c r="U14" s="17" t="s">
        <v>4135</v>
      </c>
      <c r="V14" s="17" t="s">
        <v>4240</v>
      </c>
      <c r="W14" s="17" t="s">
        <v>4259</v>
      </c>
      <c r="AA14" s="23" t="s">
        <v>4525</v>
      </c>
      <c r="AB14" s="23" t="s">
        <v>4516</v>
      </c>
      <c r="AC14" s="23" t="str">
        <f t="shared" ca="1" si="1"/>
        <v>鯥号驱逐舰</v>
      </c>
      <c r="AD14" s="17" t="str">
        <f t="array" aca="1" ref="AD14" ca="1">IFERROR(INDIRECT(MID($AB14,AD$1,1)&amp;RANDBETWEEN($A$2+1,INDIRECT(MID($AB14,AD$1,1)&amp;($A$2)))),"")</f>
        <v>鯥</v>
      </c>
      <c r="AE14" s="17" t="s">
        <v>4558</v>
      </c>
      <c r="AF14" s="17" t="str">
        <f t="array" aca="1" ref="AF14" ca="1">IFERROR(INDIRECT(MID($AB14,AF$1,1)&amp;RANDBETWEEN($A$2+1,INDIRECT(MID($AB14,AF$1,1)&amp;($A$2)))),"")</f>
        <v>驱逐舰</v>
      </c>
      <c r="AG14" s="17"/>
      <c r="AH14" s="17" t="str">
        <f t="array" aca="1" ref="AH14" ca="1">IFERROR(INDIRECT(MID($AB14,AH$1,1)&amp;RANDBETWEEN($A$2+1,INDIRECT(MID($AB14,AH$1,1)&amp;($A$2)))),"")</f>
        <v/>
      </c>
      <c r="AI14" s="17"/>
      <c r="AJ14" s="17"/>
      <c r="AK14" s="17"/>
      <c r="AL14" s="17"/>
      <c r="AM14" s="17"/>
      <c r="AN14" s="17"/>
      <c r="AO14" s="17"/>
    </row>
    <row r="15" spans="1:41">
      <c r="B15" s="17" t="s">
        <v>3647</v>
      </c>
      <c r="C15" s="17" t="s">
        <v>803</v>
      </c>
      <c r="F15" s="17" t="s">
        <v>3540</v>
      </c>
      <c r="G15" s="17" t="s">
        <v>4295</v>
      </c>
      <c r="H15" s="17" t="s">
        <v>4378</v>
      </c>
      <c r="I15" s="17" t="s">
        <v>4361</v>
      </c>
      <c r="J15" s="17" t="s">
        <v>3712</v>
      </c>
      <c r="K15" s="17" t="s">
        <v>3507</v>
      </c>
      <c r="L15" s="17" t="s">
        <v>3754</v>
      </c>
      <c r="P15" s="17" t="s">
        <v>4578</v>
      </c>
      <c r="Q15" s="17" t="s">
        <v>4079</v>
      </c>
      <c r="R15" s="17" t="s">
        <v>4095</v>
      </c>
      <c r="S15" s="17" t="s">
        <v>3081</v>
      </c>
      <c r="T15" s="17" t="s">
        <v>4123</v>
      </c>
      <c r="U15" s="17" t="s">
        <v>4136</v>
      </c>
      <c r="V15" s="17" t="s">
        <v>4241</v>
      </c>
      <c r="W15" s="24" t="s">
        <v>2862</v>
      </c>
      <c r="AA15" s="23" t="s">
        <v>4526</v>
      </c>
      <c r="AB15" s="23" t="s">
        <v>4556</v>
      </c>
      <c r="AC15" s="23" t="str">
        <f t="shared" ca="1" si="1"/>
        <v>海豹号旗舰</v>
      </c>
      <c r="AD15" s="17" t="str">
        <f t="array" aca="1" ref="AD15" ca="1">IFERROR(INDIRECT(MID($AB15,AD$1,1)&amp;RANDBETWEEN($A$2+1,INDIRECT(MID($AB15,AD$1,1)&amp;($A$2)))),"")</f>
        <v>海豹</v>
      </c>
      <c r="AE15" s="17" t="s">
        <v>4558</v>
      </c>
      <c r="AF15" s="17" t="str">
        <f t="array" aca="1" ref="AF15" ca="1">IFERROR(INDIRECT(MID($AB15,AF$1,1)&amp;RANDBETWEEN($A$2+1,INDIRECT(MID($AB15,AF$1,1)&amp;($A$2)))),"")</f>
        <v>旗舰</v>
      </c>
      <c r="AH15" s="17" t="str">
        <f t="array" aca="1" ref="AH15" ca="1">IFERROR(INDIRECT(MID($AB15,AH$1,1)&amp;RANDBETWEEN($A$2+1,INDIRECT(MID($AB15,AH$1,1)&amp;($A$2)))),"")</f>
        <v/>
      </c>
      <c r="AI15" s="17"/>
      <c r="AJ15" s="17"/>
      <c r="AK15" s="17"/>
      <c r="AL15" s="17"/>
      <c r="AM15" s="17"/>
      <c r="AN15" s="17"/>
      <c r="AO15" s="17"/>
    </row>
    <row r="16" spans="1:41">
      <c r="B16" s="17" t="s">
        <v>3667</v>
      </c>
      <c r="C16" s="17" t="s">
        <v>3736</v>
      </c>
      <c r="F16" s="17" t="s">
        <v>3546</v>
      </c>
      <c r="G16" s="17" t="s">
        <v>4290</v>
      </c>
      <c r="H16" s="17" t="s">
        <v>4379</v>
      </c>
      <c r="I16" s="17" t="s">
        <v>4362</v>
      </c>
      <c r="J16" s="17" t="s">
        <v>3711</v>
      </c>
      <c r="K16" s="17" t="s">
        <v>3408</v>
      </c>
      <c r="L16" s="17" t="s">
        <v>3755</v>
      </c>
      <c r="P16" s="17" t="s">
        <v>4579</v>
      </c>
      <c r="Q16" s="17" t="s">
        <v>4117</v>
      </c>
      <c r="R16" s="17" t="s">
        <v>4090</v>
      </c>
      <c r="S16" s="17" t="s">
        <v>4162</v>
      </c>
      <c r="T16" s="17" t="s">
        <v>4166</v>
      </c>
      <c r="U16" s="17" t="s">
        <v>4137</v>
      </c>
      <c r="V16" s="17" t="s">
        <v>4175</v>
      </c>
      <c r="AA16" s="23" t="s">
        <v>4528</v>
      </c>
      <c r="AB16" s="23" t="s">
        <v>4559</v>
      </c>
      <c r="AC16" s="23" t="str">
        <f t="shared" ca="1" si="1"/>
        <v>小犬座援护飞船</v>
      </c>
      <c r="AD16" s="17" t="str">
        <f t="array" aca="1" ref="AD16" ca="1">IFERROR(INDIRECT(MID($AB16,AD$1,1)&amp;RANDBETWEEN($A$2+1,INDIRECT(MID($AB16,AD$1,1)&amp;($A$2)))),"")</f>
        <v>小犬座</v>
      </c>
      <c r="AF16" s="17" t="str">
        <f t="array" aca="1" ref="AF16" ca="1">IFERROR(INDIRECT(MID($AB16,AF$1,1)&amp;RANDBETWEEN($A$2+1,INDIRECT(MID($AB16,AF$1,1)&amp;($A$2)))),"")</f>
        <v>援护飞船</v>
      </c>
      <c r="AH16" s="17" t="str">
        <f t="array" aca="1" ref="AH16" ca="1">IFERROR(INDIRECT(MID($AB16,AH$1,1)&amp;RANDBETWEEN($A$2+1,INDIRECT(MID($AB16,AH$1,1)&amp;($A$2)))),"")</f>
        <v/>
      </c>
      <c r="AI16" s="17"/>
      <c r="AJ16" s="17"/>
      <c r="AK16" s="17"/>
      <c r="AL16" s="17"/>
      <c r="AM16" s="17"/>
      <c r="AN16" s="17"/>
      <c r="AO16" s="17"/>
    </row>
    <row r="17" spans="2:41">
      <c r="B17" s="17" t="s">
        <v>3622</v>
      </c>
      <c r="C17" s="17" t="s">
        <v>591</v>
      </c>
      <c r="F17" s="17" t="s">
        <v>3581</v>
      </c>
      <c r="G17" s="17" t="s">
        <v>4270</v>
      </c>
      <c r="H17" s="17" t="s">
        <v>4380</v>
      </c>
      <c r="I17" s="17" t="s">
        <v>4363</v>
      </c>
      <c r="J17" s="17" t="s">
        <v>3698</v>
      </c>
      <c r="K17" s="17" t="s">
        <v>3386</v>
      </c>
      <c r="L17" s="17" t="s">
        <v>3756</v>
      </c>
      <c r="P17" s="17" t="s">
        <v>4199</v>
      </c>
      <c r="Q17" s="17" t="s">
        <v>4202</v>
      </c>
      <c r="R17" s="17" t="s">
        <v>4098</v>
      </c>
      <c r="S17" s="17" t="s">
        <v>4243</v>
      </c>
      <c r="T17" s="17" t="s">
        <v>4122</v>
      </c>
      <c r="U17" s="17" t="s">
        <v>4138</v>
      </c>
      <c r="V17" s="17" t="s">
        <v>3081</v>
      </c>
      <c r="AA17" s="23" t="s">
        <v>4529</v>
      </c>
      <c r="AB17" s="23" t="s">
        <v>4560</v>
      </c>
      <c r="AC17" s="23" t="str">
        <f t="shared" ca="1" si="1"/>
        <v>井宿二号双吊舱云车</v>
      </c>
      <c r="AD17" s="17" t="str">
        <f t="array" aca="1" ref="AD17" ca="1">IFERROR(INDIRECT(MID($AB17,AD$1,1)&amp;RANDBETWEEN($A$2+1,INDIRECT(MID($AB17,AD$1,1)&amp;($A$2)))),"")</f>
        <v>井</v>
      </c>
      <c r="AE17" s="17" t="s">
        <v>4557</v>
      </c>
      <c r="AF17" s="17" t="str">
        <f t="array" aca="1" ref="AF17" ca="1">IFERROR(INDIRECT(MID($AB17,AF$1,1)&amp;RANDBETWEEN($A$2+1,INDIRECT(MID($AB17,AF$1,1)&amp;($A$2)))),"")</f>
        <v>二</v>
      </c>
      <c r="AG17" s="17" t="s">
        <v>4558</v>
      </c>
      <c r="AH17" s="17" t="str">
        <f t="array" aca="1" ref="AH17" ca="1">IFERROR(INDIRECT(MID($AB17,AH$1,1)&amp;RANDBETWEEN($A$2+1,INDIRECT(MID($AB17,AH$1,1)&amp;($A$2)))),"")</f>
        <v>双吊舱云车</v>
      </c>
      <c r="AI17" s="17"/>
      <c r="AJ17" s="17"/>
      <c r="AK17" s="17"/>
      <c r="AL17" s="17"/>
      <c r="AM17" s="17"/>
      <c r="AN17" s="17"/>
      <c r="AO17" s="17"/>
    </row>
    <row r="18" spans="2:41">
      <c r="B18" s="17" t="s">
        <v>3650</v>
      </c>
      <c r="C18" s="17" t="s">
        <v>882</v>
      </c>
      <c r="F18" s="17" t="s">
        <v>3541</v>
      </c>
      <c r="G18" s="17" t="s">
        <v>4282</v>
      </c>
      <c r="H18" s="17" t="s">
        <v>4345</v>
      </c>
      <c r="I18" s="17" t="s">
        <v>4364</v>
      </c>
      <c r="J18" s="17" t="s">
        <v>3710</v>
      </c>
      <c r="K18" s="17" t="s">
        <v>3490</v>
      </c>
      <c r="L18" s="17" t="s">
        <v>3757</v>
      </c>
      <c r="P18" s="17" t="s">
        <v>4197</v>
      </c>
      <c r="Q18" s="17" t="s">
        <v>4078</v>
      </c>
      <c r="R18" s="17" t="s">
        <v>4080</v>
      </c>
      <c r="S18" s="17" t="s">
        <v>3312</v>
      </c>
      <c r="T18" s="17" t="s">
        <v>4233</v>
      </c>
      <c r="U18" s="17" t="s">
        <v>4139</v>
      </c>
      <c r="V18" s="17" t="s">
        <v>2994</v>
      </c>
      <c r="AA18" s="23" t="s">
        <v>4530</v>
      </c>
      <c r="AB18" s="23" t="s">
        <v>4561</v>
      </c>
      <c r="AC18" s="23" t="str">
        <f t="shared" ca="1" si="1"/>
        <v>土星（Saturn）号飞船</v>
      </c>
      <c r="AD18" s="17" t="str">
        <f t="array" aca="1" ref="AD18" ca="1">IFERROR(INDIRECT(MID($AB18,AD$1,1)&amp;RANDBETWEEN($A$2+1,INDIRECT(MID($AB18,AD$1,1)&amp;($A$2)))),"")</f>
        <v>土星（Saturn）</v>
      </c>
      <c r="AE18" s="17" t="s">
        <v>4558</v>
      </c>
      <c r="AF18" s="17" t="str">
        <f t="array" aca="1" ref="AF18" ca="1">IFERROR(INDIRECT(MID($AB18,AF$1,1)&amp;RANDBETWEEN($A$2+1,INDIRECT(MID($AB18,AF$1,1)&amp;($A$2)))),"")</f>
        <v>飞船</v>
      </c>
      <c r="AG18" s="17"/>
      <c r="AH18" s="17" t="str">
        <f t="array" aca="1" ref="AH18" ca="1">IFERROR(INDIRECT(MID($AB18,AH$1,1)&amp;RANDBETWEEN($A$2+1,INDIRECT(MID($AB18,AH$1,1)&amp;($A$2)))),"")</f>
        <v/>
      </c>
    </row>
    <row r="19" spans="2:41">
      <c r="B19" s="17" t="s">
        <v>3655</v>
      </c>
      <c r="C19" s="17" t="s">
        <v>3728</v>
      </c>
      <c r="F19" s="17" t="s">
        <v>3579</v>
      </c>
      <c r="G19" s="17" t="s">
        <v>4281</v>
      </c>
      <c r="H19" s="17" t="s">
        <v>4381</v>
      </c>
      <c r="I19" s="17" t="s">
        <v>4365</v>
      </c>
      <c r="J19" s="17" t="s">
        <v>3714</v>
      </c>
      <c r="K19" s="17" t="s">
        <v>3409</v>
      </c>
      <c r="L19" s="17" t="s">
        <v>3758</v>
      </c>
      <c r="P19" s="17" t="s">
        <v>4198</v>
      </c>
      <c r="Q19" s="17" t="s">
        <v>4582</v>
      </c>
      <c r="R19" s="17" t="s">
        <v>4083</v>
      </c>
      <c r="S19" s="17" t="s">
        <v>4255</v>
      </c>
      <c r="T19" s="17" t="s">
        <v>4232</v>
      </c>
      <c r="U19" s="17" t="s">
        <v>4140</v>
      </c>
      <c r="V19" s="17" t="s">
        <v>4244</v>
      </c>
      <c r="AA19" s="23" t="s">
        <v>4531</v>
      </c>
      <c r="AB19" s="23" t="s">
        <v>4562</v>
      </c>
      <c r="AC19" s="23" t="str">
        <f t="shared" ca="1" si="1"/>
        <v>郁垒  号磁悬浮飞艇</v>
      </c>
      <c r="AD19" s="17" t="str">
        <f t="array" aca="1" ref="AD19" ca="1">IFERROR(INDIRECT(MID($AB19,AD$1,1)&amp;RANDBETWEEN($A$2+1,INDIRECT(MID($AB19,AD$1,1)&amp;($A$2)))),"")</f>
        <v xml:space="preserve">郁垒  </v>
      </c>
      <c r="AE19" s="17" t="s">
        <v>4558</v>
      </c>
      <c r="AF19" s="17" t="str">
        <f t="array" aca="1" ref="AF19" ca="1">IFERROR(INDIRECT(MID($AB19,AF$1,1)&amp;RANDBETWEEN($A$2+1,INDIRECT(MID($AB19,AF$1,1)&amp;($A$2)))),"")</f>
        <v>磁悬浮飞艇</v>
      </c>
      <c r="AG19" s="17"/>
      <c r="AH19" s="17" t="str">
        <f t="array" aca="1" ref="AH19" ca="1">IFERROR(INDIRECT(MID($AB19,AH$1,1)&amp;RANDBETWEEN($A$2+1,INDIRECT(MID($AB19,AH$1,1)&amp;($A$2)))),"")</f>
        <v/>
      </c>
    </row>
    <row r="20" spans="2:41">
      <c r="B20" s="17" t="s">
        <v>3621</v>
      </c>
      <c r="C20" s="17" t="s">
        <v>3729</v>
      </c>
      <c r="F20" s="17" t="s">
        <v>3535</v>
      </c>
      <c r="G20" s="17" t="s">
        <v>4291</v>
      </c>
      <c r="H20" s="17" t="s">
        <v>4382</v>
      </c>
      <c r="J20" s="17" t="s">
        <v>3697</v>
      </c>
      <c r="K20" s="17" t="s">
        <v>3358</v>
      </c>
      <c r="L20" s="17" t="s">
        <v>3759</v>
      </c>
      <c r="Q20" s="17" t="s">
        <v>4583</v>
      </c>
      <c r="R20" s="17" t="s">
        <v>4105</v>
      </c>
      <c r="S20" s="17" t="s">
        <v>2994</v>
      </c>
      <c r="T20" s="17" t="s">
        <v>4221</v>
      </c>
      <c r="U20" s="17" t="s">
        <v>3313</v>
      </c>
      <c r="V20" s="17" t="s">
        <v>4250</v>
      </c>
      <c r="AA20" s="23" t="s">
        <v>4532</v>
      </c>
      <c r="AB20" s="23" t="s">
        <v>4563</v>
      </c>
      <c r="AC20" s="23" t="str">
        <f t="shared" ca="1" si="1"/>
        <v>诺弗刻斯号飞船</v>
      </c>
      <c r="AD20" s="17" t="str">
        <f t="array" aca="1" ref="AD20" ca="1">IFERROR(INDIRECT(MID($AB20,AD$1,1)&amp;RANDBETWEEN($A$2+1,INDIRECT(MID($AB20,AD$1,1)&amp;($A$2)))),"")</f>
        <v>诺弗刻斯</v>
      </c>
      <c r="AE20" s="17" t="s">
        <v>4558</v>
      </c>
      <c r="AF20" s="17" t="str">
        <f t="array" aca="1" ref="AF20" ca="1">IFERROR(INDIRECT(MID($AB20,AF$1,1)&amp;RANDBETWEEN($A$2+1,INDIRECT(MID($AB20,AF$1,1)&amp;($A$2)))),"")</f>
        <v>飞船</v>
      </c>
      <c r="AG20" s="17"/>
      <c r="AH20" s="17" t="str">
        <f t="array" aca="1" ref="AH20" ca="1">IFERROR(INDIRECT(MID($AB20,AH$1,1)&amp;RANDBETWEEN($A$2+1,INDIRECT(MID($AB20,AH$1,1)&amp;($A$2)))),"")</f>
        <v/>
      </c>
    </row>
    <row r="21" spans="2:41">
      <c r="B21" s="17" t="s">
        <v>3616</v>
      </c>
      <c r="C21" s="17" t="s">
        <v>371</v>
      </c>
      <c r="F21" s="17" t="s">
        <v>3537</v>
      </c>
      <c r="G21" s="17" t="s">
        <v>4292</v>
      </c>
      <c r="H21" s="17" t="s">
        <v>4383</v>
      </c>
      <c r="J21" s="17" t="s">
        <v>3705</v>
      </c>
      <c r="K21" s="17" t="s">
        <v>3489</v>
      </c>
      <c r="L21" s="17" t="s">
        <v>3760</v>
      </c>
      <c r="Q21" s="17" t="s">
        <v>4584</v>
      </c>
      <c r="R21" s="17" t="s">
        <v>4107</v>
      </c>
      <c r="S21" s="17" t="s">
        <v>4244</v>
      </c>
      <c r="T21" s="17" t="s">
        <v>4220</v>
      </c>
      <c r="U21" s="17" t="s">
        <v>4141</v>
      </c>
      <c r="V21" s="17" t="s">
        <v>4186</v>
      </c>
      <c r="AA21" s="23" t="s">
        <v>4533</v>
      </c>
      <c r="AB21" s="23" t="s">
        <v>4564</v>
      </c>
      <c r="AC21" s="23" t="str">
        <f t="shared" ca="1" si="1"/>
        <v>泊萨福尼（冥后）号双吊舱云车</v>
      </c>
      <c r="AD21" s="17" t="str">
        <f t="array" aca="1" ref="AD21" ca="1">IFERROR(INDIRECT(MID($AB21,AD$1,1)&amp;RANDBETWEEN($A$2+1,INDIRECT(MID($AB21,AD$1,1)&amp;($A$2)))),"")</f>
        <v>泊萨福尼（冥后）</v>
      </c>
      <c r="AE21" s="17" t="s">
        <v>4558</v>
      </c>
      <c r="AF21" s="17" t="str">
        <f t="array" aca="1" ref="AF21" ca="1">IFERROR(INDIRECT(MID($AB21,AF$1,1)&amp;RANDBETWEEN($A$2+1,INDIRECT(MID($AB21,AF$1,1)&amp;($A$2)))),"")</f>
        <v>双吊舱云车</v>
      </c>
      <c r="AG21" s="17"/>
      <c r="AH21" s="17" t="str">
        <f t="array" aca="1" ref="AH21" ca="1">IFERROR(INDIRECT(MID($AB21,AH$1,1)&amp;RANDBETWEEN($A$2+1,INDIRECT(MID($AB21,AH$1,1)&amp;($A$2)))),"")</f>
        <v/>
      </c>
    </row>
    <row r="22" spans="2:41">
      <c r="B22" s="17" t="s">
        <v>3609</v>
      </c>
      <c r="C22" s="17" t="s">
        <v>3730</v>
      </c>
      <c r="F22" s="17" t="s">
        <v>3574</v>
      </c>
      <c r="G22" s="17" t="s">
        <v>4272</v>
      </c>
      <c r="H22" s="17" t="s">
        <v>4384</v>
      </c>
      <c r="J22" s="17" t="s">
        <v>3690</v>
      </c>
      <c r="K22" s="17" t="s">
        <v>3346</v>
      </c>
      <c r="L22" s="17" t="s">
        <v>3761</v>
      </c>
      <c r="R22" s="17" t="s">
        <v>4087</v>
      </c>
      <c r="S22" s="17" t="s">
        <v>4245</v>
      </c>
      <c r="T22" s="17" t="s">
        <v>4190</v>
      </c>
      <c r="U22" s="17" t="s">
        <v>4142</v>
      </c>
      <c r="V22" s="17" t="s">
        <v>4251</v>
      </c>
      <c r="AA22" s="23" t="s">
        <v>4534</v>
      </c>
      <c r="AB22" s="23" t="s">
        <v>4565</v>
      </c>
      <c r="AC22" s="23" t="str">
        <f t="shared" ca="1" si="1"/>
        <v>　　普鲁托 Pluto 冥神号反重力飞船</v>
      </c>
      <c r="AD22" s="17" t="str">
        <f t="array" aca="1" ref="AD22" ca="1">IFERROR(INDIRECT(MID($AB22,AD$1,1)&amp;RANDBETWEEN($A$2+1,INDIRECT(MID($AB22,AD$1,1)&amp;($A$2)))),"")</f>
        <v>　　普鲁托 Pluto 冥神</v>
      </c>
      <c r="AE22" s="17" t="s">
        <v>4558</v>
      </c>
      <c r="AF22" s="17" t="str">
        <f t="array" aca="1" ref="AF22" ca="1">IFERROR(INDIRECT(MID($AB22,AF$1,1)&amp;RANDBETWEEN($A$2+1,INDIRECT(MID($AB22,AF$1,1)&amp;($A$2)))),"")</f>
        <v>反重力飞船</v>
      </c>
      <c r="AG22" s="17"/>
      <c r="AH22" s="17" t="str">
        <f t="array" aca="1" ref="AH22" ca="1">IFERROR(INDIRECT(MID($AB22,AH$1,1)&amp;RANDBETWEEN($A$2+1,INDIRECT(MID($AB22,AH$1,1)&amp;($A$2)))),"")</f>
        <v/>
      </c>
    </row>
    <row r="23" spans="2:41" ht="24">
      <c r="B23" s="17" t="s">
        <v>3643</v>
      </c>
      <c r="C23" s="17" t="s">
        <v>3735</v>
      </c>
      <c r="F23" s="17" t="s">
        <v>3526</v>
      </c>
      <c r="G23" s="17" t="s">
        <v>4279</v>
      </c>
      <c r="H23" s="17" t="s">
        <v>4385</v>
      </c>
      <c r="J23" s="17" t="s">
        <v>3688</v>
      </c>
      <c r="K23" s="17" t="s">
        <v>3383</v>
      </c>
      <c r="L23" s="17" t="s">
        <v>3762</v>
      </c>
      <c r="R23" s="17" t="s">
        <v>4085</v>
      </c>
      <c r="S23" s="17" t="s">
        <v>4159</v>
      </c>
      <c r="T23" s="17" t="s">
        <v>4162</v>
      </c>
      <c r="U23" s="17" t="s">
        <v>4143</v>
      </c>
      <c r="V23" s="17" t="s">
        <v>4167</v>
      </c>
      <c r="W23" s="18"/>
      <c r="AA23" s="23" t="s">
        <v>4535</v>
      </c>
      <c r="AB23" s="23" t="s">
        <v>4566</v>
      </c>
      <c r="AC23" s="23" t="str">
        <f t="shared" ca="1" si="1"/>
        <v>伽利略号飞艇</v>
      </c>
      <c r="AD23" s="17" t="str">
        <f t="array" aca="1" ref="AD23" ca="1">IFERROR(INDIRECT(MID($AB23,AD$1,1)&amp;RANDBETWEEN($A$2+1,INDIRECT(MID($AB23,AD$1,1)&amp;($A$2)))),"")</f>
        <v>伽利略</v>
      </c>
      <c r="AE23" s="17" t="s">
        <v>4558</v>
      </c>
      <c r="AF23" s="17" t="str">
        <f t="array" aca="1" ref="AF23" ca="1">IFERROR(INDIRECT(MID($AB23,AF$1,1)&amp;RANDBETWEEN($A$2+1,INDIRECT(MID($AB23,AF$1,1)&amp;($A$2)))),"")</f>
        <v>飞艇</v>
      </c>
      <c r="AG23" s="17"/>
      <c r="AH23" s="17" t="str">
        <f t="array" aca="1" ref="AH23" ca="1">IFERROR(INDIRECT(MID($AB23,AH$1,1)&amp;RANDBETWEEN($A$2+1,INDIRECT(MID($AB23,AH$1,1)&amp;($A$2)))),"")</f>
        <v/>
      </c>
    </row>
    <row r="24" spans="2:41">
      <c r="B24" s="17" t="s">
        <v>3669</v>
      </c>
      <c r="C24" s="17" t="s">
        <v>3731</v>
      </c>
      <c r="F24" s="17" t="s">
        <v>3527</v>
      </c>
      <c r="G24" s="17" t="s">
        <v>4293</v>
      </c>
      <c r="H24" s="17" t="s">
        <v>4313</v>
      </c>
      <c r="J24" s="17" t="s">
        <v>3699</v>
      </c>
      <c r="K24" s="17" t="s">
        <v>3493</v>
      </c>
      <c r="L24" s="17" t="s">
        <v>3763</v>
      </c>
      <c r="R24" s="17" t="s">
        <v>4086</v>
      </c>
      <c r="S24" s="17" t="s">
        <v>4193</v>
      </c>
      <c r="T24" s="17" t="s">
        <v>4177</v>
      </c>
      <c r="U24" s="17" t="s">
        <v>4144</v>
      </c>
      <c r="V24" s="17" t="s">
        <v>4252</v>
      </c>
      <c r="AA24" s="23" t="s">
        <v>4536</v>
      </c>
      <c r="AB24" s="23" t="s">
        <v>4567</v>
      </c>
      <c r="AC24" s="23" t="str">
        <f t="shared" ca="1" si="1"/>
        <v>蚣蝮号雪地飞车</v>
      </c>
      <c r="AD24" s="17" t="str">
        <f t="array" aca="1" ref="AD24" ca="1">IFERROR(INDIRECT(MID($AB24,AD$1,1)&amp;RANDBETWEEN($A$2+1,INDIRECT(MID($AB24,AD$1,1)&amp;($A$2)))),"")</f>
        <v>蚣蝮</v>
      </c>
      <c r="AE24" s="17" t="s">
        <v>4558</v>
      </c>
      <c r="AF24" s="17" t="str">
        <f t="array" aca="1" ref="AF24" ca="1">IFERROR(INDIRECT(MID($AB24,AF$1,1)&amp;RANDBETWEEN($A$2+1,INDIRECT(MID($AB24,AF$1,1)&amp;($A$2)))),"")</f>
        <v>雪地飞车</v>
      </c>
      <c r="AG24" s="17"/>
      <c r="AH24" s="17" t="str">
        <f t="array" aca="1" ref="AH24" ca="1">IFERROR(INDIRECT(MID($AB24,AH$1,1)&amp;RANDBETWEEN($A$2+1,INDIRECT(MID($AB24,AH$1,1)&amp;($A$2)))),"")</f>
        <v/>
      </c>
    </row>
    <row r="25" spans="2:41">
      <c r="B25" s="17" t="s">
        <v>3652</v>
      </c>
      <c r="C25" s="17" t="s">
        <v>456</v>
      </c>
      <c r="F25" s="17" t="s">
        <v>3577</v>
      </c>
      <c r="G25" s="17" t="s">
        <v>4265</v>
      </c>
      <c r="H25" s="17" t="s">
        <v>4386</v>
      </c>
      <c r="J25" s="17" t="s">
        <v>3693</v>
      </c>
      <c r="K25" s="17" t="s">
        <v>3468</v>
      </c>
      <c r="L25" s="17" t="s">
        <v>3764</v>
      </c>
      <c r="R25" s="17" t="s">
        <v>4088</v>
      </c>
      <c r="S25" s="17" t="s">
        <v>4161</v>
      </c>
      <c r="T25" s="17" t="s">
        <v>4192</v>
      </c>
      <c r="U25" s="17" t="s">
        <v>4145</v>
      </c>
      <c r="V25" s="17" t="s">
        <v>4195</v>
      </c>
      <c r="AA25" s="23" t="s">
        <v>4527</v>
      </c>
      <c r="AB25" s="23" t="s">
        <v>4568</v>
      </c>
      <c r="AC25" s="23" t="str">
        <f t="shared" ca="1" si="1"/>
        <v>豚尾猴号星际飞船</v>
      </c>
      <c r="AD25" s="17" t="str">
        <f t="array" aca="1" ref="AD25" ca="1">IFERROR(INDIRECT(MID($AB25,AD$1,1)&amp;RANDBETWEEN($A$2+1,INDIRECT(MID($AB25,AD$1,1)&amp;($A$2)))),"")</f>
        <v>豚尾猴</v>
      </c>
      <c r="AE25" s="17" t="s">
        <v>4558</v>
      </c>
      <c r="AF25" s="17" t="str">
        <f t="array" aca="1" ref="AF25" ca="1">IFERROR(INDIRECT(MID($AB25,AF$1,1)&amp;RANDBETWEEN($A$2+1,INDIRECT(MID($AB25,AF$1,1)&amp;($A$2)))),"")</f>
        <v>星际飞船</v>
      </c>
      <c r="AH25" s="17" t="str">
        <f t="array" aca="1" ref="AH25" ca="1">IFERROR(INDIRECT(MID($AB25,AH$1,1)&amp;RANDBETWEEN($A$2+1,INDIRECT(MID($AB25,AH$1,1)&amp;($A$2)))),"")</f>
        <v/>
      </c>
    </row>
    <row r="26" spans="2:41">
      <c r="B26" s="17" t="s">
        <v>3685</v>
      </c>
      <c r="C26" s="17" t="s">
        <v>8</v>
      </c>
      <c r="F26" s="17" t="s">
        <v>3558</v>
      </c>
      <c r="G26" s="17" t="s">
        <v>4278</v>
      </c>
      <c r="H26" s="17" t="s">
        <v>4387</v>
      </c>
      <c r="J26" s="17" t="s">
        <v>3704</v>
      </c>
      <c r="K26" s="17" t="s">
        <v>3389</v>
      </c>
      <c r="L26" s="17" t="s">
        <v>3765</v>
      </c>
      <c r="R26" s="17" t="s">
        <v>4094</v>
      </c>
      <c r="S26" s="17" t="s">
        <v>4172</v>
      </c>
      <c r="T26" s="17" t="s">
        <v>4183</v>
      </c>
      <c r="U26" s="17" t="s">
        <v>4146</v>
      </c>
      <c r="V26" s="17" t="s">
        <v>4165</v>
      </c>
      <c r="AA26" s="23" t="s">
        <v>4539</v>
      </c>
      <c r="AB26" s="17" t="s">
        <v>4573</v>
      </c>
      <c r="AC26" s="23" t="str">
        <f t="shared" ca="1" si="1"/>
        <v>克图格亚型军用机甲</v>
      </c>
      <c r="AD26" s="17" t="str">
        <f t="array" aca="1" ref="AD26" ca="1">IFERROR(INDIRECT(MID($AB26,AD$1,1)&amp;RANDBETWEEN($A$2+1,INDIRECT(MID($AB26,AD$1,1)&amp;($A$2)))),"")</f>
        <v>克图格亚</v>
      </c>
      <c r="AE26" s="17" t="s">
        <v>4572</v>
      </c>
      <c r="AF26" s="17" t="str">
        <f t="array" aca="1" ref="AF26" ca="1">IFERROR(INDIRECT(MID($AB26,AF$1,1)&amp;RANDBETWEEN($A$2+1,INDIRECT(MID($AB26,AF$1,1)&amp;($A$2)))),"")</f>
        <v>军用</v>
      </c>
      <c r="AG26" s="17" t="s">
        <v>4570</v>
      </c>
      <c r="AH26" s="17" t="str">
        <f t="array" aca="1" ref="AH26" ca="1">IFERROR(INDIRECT(MID($AB26,AH$1,1)&amp;RANDBETWEEN($A$2+1,INDIRECT(MID($AB26,AH$1,1)&amp;($A$2)))),"")</f>
        <v/>
      </c>
    </row>
    <row r="27" spans="2:41">
      <c r="B27" s="17" t="s">
        <v>3641</v>
      </c>
      <c r="C27" s="17" t="s">
        <v>3732</v>
      </c>
      <c r="F27" s="17" t="s">
        <v>3586</v>
      </c>
      <c r="G27" s="17" t="s">
        <v>4284</v>
      </c>
      <c r="H27" s="17" t="s">
        <v>4388</v>
      </c>
      <c r="J27" s="17" t="s">
        <v>3703</v>
      </c>
      <c r="K27" s="17" t="s">
        <v>3496</v>
      </c>
      <c r="L27" s="17" t="s">
        <v>3766</v>
      </c>
      <c r="R27" s="17" t="s">
        <v>4206</v>
      </c>
      <c r="S27" s="17" t="s">
        <v>4246</v>
      </c>
      <c r="T27" s="17" t="s">
        <v>4235</v>
      </c>
      <c r="U27" s="17" t="s">
        <v>4147</v>
      </c>
      <c r="AA27" s="23" t="s">
        <v>4540</v>
      </c>
      <c r="AB27" s="17" t="s">
        <v>4574</v>
      </c>
      <c r="AC27" s="23" t="str">
        <f t="shared" ca="1" si="1"/>
        <v>帕特洛克洛斯(Patroclus)型援护机甲</v>
      </c>
      <c r="AD27" s="17" t="str">
        <f t="array" aca="1" ref="AD27" ca="1">IFERROR(INDIRECT(MID($AB27,AD$1,1)&amp;RANDBETWEEN($A$2+1,INDIRECT(MID($AB27,AD$1,1)&amp;($A$2)))),"")</f>
        <v>帕特洛克洛斯(Patroclus)</v>
      </c>
      <c r="AE27" s="17" t="s">
        <v>4572</v>
      </c>
      <c r="AF27" s="17" t="str">
        <f t="array" aca="1" ref="AF27" ca="1">IFERROR(INDIRECT(MID($AB27,AF$1,1)&amp;RANDBETWEEN($A$2+1,INDIRECT(MID($AB27,AF$1,1)&amp;($A$2)))),"")</f>
        <v>援护</v>
      </c>
      <c r="AG27" s="17" t="s">
        <v>4570</v>
      </c>
      <c r="AH27" s="17" t="str">
        <f t="array" aca="1" ref="AH27" ca="1">IFERROR(INDIRECT(MID($AB27,AH$1,1)&amp;RANDBETWEEN($A$2+1,INDIRECT(MID($AB27,AH$1,1)&amp;($A$2)))),"")</f>
        <v/>
      </c>
    </row>
    <row r="28" spans="2:41">
      <c r="B28" s="17" t="s">
        <v>3651</v>
      </c>
      <c r="C28" s="17" t="s">
        <v>217</v>
      </c>
      <c r="F28" s="17" t="s">
        <v>3573</v>
      </c>
      <c r="G28" s="17" t="s">
        <v>4266</v>
      </c>
      <c r="H28" s="17" t="s">
        <v>4389</v>
      </c>
      <c r="J28" s="17" t="s">
        <v>3702</v>
      </c>
      <c r="K28" s="17" t="s">
        <v>3467</v>
      </c>
      <c r="L28" s="17" t="s">
        <v>3767</v>
      </c>
      <c r="S28" s="17" t="s">
        <v>2322</v>
      </c>
      <c r="T28" s="17" t="s">
        <v>4231</v>
      </c>
      <c r="U28" s="17" t="s">
        <v>4148</v>
      </c>
      <c r="AA28" s="23" t="s">
        <v>4541</v>
      </c>
      <c r="AB28" s="17" t="s">
        <v>4575</v>
      </c>
      <c r="AC28" s="23" t="str">
        <f t="shared" ca="1" si="1"/>
        <v>　　维纳斯 Venus 美神、爱神型狙击机甲</v>
      </c>
      <c r="AD28" s="17" t="str">
        <f t="array" aca="1" ref="AD28" ca="1">IFERROR(INDIRECT(MID($AB28,AD$1,1)&amp;RANDBETWEEN($A$2+1,INDIRECT(MID($AB28,AD$1,1)&amp;($A$2)))),"")</f>
        <v>　　维纳斯 Venus 美神、爱神</v>
      </c>
      <c r="AE28" s="17" t="s">
        <v>4572</v>
      </c>
      <c r="AF28" s="17" t="str">
        <f t="array" aca="1" ref="AF28" ca="1">IFERROR(INDIRECT(MID($AB28,AF$1,1)&amp;RANDBETWEEN($A$2+1,INDIRECT(MID($AB28,AF$1,1)&amp;($A$2)))),"")</f>
        <v>狙击</v>
      </c>
      <c r="AG28" s="17" t="s">
        <v>4570</v>
      </c>
      <c r="AH28" s="17" t="str">
        <f t="array" aca="1" ref="AH28" ca="1">IFERROR(INDIRECT(MID($AB28,AH$1,1)&amp;RANDBETWEEN($A$2+1,INDIRECT(MID($AB28,AH$1,1)&amp;($A$2)))),"")</f>
        <v/>
      </c>
    </row>
    <row r="29" spans="2:41">
      <c r="B29" s="17" t="s">
        <v>3671</v>
      </c>
      <c r="C29" s="17" t="s">
        <v>3733</v>
      </c>
      <c r="F29" s="17" t="s">
        <v>3530</v>
      </c>
      <c r="G29" s="17" t="s">
        <v>4268</v>
      </c>
      <c r="H29" s="17" t="s">
        <v>4339</v>
      </c>
      <c r="J29" s="17" t="s">
        <v>3716</v>
      </c>
      <c r="K29" s="17" t="s">
        <v>3338</v>
      </c>
      <c r="L29" s="17" t="s">
        <v>3768</v>
      </c>
      <c r="S29" s="17" t="s">
        <v>4247</v>
      </c>
      <c r="T29" s="17" t="s">
        <v>4168</v>
      </c>
      <c r="U29" s="17" t="s">
        <v>4149</v>
      </c>
      <c r="AA29" s="23" t="s">
        <v>4542</v>
      </c>
      <c r="AB29" s="17" t="s">
        <v>4576</v>
      </c>
      <c r="AC29" s="23" t="str">
        <f t="shared" ca="1" si="1"/>
        <v>波恩型军用机甲</v>
      </c>
      <c r="AD29" s="17" t="str">
        <f t="array" aca="1" ref="AD29" ca="1">IFERROR(INDIRECT(MID($AB29,AD$1,1)&amp;RANDBETWEEN($A$2+1,INDIRECT(MID($AB29,AD$1,1)&amp;($A$2)))),"")</f>
        <v>波恩</v>
      </c>
      <c r="AE29" s="17" t="s">
        <v>4572</v>
      </c>
      <c r="AF29" s="17" t="str">
        <f t="array" aca="1" ref="AF29" ca="1">IFERROR(INDIRECT(MID($AB29,AF$1,1)&amp;RANDBETWEEN($A$2+1,INDIRECT(MID($AB29,AF$1,1)&amp;($A$2)))),"")</f>
        <v>军用</v>
      </c>
      <c r="AG29" s="17" t="s">
        <v>4570</v>
      </c>
      <c r="AH29" s="17" t="str">
        <f t="array" aca="1" ref="AH29" ca="1">IFERROR(INDIRECT(MID($AB29,AH$1,1)&amp;RANDBETWEEN($A$2+1,INDIRECT(MID($AB29,AH$1,1)&amp;($A$2)))),"")</f>
        <v/>
      </c>
    </row>
    <row r="30" spans="2:41">
      <c r="B30" s="17" t="s">
        <v>3637</v>
      </c>
      <c r="C30" s="17" t="s">
        <v>3734</v>
      </c>
      <c r="F30" s="17" t="s">
        <v>3553</v>
      </c>
      <c r="G30" s="17" t="s">
        <v>4287</v>
      </c>
      <c r="H30" s="17" t="s">
        <v>4390</v>
      </c>
      <c r="J30" s="17" t="s">
        <v>3708</v>
      </c>
      <c r="K30" s="17" t="s">
        <v>3370</v>
      </c>
      <c r="L30" s="17" t="s">
        <v>3769</v>
      </c>
      <c r="S30" s="17" t="s">
        <v>4163</v>
      </c>
      <c r="T30" s="17" t="s">
        <v>4213</v>
      </c>
      <c r="U30" s="17" t="s">
        <v>4150</v>
      </c>
      <c r="AA30" s="23" t="s">
        <v>4543</v>
      </c>
      <c r="AB30" s="17" t="s">
        <v>4577</v>
      </c>
      <c r="AC30" s="23" t="str">
        <f t="shared" ca="1" si="1"/>
        <v>霸下型狙击机甲</v>
      </c>
      <c r="AD30" s="17" t="str">
        <f t="array" aca="1" ref="AD30" ca="1">IFERROR(INDIRECT(MID($AB30,AD$1,1)&amp;RANDBETWEEN($A$2+1,INDIRECT(MID($AB30,AD$1,1)&amp;($A$2)))),"")</f>
        <v>霸下</v>
      </c>
      <c r="AE30" s="17" t="s">
        <v>4572</v>
      </c>
      <c r="AF30" s="17" t="str">
        <f t="array" aca="1" ref="AF30" ca="1">IFERROR(INDIRECT(MID($AB30,AF$1,1)&amp;RANDBETWEEN($A$2+1,INDIRECT(MID($AB30,AF$1,1)&amp;($A$2)))),"")</f>
        <v>狙击</v>
      </c>
      <c r="AG30" s="17" t="s">
        <v>4570</v>
      </c>
      <c r="AH30" s="17" t="str">
        <f t="array" aca="1" ref="AH30" ca="1">IFERROR(INDIRECT(MID($AB30,AH$1,1)&amp;RANDBETWEEN($A$2+1,INDIRECT(MID($AB30,AH$1,1)&amp;($A$2)))),"")</f>
        <v/>
      </c>
    </row>
    <row r="31" spans="2:41">
      <c r="B31" s="17" t="s">
        <v>3623</v>
      </c>
      <c r="F31" s="17" t="s">
        <v>3565</v>
      </c>
      <c r="G31" s="17" t="s">
        <v>4294</v>
      </c>
      <c r="H31" s="17" t="s">
        <v>4391</v>
      </c>
      <c r="J31" s="17" t="s">
        <v>3696</v>
      </c>
      <c r="K31" s="17" t="s">
        <v>3519</v>
      </c>
      <c r="L31" s="17" t="s">
        <v>3770</v>
      </c>
      <c r="S31" s="17" t="s">
        <v>4248</v>
      </c>
      <c r="T31" s="17" t="s">
        <v>4194</v>
      </c>
      <c r="U31" s="17" t="s">
        <v>4151</v>
      </c>
      <c r="AA31" s="23" t="s">
        <v>4544</v>
      </c>
      <c r="AB31" s="17" t="s">
        <v>4571</v>
      </c>
      <c r="AC31" s="23" t="str">
        <f t="shared" ca="1" si="1"/>
        <v>柳雷鸟型狙击机甲</v>
      </c>
      <c r="AD31" s="17" t="str">
        <f t="array" aca="1" ref="AD31" ca="1">IFERROR(INDIRECT(MID($AB31,AD$1,1)&amp;RANDBETWEEN($A$2+1,INDIRECT(MID($AB31,AD$1,1)&amp;($A$2)))),"")</f>
        <v>柳雷鸟</v>
      </c>
      <c r="AE31" s="17" t="s">
        <v>4572</v>
      </c>
      <c r="AF31" s="17" t="str">
        <f t="array" aca="1" ref="AF31" ca="1">IFERROR(INDIRECT(MID($AB31,AF$1,1)&amp;RANDBETWEEN($A$2+1,INDIRECT(MID($AB31,AF$1,1)&amp;($A$2)))),"")</f>
        <v>狙击</v>
      </c>
      <c r="AG31" s="17" t="s">
        <v>4570</v>
      </c>
      <c r="AH31" s="17" t="str">
        <f t="array" aca="1" ref="AH31" ca="1">IFERROR(INDIRECT(MID($AB31,AH$1,1)&amp;RANDBETWEEN($A$2+1,INDIRECT(MID($AB31,AH$1,1)&amp;($A$2)))),"")</f>
        <v/>
      </c>
    </row>
    <row r="32" spans="2:41">
      <c r="B32" s="17" t="s">
        <v>3656</v>
      </c>
      <c r="F32" s="17" t="s">
        <v>3596</v>
      </c>
      <c r="G32" s="17" t="s">
        <v>4276</v>
      </c>
      <c r="H32" s="17" t="s">
        <v>4392</v>
      </c>
      <c r="K32" s="17" t="s">
        <v>3333</v>
      </c>
      <c r="L32" s="17" t="s">
        <v>3771</v>
      </c>
      <c r="S32" s="17" t="s">
        <v>4169</v>
      </c>
      <c r="T32" s="17" t="s">
        <v>4223</v>
      </c>
      <c r="U32" s="17" t="s">
        <v>4152</v>
      </c>
      <c r="AA32" s="23" t="s">
        <v>4545</v>
      </c>
      <c r="AB32" s="17" t="s">
        <v>4569</v>
      </c>
      <c r="AC32" s="23" t="str">
        <f t="shared" ca="1" si="1"/>
        <v>小型型援护机甲</v>
      </c>
      <c r="AD32" s="17" t="str">
        <f t="array" aca="1" ref="AD32" ca="1">IFERROR(INDIRECT(MID($AB32,AD$1,1)&amp;RANDBETWEEN($A$2+1,INDIRECT(MID($AB32,AD$1,1)&amp;($A$2)))),"")</f>
        <v>小型</v>
      </c>
      <c r="AE32" s="17" t="s">
        <v>4572</v>
      </c>
      <c r="AF32" s="17" t="str">
        <f t="array" aca="1" ref="AF32" ca="1">IFERROR(INDIRECT(MID($AB32,AF$1,1)&amp;RANDBETWEEN($A$2+1,INDIRECT(MID($AB32,AF$1,1)&amp;($A$2)))),"")</f>
        <v>援护</v>
      </c>
      <c r="AG32" s="17" t="s">
        <v>4570</v>
      </c>
      <c r="AH32" s="17" t="str">
        <f t="array" aca="1" ref="AH32" ca="1">IFERROR(INDIRECT(MID($AB32,AH$1,1)&amp;RANDBETWEEN($A$2+1,INDIRECT(MID($AB32,AH$1,1)&amp;($A$2)))),"")</f>
        <v/>
      </c>
    </row>
    <row r="33" spans="2:41">
      <c r="B33" s="17" t="s">
        <v>3640</v>
      </c>
      <c r="F33" s="17" t="s">
        <v>3367</v>
      </c>
      <c r="G33" s="17" t="s">
        <v>4296</v>
      </c>
      <c r="H33" s="17" t="s">
        <v>4393</v>
      </c>
      <c r="K33" s="17" t="s">
        <v>3410</v>
      </c>
      <c r="L33" s="17" t="s">
        <v>3772</v>
      </c>
      <c r="S33" s="17" t="s">
        <v>4121</v>
      </c>
      <c r="T33" s="17" t="s">
        <v>4228</v>
      </c>
      <c r="AA33" s="23"/>
      <c r="AC33" s="23"/>
      <c r="AF33" s="17"/>
      <c r="AG33" s="23"/>
      <c r="AH33" s="17" t="str">
        <f t="array" aca="1" ref="AH33" ca="1">IFERROR(INDIRECT(MID($AB33,AH$1,1)&amp;RANDBETWEEN($A$2+1,INDIRECT(MID($AB33,AH$1,1)&amp;($A$2)))),"")</f>
        <v/>
      </c>
    </row>
    <row r="34" spans="2:41">
      <c r="B34" s="17" t="s">
        <v>3608</v>
      </c>
      <c r="F34" s="17" t="s">
        <v>3597</v>
      </c>
      <c r="G34" s="17" t="s">
        <v>4298</v>
      </c>
      <c r="H34" s="17" t="s">
        <v>4332</v>
      </c>
      <c r="K34" s="17" t="s">
        <v>3474</v>
      </c>
      <c r="L34" s="17" t="s">
        <v>3773</v>
      </c>
      <c r="S34" s="17" t="s">
        <v>4249</v>
      </c>
      <c r="T34" s="17" t="s">
        <v>4224</v>
      </c>
      <c r="AA34" s="23"/>
      <c r="AC34" s="23"/>
      <c r="AF34" s="17"/>
      <c r="AG34" s="23"/>
      <c r="AH34" s="17" t="str">
        <f t="array" aca="1" ref="AH34" ca="1">IFERROR(INDIRECT(MID($AB34,AH$1,1)&amp;RANDBETWEEN($A$2+1,INDIRECT(MID($AB34,AH$1,1)&amp;($A$2)))),"")</f>
        <v/>
      </c>
    </row>
    <row r="35" spans="2:41">
      <c r="B35" s="17" t="s">
        <v>3678</v>
      </c>
      <c r="F35" s="17" t="s">
        <v>2899</v>
      </c>
      <c r="G35" s="17" t="s">
        <v>4273</v>
      </c>
      <c r="H35" s="17" t="s">
        <v>4394</v>
      </c>
      <c r="K35" s="17" t="s">
        <v>3334</v>
      </c>
      <c r="L35" s="17" t="s">
        <v>3774</v>
      </c>
      <c r="S35" s="17" t="s">
        <v>4182</v>
      </c>
      <c r="T35" s="17" t="s">
        <v>4156</v>
      </c>
    </row>
    <row r="36" spans="2:41">
      <c r="B36" s="17" t="s">
        <v>3606</v>
      </c>
      <c r="F36" s="17" t="s">
        <v>3550</v>
      </c>
      <c r="G36" s="17" t="s">
        <v>4277</v>
      </c>
      <c r="H36" s="17" t="s">
        <v>4338</v>
      </c>
      <c r="K36" s="17" t="s">
        <v>3351</v>
      </c>
      <c r="L36" s="17" t="s">
        <v>3775</v>
      </c>
      <c r="S36" s="17" t="s">
        <v>4250</v>
      </c>
      <c r="T36" s="17" t="s">
        <v>4230</v>
      </c>
    </row>
    <row r="37" spans="2:41">
      <c r="B37" s="17" t="s">
        <v>3663</v>
      </c>
      <c r="F37" s="17" t="s">
        <v>3561</v>
      </c>
      <c r="G37" s="17" t="s">
        <v>4267</v>
      </c>
      <c r="H37" s="17" t="s">
        <v>4395</v>
      </c>
      <c r="K37" s="17" t="s">
        <v>3360</v>
      </c>
      <c r="L37" s="17" t="s">
        <v>3776</v>
      </c>
      <c r="S37" s="17" t="s">
        <v>4189</v>
      </c>
      <c r="T37" s="17" t="s">
        <v>4153</v>
      </c>
    </row>
    <row r="38" spans="2:41">
      <c r="B38" s="17" t="s">
        <v>3630</v>
      </c>
      <c r="F38" s="17" t="s">
        <v>3529</v>
      </c>
      <c r="H38" s="17" t="s">
        <v>4396</v>
      </c>
      <c r="K38" s="17" t="s">
        <v>3480</v>
      </c>
      <c r="L38" s="17" t="s">
        <v>3777</v>
      </c>
      <c r="S38" s="17" t="s">
        <v>2377</v>
      </c>
      <c r="T38" s="17" t="s">
        <v>3317</v>
      </c>
    </row>
    <row r="39" spans="2:41">
      <c r="B39" s="17" t="s">
        <v>3614</v>
      </c>
      <c r="F39" s="17" t="s">
        <v>3570</v>
      </c>
      <c r="H39" s="17" t="s">
        <v>4307</v>
      </c>
      <c r="K39" s="17" t="s">
        <v>3411</v>
      </c>
      <c r="L39" s="17" t="s">
        <v>3778</v>
      </c>
      <c r="S39" s="17" t="s">
        <v>4186</v>
      </c>
      <c r="T39" s="17" t="s">
        <v>4225</v>
      </c>
      <c r="AH39" s="17"/>
      <c r="AI39" s="17"/>
      <c r="AJ39" s="17"/>
      <c r="AK39" s="17"/>
      <c r="AL39" s="17"/>
      <c r="AM39" s="17"/>
      <c r="AN39" s="17"/>
      <c r="AO39" s="17"/>
    </row>
    <row r="40" spans="2:41">
      <c r="B40" s="17" t="s">
        <v>3657</v>
      </c>
      <c r="F40" s="17" t="s">
        <v>3551</v>
      </c>
      <c r="H40" s="17" t="s">
        <v>4397</v>
      </c>
      <c r="K40" s="17" t="s">
        <v>1803</v>
      </c>
      <c r="L40" s="17" t="s">
        <v>3779</v>
      </c>
      <c r="S40" s="17" t="s">
        <v>4251</v>
      </c>
      <c r="T40" s="17" t="s">
        <v>4215</v>
      </c>
    </row>
    <row r="41" spans="2:41">
      <c r="B41" s="17" t="s">
        <v>3660</v>
      </c>
      <c r="F41" s="17" t="s">
        <v>462</v>
      </c>
      <c r="H41" s="17" t="s">
        <v>4398</v>
      </c>
      <c r="K41" s="17" t="s">
        <v>3412</v>
      </c>
      <c r="L41" s="17" t="s">
        <v>3780</v>
      </c>
      <c r="S41" s="17" t="s">
        <v>4167</v>
      </c>
      <c r="T41" s="17" t="s">
        <v>4226</v>
      </c>
    </row>
    <row r="42" spans="2:41">
      <c r="B42" s="17" t="s">
        <v>3680</v>
      </c>
      <c r="F42" s="17" t="s">
        <v>3556</v>
      </c>
      <c r="H42" s="17" t="s">
        <v>4399</v>
      </c>
      <c r="K42" s="17" t="s">
        <v>3345</v>
      </c>
      <c r="L42" s="17" t="s">
        <v>3781</v>
      </c>
      <c r="S42" s="17" t="s">
        <v>4252</v>
      </c>
      <c r="T42" s="17" t="s">
        <v>4219</v>
      </c>
    </row>
    <row r="43" spans="2:41">
      <c r="B43" s="17" t="s">
        <v>3682</v>
      </c>
      <c r="F43" s="17" t="s">
        <v>3466</v>
      </c>
      <c r="H43" s="17" t="s">
        <v>4400</v>
      </c>
      <c r="K43" s="17" t="s">
        <v>3341</v>
      </c>
      <c r="L43" s="17" t="s">
        <v>3782</v>
      </c>
      <c r="T43" s="17" t="s">
        <v>4172</v>
      </c>
    </row>
    <row r="44" spans="2:41">
      <c r="B44" s="17" t="s">
        <v>3676</v>
      </c>
      <c r="F44" s="17" t="s">
        <v>3396</v>
      </c>
      <c r="H44" s="17" t="s">
        <v>4401</v>
      </c>
      <c r="K44" s="17" t="s">
        <v>3487</v>
      </c>
      <c r="L44" s="17" t="s">
        <v>3783</v>
      </c>
      <c r="T44" s="17" t="s">
        <v>4222</v>
      </c>
    </row>
    <row r="45" spans="2:41">
      <c r="B45" s="17" t="s">
        <v>3639</v>
      </c>
      <c r="F45" s="17" t="s">
        <v>3563</v>
      </c>
      <c r="H45" s="17" t="s">
        <v>4402</v>
      </c>
      <c r="K45" s="17" t="s">
        <v>3464</v>
      </c>
      <c r="L45" s="17" t="s">
        <v>3784</v>
      </c>
      <c r="T45" s="17" t="s">
        <v>2954</v>
      </c>
    </row>
    <row r="46" spans="2:41">
      <c r="B46" s="17" t="s">
        <v>3687</v>
      </c>
      <c r="F46" s="17" t="s">
        <v>3568</v>
      </c>
      <c r="H46" s="17" t="s">
        <v>4336</v>
      </c>
      <c r="K46" s="17" t="s">
        <v>3413</v>
      </c>
      <c r="L46" s="17" t="s">
        <v>3785</v>
      </c>
      <c r="T46" s="17" t="s">
        <v>4160</v>
      </c>
      <c r="AH46" s="17"/>
      <c r="AI46" s="17"/>
      <c r="AJ46" s="17"/>
      <c r="AK46" s="17"/>
      <c r="AL46" s="17"/>
      <c r="AM46" s="17"/>
      <c r="AN46" s="17"/>
      <c r="AO46" s="17"/>
    </row>
    <row r="47" spans="2:41">
      <c r="B47" s="17" t="s">
        <v>3611</v>
      </c>
      <c r="F47" s="17" t="s">
        <v>3559</v>
      </c>
      <c r="H47" s="17" t="s">
        <v>4341</v>
      </c>
      <c r="K47" s="17" t="s">
        <v>3371</v>
      </c>
      <c r="L47" s="17" t="s">
        <v>3786</v>
      </c>
      <c r="T47" s="17" t="s">
        <v>4217</v>
      </c>
    </row>
    <row r="48" spans="2:41">
      <c r="B48" s="17" t="s">
        <v>3645</v>
      </c>
      <c r="F48" s="17" t="s">
        <v>3533</v>
      </c>
      <c r="H48" s="17" t="s">
        <v>4330</v>
      </c>
      <c r="K48" s="17" t="s">
        <v>3382</v>
      </c>
      <c r="L48" s="17" t="s">
        <v>3787</v>
      </c>
      <c r="T48" s="17" t="s">
        <v>4237</v>
      </c>
    </row>
    <row r="49" spans="2:41">
      <c r="B49" s="17" t="s">
        <v>3636</v>
      </c>
      <c r="F49" s="17" t="s">
        <v>3580</v>
      </c>
      <c r="H49" s="17" t="s">
        <v>4403</v>
      </c>
      <c r="K49" s="17" t="s">
        <v>3485</v>
      </c>
      <c r="L49" s="17" t="s">
        <v>3788</v>
      </c>
      <c r="T49" s="17" t="s">
        <v>4234</v>
      </c>
    </row>
    <row r="50" spans="2:41">
      <c r="B50" s="17" t="s">
        <v>3686</v>
      </c>
      <c r="F50" s="17" t="s">
        <v>3582</v>
      </c>
      <c r="H50" s="17" t="s">
        <v>4404</v>
      </c>
      <c r="K50" s="17" t="s">
        <v>3336</v>
      </c>
      <c r="L50" s="17" t="s">
        <v>3789</v>
      </c>
      <c r="T50" s="17" t="s">
        <v>4187</v>
      </c>
    </row>
    <row r="51" spans="2:41">
      <c r="B51" s="17" t="s">
        <v>3628</v>
      </c>
      <c r="F51" s="17" t="s">
        <v>3525</v>
      </c>
      <c r="H51" s="17" t="s">
        <v>4315</v>
      </c>
      <c r="K51" s="17" t="s">
        <v>3520</v>
      </c>
      <c r="L51" s="17" t="s">
        <v>3790</v>
      </c>
      <c r="T51" s="17" t="s">
        <v>4170</v>
      </c>
      <c r="Y51" s="16"/>
      <c r="Z51" s="16"/>
      <c r="AA51" s="16"/>
      <c r="AF51" s="16"/>
      <c r="AG51" s="16"/>
      <c r="AH51" s="16"/>
      <c r="AI51" s="16"/>
      <c r="AJ51" s="16"/>
      <c r="AK51" s="16"/>
      <c r="AL51" s="16"/>
      <c r="AM51" s="16"/>
      <c r="AN51" s="16"/>
      <c r="AO51" s="16"/>
    </row>
    <row r="52" spans="2:41">
      <c r="B52" s="17" t="s">
        <v>3646</v>
      </c>
      <c r="F52" s="17" t="s">
        <v>3567</v>
      </c>
      <c r="H52" s="17" t="s">
        <v>4405</v>
      </c>
      <c r="K52" s="17" t="s">
        <v>3392</v>
      </c>
      <c r="L52" s="17" t="s">
        <v>3791</v>
      </c>
      <c r="T52" s="17" t="s">
        <v>4178</v>
      </c>
      <c r="Y52" s="16"/>
      <c r="Z52" s="16"/>
      <c r="AA52" s="16"/>
      <c r="AF52" s="16"/>
      <c r="AG52" s="16"/>
      <c r="AH52" s="16"/>
      <c r="AI52" s="16"/>
      <c r="AJ52" s="16"/>
      <c r="AK52" s="16"/>
      <c r="AL52" s="16"/>
      <c r="AM52" s="16"/>
      <c r="AN52" s="16"/>
      <c r="AO52" s="16"/>
    </row>
    <row r="53" spans="2:41">
      <c r="B53" s="17" t="s">
        <v>3627</v>
      </c>
      <c r="F53" s="17" t="s">
        <v>3542</v>
      </c>
      <c r="H53" s="17" t="s">
        <v>4406</v>
      </c>
      <c r="K53" s="17" t="s">
        <v>3451</v>
      </c>
      <c r="L53" s="17" t="s">
        <v>3792</v>
      </c>
      <c r="T53" s="17" t="s">
        <v>4216</v>
      </c>
      <c r="Y53" s="16"/>
      <c r="Z53" s="16"/>
      <c r="AA53" s="16"/>
      <c r="AF53" s="16"/>
      <c r="AG53" s="16"/>
      <c r="AH53" s="16"/>
      <c r="AI53" s="16"/>
      <c r="AJ53" s="16"/>
      <c r="AK53" s="16"/>
      <c r="AL53" s="16"/>
      <c r="AM53" s="16"/>
      <c r="AN53" s="16"/>
      <c r="AO53" s="16"/>
    </row>
    <row r="54" spans="2:41">
      <c r="B54" s="17" t="s">
        <v>3629</v>
      </c>
      <c r="F54" s="17" t="s">
        <v>3131</v>
      </c>
      <c r="H54" s="17" t="s">
        <v>4304</v>
      </c>
      <c r="K54" s="17" t="s">
        <v>3452</v>
      </c>
      <c r="L54" s="17" t="s">
        <v>3793</v>
      </c>
      <c r="T54" s="17" t="s">
        <v>4227</v>
      </c>
      <c r="Y54" s="16"/>
      <c r="Z54" s="16"/>
      <c r="AA54" s="16"/>
      <c r="AF54" s="16"/>
      <c r="AG54" s="16"/>
      <c r="AH54" s="16"/>
      <c r="AI54" s="16"/>
      <c r="AJ54" s="16"/>
      <c r="AK54" s="16"/>
      <c r="AL54" s="16"/>
      <c r="AM54" s="16"/>
      <c r="AN54" s="16"/>
      <c r="AO54" s="16"/>
    </row>
    <row r="55" spans="2:41">
      <c r="B55" s="17" t="s">
        <v>3625</v>
      </c>
      <c r="F55" s="17" t="s">
        <v>3571</v>
      </c>
      <c r="H55" s="17" t="s">
        <v>4327</v>
      </c>
      <c r="K55" s="17" t="s">
        <v>3376</v>
      </c>
      <c r="L55" s="17" t="s">
        <v>3794</v>
      </c>
      <c r="T55" s="17" t="s">
        <v>4212</v>
      </c>
      <c r="Y55" s="16"/>
      <c r="Z55" s="16"/>
      <c r="AA55" s="16"/>
      <c r="AF55" s="16"/>
      <c r="AG55" s="16"/>
      <c r="AH55" s="16"/>
      <c r="AI55" s="16"/>
      <c r="AJ55" s="16"/>
      <c r="AK55" s="16"/>
      <c r="AL55" s="16"/>
      <c r="AM55" s="16"/>
      <c r="AN55" s="16"/>
      <c r="AO55" s="16"/>
    </row>
    <row r="56" spans="2:41">
      <c r="B56" s="17" t="s">
        <v>3626</v>
      </c>
      <c r="F56" s="17" t="s">
        <v>3437</v>
      </c>
      <c r="H56" s="17" t="s">
        <v>4407</v>
      </c>
      <c r="K56" s="17" t="s">
        <v>3388</v>
      </c>
      <c r="L56" s="17" t="s">
        <v>3795</v>
      </c>
      <c r="T56" s="17" t="s">
        <v>4188</v>
      </c>
      <c r="Y56" s="16"/>
      <c r="Z56" s="16"/>
      <c r="AA56" s="16"/>
      <c r="AF56" s="16"/>
      <c r="AG56" s="16"/>
      <c r="AH56" s="16"/>
      <c r="AI56" s="16"/>
      <c r="AJ56" s="16"/>
      <c r="AK56" s="16"/>
      <c r="AL56" s="16"/>
      <c r="AM56" s="16"/>
      <c r="AN56" s="16"/>
      <c r="AO56" s="16"/>
    </row>
    <row r="57" spans="2:41">
      <c r="B57" s="17" t="s">
        <v>3654</v>
      </c>
      <c r="F57" s="17" t="s">
        <v>3543</v>
      </c>
      <c r="H57" s="17" t="s">
        <v>4310</v>
      </c>
      <c r="K57" s="17" t="s">
        <v>3385</v>
      </c>
      <c r="L57" s="17" t="s">
        <v>3796</v>
      </c>
      <c r="T57" s="17" t="s">
        <v>4238</v>
      </c>
      <c r="Y57" s="16"/>
      <c r="Z57" s="16"/>
      <c r="AA57" s="16"/>
      <c r="AF57" s="16"/>
      <c r="AG57" s="16"/>
      <c r="AH57" s="16"/>
      <c r="AI57" s="16"/>
      <c r="AJ57" s="16"/>
      <c r="AK57" s="16"/>
      <c r="AL57" s="16"/>
      <c r="AM57" s="16"/>
      <c r="AN57" s="16"/>
      <c r="AO57" s="16"/>
    </row>
    <row r="58" spans="2:41">
      <c r="B58" s="17" t="s">
        <v>3632</v>
      </c>
      <c r="F58" s="17" t="s">
        <v>3584</v>
      </c>
      <c r="H58" s="17" t="s">
        <v>4306</v>
      </c>
      <c r="K58" s="17" t="s">
        <v>3339</v>
      </c>
      <c r="L58" s="17" t="s">
        <v>3797</v>
      </c>
      <c r="Y58" s="16"/>
      <c r="Z58" s="16"/>
      <c r="AA58" s="16"/>
      <c r="AF58" s="16"/>
      <c r="AG58" s="16"/>
      <c r="AH58" s="16"/>
      <c r="AI58" s="16"/>
      <c r="AJ58" s="16"/>
      <c r="AK58" s="16"/>
      <c r="AL58" s="16"/>
      <c r="AM58" s="16"/>
      <c r="AN58" s="16"/>
      <c r="AO58" s="16"/>
    </row>
    <row r="59" spans="2:41">
      <c r="B59" s="17" t="s">
        <v>3610</v>
      </c>
      <c r="F59" s="17" t="s">
        <v>3595</v>
      </c>
      <c r="H59" s="17" t="s">
        <v>4412</v>
      </c>
      <c r="K59" s="17" t="s">
        <v>3378</v>
      </c>
      <c r="L59" s="17" t="s">
        <v>3798</v>
      </c>
      <c r="Y59" s="16"/>
      <c r="Z59" s="16"/>
      <c r="AA59" s="16"/>
      <c r="AF59" s="16"/>
      <c r="AG59" s="16"/>
      <c r="AH59" s="16"/>
      <c r="AI59" s="16"/>
      <c r="AJ59" s="16"/>
      <c r="AK59" s="16"/>
      <c r="AL59" s="16"/>
      <c r="AM59" s="16"/>
      <c r="AN59" s="16"/>
      <c r="AO59" s="16"/>
    </row>
    <row r="60" spans="2:41">
      <c r="B60" s="17" t="s">
        <v>3674</v>
      </c>
      <c r="F60" s="17" t="s">
        <v>3594</v>
      </c>
      <c r="H60" s="17" t="s">
        <v>4413</v>
      </c>
      <c r="K60" s="17" t="s">
        <v>3450</v>
      </c>
      <c r="L60" s="17" t="s">
        <v>3799</v>
      </c>
      <c r="Y60" s="16"/>
      <c r="Z60" s="16"/>
      <c r="AA60" s="16"/>
      <c r="AF60" s="16"/>
      <c r="AG60" s="16"/>
      <c r="AH60" s="16"/>
      <c r="AI60" s="16"/>
      <c r="AJ60" s="16"/>
      <c r="AK60" s="16"/>
      <c r="AL60" s="16"/>
      <c r="AM60" s="16"/>
      <c r="AN60" s="16"/>
      <c r="AO60" s="16"/>
    </row>
    <row r="61" spans="2:41">
      <c r="B61" s="17" t="s">
        <v>3659</v>
      </c>
      <c r="F61" s="17" t="s">
        <v>3566</v>
      </c>
      <c r="H61" s="17" t="s">
        <v>4414</v>
      </c>
      <c r="K61" s="17" t="s">
        <v>3482</v>
      </c>
      <c r="L61" s="17" t="s">
        <v>3800</v>
      </c>
      <c r="Y61" s="16"/>
      <c r="Z61" s="16"/>
      <c r="AA61" s="16"/>
      <c r="AF61" s="16"/>
      <c r="AG61" s="16"/>
      <c r="AH61" s="16"/>
      <c r="AI61" s="16"/>
      <c r="AJ61" s="16"/>
      <c r="AK61" s="16"/>
      <c r="AL61" s="16"/>
      <c r="AM61" s="16"/>
      <c r="AN61" s="16"/>
      <c r="AO61" s="16"/>
    </row>
    <row r="62" spans="2:41">
      <c r="B62" s="17" t="s">
        <v>3619</v>
      </c>
      <c r="F62" s="17" t="s">
        <v>1078</v>
      </c>
      <c r="H62" s="17" t="s">
        <v>4342</v>
      </c>
      <c r="K62" s="17" t="s">
        <v>3194</v>
      </c>
      <c r="L62" s="17" t="s">
        <v>3801</v>
      </c>
      <c r="Y62" s="16"/>
      <c r="Z62" s="16"/>
      <c r="AA62" s="16"/>
      <c r="AF62" s="16"/>
      <c r="AG62" s="16"/>
      <c r="AH62" s="16"/>
      <c r="AI62" s="16"/>
      <c r="AJ62" s="16"/>
      <c r="AK62" s="16"/>
      <c r="AL62" s="16"/>
      <c r="AM62" s="16"/>
      <c r="AN62" s="16"/>
      <c r="AO62" s="16"/>
    </row>
    <row r="63" spans="2:41">
      <c r="B63" s="17" t="s">
        <v>3601</v>
      </c>
      <c r="F63" s="17" t="s">
        <v>3569</v>
      </c>
      <c r="H63" s="17" t="s">
        <v>4415</v>
      </c>
      <c r="K63" s="17" t="s">
        <v>3458</v>
      </c>
      <c r="L63" s="17" t="s">
        <v>3802</v>
      </c>
      <c r="Y63" s="16"/>
      <c r="Z63" s="16"/>
      <c r="AA63" s="16"/>
      <c r="AF63" s="16"/>
      <c r="AG63" s="16"/>
      <c r="AH63" s="16"/>
      <c r="AI63" s="16"/>
      <c r="AJ63" s="16"/>
      <c r="AK63" s="16"/>
      <c r="AL63" s="16"/>
      <c r="AM63" s="16"/>
      <c r="AN63" s="16"/>
      <c r="AO63" s="16"/>
    </row>
    <row r="64" spans="2:41">
      <c r="B64" s="17" t="s">
        <v>3668</v>
      </c>
      <c r="F64" s="17" t="s">
        <v>3585</v>
      </c>
      <c r="H64" s="17" t="s">
        <v>4416</v>
      </c>
      <c r="K64" s="17" t="s">
        <v>3449</v>
      </c>
      <c r="L64" s="17" t="s">
        <v>3803</v>
      </c>
      <c r="Y64" s="16"/>
      <c r="Z64" s="16"/>
      <c r="AA64" s="16"/>
      <c r="AF64" s="16"/>
      <c r="AG64" s="16"/>
      <c r="AH64" s="16"/>
      <c r="AI64" s="16"/>
      <c r="AJ64" s="16"/>
      <c r="AK64" s="16"/>
      <c r="AL64" s="16"/>
      <c r="AM64" s="16"/>
      <c r="AN64" s="16"/>
      <c r="AO64" s="16"/>
    </row>
    <row r="65" spans="2:41">
      <c r="B65" s="17" t="s">
        <v>3618</v>
      </c>
      <c r="F65" s="17" t="s">
        <v>3549</v>
      </c>
      <c r="H65" s="17" t="s">
        <v>4417</v>
      </c>
      <c r="K65" s="17" t="s">
        <v>3340</v>
      </c>
      <c r="L65" s="17" t="s">
        <v>3804</v>
      </c>
      <c r="Y65" s="16"/>
      <c r="Z65" s="16"/>
      <c r="AA65" s="16"/>
      <c r="AF65" s="16"/>
      <c r="AG65" s="16"/>
      <c r="AH65" s="16"/>
      <c r="AI65" s="16"/>
      <c r="AJ65" s="16"/>
      <c r="AK65" s="16"/>
      <c r="AL65" s="16"/>
      <c r="AM65" s="16"/>
      <c r="AN65" s="16"/>
      <c r="AO65" s="16"/>
    </row>
    <row r="66" spans="2:41">
      <c r="B66" s="17" t="s">
        <v>3620</v>
      </c>
      <c r="F66" s="17" t="s">
        <v>3583</v>
      </c>
      <c r="H66" s="17" t="s">
        <v>4418</v>
      </c>
      <c r="K66" s="17" t="s">
        <v>3421</v>
      </c>
      <c r="L66" s="17" t="s">
        <v>3805</v>
      </c>
      <c r="Y66" s="16"/>
      <c r="Z66" s="16"/>
      <c r="AA66" s="16"/>
      <c r="AF66" s="16"/>
      <c r="AG66" s="16"/>
      <c r="AH66" s="16"/>
      <c r="AI66" s="16"/>
      <c r="AJ66" s="16"/>
      <c r="AK66" s="16"/>
      <c r="AL66" s="16"/>
      <c r="AM66" s="16"/>
      <c r="AN66" s="16"/>
      <c r="AO66" s="16"/>
    </row>
    <row r="67" spans="2:41">
      <c r="B67" s="17" t="s">
        <v>3642</v>
      </c>
      <c r="F67" s="17" t="s">
        <v>3593</v>
      </c>
      <c r="H67" s="17" t="s">
        <v>4419</v>
      </c>
      <c r="K67" s="17" t="s">
        <v>3494</v>
      </c>
      <c r="L67" s="17" t="s">
        <v>3806</v>
      </c>
      <c r="Y67" s="16"/>
      <c r="Z67" s="16"/>
      <c r="AA67" s="16"/>
      <c r="AF67" s="16"/>
      <c r="AG67" s="16"/>
      <c r="AH67" s="16"/>
      <c r="AI67" s="16"/>
      <c r="AJ67" s="16"/>
      <c r="AK67" s="16"/>
      <c r="AL67" s="16"/>
      <c r="AM67" s="16"/>
      <c r="AN67" s="16"/>
      <c r="AO67" s="16"/>
    </row>
    <row r="68" spans="2:41">
      <c r="B68" s="17" t="s">
        <v>3677</v>
      </c>
      <c r="F68" s="17" t="s">
        <v>3592</v>
      </c>
      <c r="H68" s="17" t="s">
        <v>4323</v>
      </c>
      <c r="K68" s="17" t="s">
        <v>3357</v>
      </c>
      <c r="L68" s="17" t="s">
        <v>3807</v>
      </c>
      <c r="Y68" s="16"/>
      <c r="Z68" s="16"/>
      <c r="AA68" s="16"/>
      <c r="AF68" s="16"/>
      <c r="AG68" s="16"/>
      <c r="AH68" s="16"/>
      <c r="AI68" s="16"/>
      <c r="AJ68" s="16"/>
      <c r="AK68" s="16"/>
      <c r="AL68" s="16"/>
      <c r="AM68" s="16"/>
      <c r="AN68" s="16"/>
      <c r="AO68" s="16"/>
    </row>
    <row r="69" spans="2:41">
      <c r="B69" s="17" t="s">
        <v>3631</v>
      </c>
      <c r="F69" s="17" t="s">
        <v>3591</v>
      </c>
      <c r="H69" s="17" t="s">
        <v>4420</v>
      </c>
      <c r="K69" s="17" t="s">
        <v>3414</v>
      </c>
      <c r="L69" s="17" t="s">
        <v>3808</v>
      </c>
      <c r="Y69" s="16"/>
      <c r="Z69" s="16"/>
      <c r="AA69" s="16"/>
      <c r="AF69" s="16"/>
      <c r="AG69" s="16"/>
      <c r="AH69" s="16"/>
      <c r="AI69" s="16"/>
      <c r="AJ69" s="16"/>
      <c r="AK69" s="16"/>
      <c r="AL69" s="16"/>
      <c r="AM69" s="16"/>
      <c r="AN69" s="16"/>
      <c r="AO69" s="16"/>
    </row>
    <row r="70" spans="2:41">
      <c r="B70" s="17" t="s">
        <v>3649</v>
      </c>
      <c r="F70" s="17" t="s">
        <v>3590</v>
      </c>
      <c r="H70" s="17" t="s">
        <v>4421</v>
      </c>
      <c r="K70" s="17" t="s">
        <v>3459</v>
      </c>
      <c r="L70" s="17" t="s">
        <v>3809</v>
      </c>
      <c r="Y70" s="16"/>
      <c r="Z70" s="16"/>
      <c r="AA70" s="16"/>
      <c r="AF70" s="16"/>
      <c r="AG70" s="16"/>
      <c r="AH70" s="16"/>
      <c r="AI70" s="16"/>
      <c r="AJ70" s="16"/>
      <c r="AK70" s="16"/>
      <c r="AL70" s="16"/>
      <c r="AM70" s="16"/>
      <c r="AN70" s="16"/>
      <c r="AO70" s="16"/>
    </row>
    <row r="71" spans="2:41">
      <c r="B71" s="17" t="s">
        <v>3635</v>
      </c>
      <c r="F71" s="17" t="s">
        <v>3589</v>
      </c>
      <c r="H71" s="17" t="s">
        <v>4450</v>
      </c>
      <c r="K71" s="17" t="s">
        <v>3406</v>
      </c>
      <c r="L71" s="17" t="s">
        <v>3810</v>
      </c>
      <c r="Y71" s="16"/>
      <c r="Z71" s="16"/>
      <c r="AA71" s="16"/>
      <c r="AF71" s="16"/>
      <c r="AG71" s="16"/>
      <c r="AH71" s="16"/>
      <c r="AI71" s="16"/>
      <c r="AJ71" s="16"/>
      <c r="AK71" s="16"/>
      <c r="AL71" s="16"/>
      <c r="AM71" s="16"/>
      <c r="AN71" s="16"/>
      <c r="AO71" s="16"/>
    </row>
    <row r="72" spans="2:41">
      <c r="B72" s="17" t="s">
        <v>3658</v>
      </c>
      <c r="F72" s="17" t="s">
        <v>3538</v>
      </c>
      <c r="H72" s="17" t="s">
        <v>4422</v>
      </c>
      <c r="K72" s="17" t="s">
        <v>3367</v>
      </c>
      <c r="L72" s="17" t="s">
        <v>3811</v>
      </c>
      <c r="Y72" s="16"/>
      <c r="Z72" s="16"/>
      <c r="AA72" s="16"/>
      <c r="AF72" s="16"/>
      <c r="AG72" s="16"/>
      <c r="AH72" s="16"/>
      <c r="AI72" s="16"/>
      <c r="AJ72" s="16"/>
      <c r="AK72" s="16"/>
      <c r="AL72" s="16"/>
      <c r="AM72" s="16"/>
      <c r="AN72" s="16"/>
      <c r="AO72" s="16"/>
    </row>
    <row r="73" spans="2:41">
      <c r="B73" s="17" t="s">
        <v>3681</v>
      </c>
      <c r="F73" s="17" t="s">
        <v>3588</v>
      </c>
      <c r="H73" s="17" t="s">
        <v>4410</v>
      </c>
      <c r="K73" s="17" t="s">
        <v>3471</v>
      </c>
      <c r="L73" s="17" t="s">
        <v>3812</v>
      </c>
      <c r="Y73" s="16"/>
      <c r="Z73" s="16"/>
      <c r="AA73" s="16"/>
      <c r="AF73" s="16"/>
      <c r="AG73" s="16"/>
      <c r="AH73" s="16"/>
      <c r="AI73" s="16"/>
      <c r="AJ73" s="16"/>
      <c r="AK73" s="16"/>
      <c r="AL73" s="16"/>
      <c r="AM73" s="16"/>
      <c r="AN73" s="16"/>
      <c r="AO73" s="16"/>
    </row>
    <row r="74" spans="2:41">
      <c r="B74" s="17" t="s">
        <v>3675</v>
      </c>
      <c r="F74" s="17" t="s">
        <v>3576</v>
      </c>
      <c r="H74" s="17" t="s">
        <v>4451</v>
      </c>
      <c r="K74" s="17" t="s">
        <v>3375</v>
      </c>
      <c r="L74" s="17" t="s">
        <v>3813</v>
      </c>
      <c r="Y74" s="16"/>
      <c r="Z74" s="16"/>
      <c r="AA74" s="16"/>
      <c r="AF74" s="16"/>
      <c r="AG74" s="16"/>
      <c r="AH74" s="16"/>
      <c r="AI74" s="16"/>
      <c r="AJ74" s="16"/>
      <c r="AK74" s="16"/>
      <c r="AL74" s="16"/>
      <c r="AM74" s="16"/>
      <c r="AN74" s="16"/>
      <c r="AO74" s="16"/>
    </row>
    <row r="75" spans="2:41">
      <c r="B75" s="17" t="s">
        <v>3615</v>
      </c>
      <c r="F75" s="17" t="s">
        <v>3456</v>
      </c>
      <c r="H75" s="17" t="s">
        <v>4423</v>
      </c>
      <c r="K75" s="17" t="s">
        <v>3463</v>
      </c>
      <c r="L75" s="17" t="s">
        <v>3814</v>
      </c>
      <c r="Y75" s="16"/>
      <c r="Z75" s="16"/>
      <c r="AA75" s="16"/>
      <c r="AF75" s="16"/>
      <c r="AG75" s="16"/>
      <c r="AH75" s="16"/>
      <c r="AI75" s="16"/>
      <c r="AJ75" s="16"/>
      <c r="AK75" s="16"/>
      <c r="AL75" s="16"/>
      <c r="AM75" s="16"/>
      <c r="AN75" s="16"/>
      <c r="AO75" s="16"/>
    </row>
    <row r="76" spans="2:41">
      <c r="B76" s="17" t="s">
        <v>3602</v>
      </c>
      <c r="F76" s="17" t="s">
        <v>3587</v>
      </c>
      <c r="H76" s="17" t="s">
        <v>4424</v>
      </c>
      <c r="K76" s="17" t="s">
        <v>3369</v>
      </c>
      <c r="L76" s="17" t="s">
        <v>3815</v>
      </c>
      <c r="Y76" s="16"/>
      <c r="Z76" s="16"/>
      <c r="AA76" s="16"/>
      <c r="AF76" s="16"/>
      <c r="AG76" s="16"/>
      <c r="AH76" s="16"/>
      <c r="AI76" s="16"/>
      <c r="AJ76" s="16"/>
      <c r="AK76" s="16"/>
      <c r="AL76" s="16"/>
      <c r="AM76" s="16"/>
      <c r="AN76" s="16"/>
      <c r="AO76" s="16"/>
    </row>
    <row r="77" spans="2:41">
      <c r="B77" s="17" t="s">
        <v>3604</v>
      </c>
      <c r="F77" s="17" t="s">
        <v>3548</v>
      </c>
      <c r="H77" s="17" t="s">
        <v>4425</v>
      </c>
      <c r="K77" s="17" t="s">
        <v>285</v>
      </c>
      <c r="L77" s="17" t="s">
        <v>3816</v>
      </c>
      <c r="Y77" s="16"/>
      <c r="Z77" s="16"/>
      <c r="AA77" s="16"/>
      <c r="AF77" s="16"/>
      <c r="AG77" s="16"/>
      <c r="AH77" s="16"/>
      <c r="AI77" s="16"/>
      <c r="AJ77" s="16"/>
      <c r="AK77" s="16"/>
      <c r="AL77" s="16"/>
      <c r="AM77" s="16"/>
      <c r="AN77" s="16"/>
      <c r="AO77" s="16"/>
    </row>
    <row r="78" spans="2:41">
      <c r="B78" s="17" t="s">
        <v>3603</v>
      </c>
      <c r="F78" s="17" t="s">
        <v>3531</v>
      </c>
      <c r="H78" s="17" t="s">
        <v>4426</v>
      </c>
      <c r="K78" s="17" t="s">
        <v>3335</v>
      </c>
      <c r="L78" s="17" t="s">
        <v>3817</v>
      </c>
      <c r="Y78" s="16"/>
      <c r="Z78" s="16"/>
      <c r="AA78" s="16"/>
      <c r="AF78" s="16"/>
      <c r="AG78" s="16"/>
      <c r="AH78" s="16"/>
      <c r="AI78" s="16"/>
      <c r="AJ78" s="16"/>
      <c r="AK78" s="16"/>
      <c r="AL78" s="16"/>
      <c r="AM78" s="16"/>
      <c r="AN78" s="16"/>
      <c r="AO78" s="16"/>
    </row>
    <row r="79" spans="2:41">
      <c r="B79" s="17" t="s">
        <v>3684</v>
      </c>
      <c r="F79" s="17" t="s">
        <v>606</v>
      </c>
      <c r="H79" s="17" t="s">
        <v>4427</v>
      </c>
      <c r="K79" s="17" t="s">
        <v>3332</v>
      </c>
      <c r="L79" s="17" t="s">
        <v>3818</v>
      </c>
      <c r="Y79" s="16"/>
      <c r="Z79" s="16"/>
      <c r="AA79" s="16"/>
      <c r="AF79" s="16"/>
      <c r="AG79" s="16"/>
      <c r="AH79" s="16"/>
      <c r="AI79" s="16"/>
      <c r="AJ79" s="16"/>
      <c r="AK79" s="16"/>
      <c r="AL79" s="16"/>
      <c r="AM79" s="16"/>
      <c r="AN79" s="16"/>
      <c r="AO79" s="16"/>
    </row>
    <row r="80" spans="2:41">
      <c r="B80" s="17" t="s">
        <v>3633</v>
      </c>
      <c r="F80" s="17" t="s">
        <v>3534</v>
      </c>
      <c r="H80" s="17" t="s">
        <v>4337</v>
      </c>
      <c r="K80" s="17" t="s">
        <v>3311</v>
      </c>
      <c r="L80" s="17" t="s">
        <v>3819</v>
      </c>
      <c r="Y80" s="16"/>
      <c r="Z80" s="16"/>
      <c r="AA80" s="16"/>
      <c r="AF80" s="16"/>
      <c r="AG80" s="16"/>
      <c r="AH80" s="16"/>
      <c r="AI80" s="16"/>
      <c r="AJ80" s="16"/>
      <c r="AK80" s="16"/>
      <c r="AL80" s="16"/>
      <c r="AM80" s="16"/>
      <c r="AN80" s="16"/>
      <c r="AO80" s="16"/>
    </row>
    <row r="81" spans="2:41">
      <c r="B81" s="17" t="s">
        <v>3634</v>
      </c>
      <c r="F81" s="17" t="s">
        <v>909</v>
      </c>
      <c r="H81" s="17" t="s">
        <v>4428</v>
      </c>
      <c r="K81" s="17" t="s">
        <v>3403</v>
      </c>
      <c r="L81" s="17" t="s">
        <v>3820</v>
      </c>
      <c r="Y81" s="16"/>
      <c r="Z81" s="16"/>
      <c r="AA81" s="16"/>
      <c r="AF81" s="16"/>
      <c r="AG81" s="16"/>
      <c r="AH81" s="16"/>
      <c r="AI81" s="16"/>
      <c r="AJ81" s="16"/>
      <c r="AK81" s="16"/>
      <c r="AL81" s="16"/>
      <c r="AM81" s="16"/>
      <c r="AN81" s="16"/>
      <c r="AO81" s="16"/>
    </row>
    <row r="82" spans="2:41">
      <c r="B82" s="17" t="s">
        <v>3612</v>
      </c>
      <c r="F82" s="17" t="s">
        <v>3415</v>
      </c>
      <c r="H82" s="17" t="s">
        <v>4429</v>
      </c>
      <c r="K82" s="17" t="s">
        <v>3368</v>
      </c>
      <c r="L82" s="17" t="s">
        <v>3821</v>
      </c>
      <c r="Y82" s="16"/>
      <c r="Z82" s="16"/>
      <c r="AA82" s="16"/>
      <c r="AF82" s="16"/>
      <c r="AG82" s="16"/>
      <c r="AH82" s="16"/>
      <c r="AI82" s="16"/>
      <c r="AJ82" s="16"/>
      <c r="AK82" s="16"/>
      <c r="AL82" s="16"/>
      <c r="AM82" s="16"/>
      <c r="AN82" s="16"/>
      <c r="AO82" s="16"/>
    </row>
    <row r="83" spans="2:41">
      <c r="B83" s="17" t="s">
        <v>3600</v>
      </c>
      <c r="F83" s="17" t="s">
        <v>3359</v>
      </c>
      <c r="H83" s="17" t="s">
        <v>4430</v>
      </c>
      <c r="K83" s="17" t="s">
        <v>3448</v>
      </c>
      <c r="L83" s="17" t="s">
        <v>3822</v>
      </c>
      <c r="Y83" s="16"/>
      <c r="Z83" s="16"/>
      <c r="AA83" s="16"/>
      <c r="AF83" s="16"/>
      <c r="AG83" s="16"/>
      <c r="AH83" s="16"/>
      <c r="AI83" s="16"/>
      <c r="AJ83" s="16"/>
      <c r="AK83" s="16"/>
      <c r="AL83" s="16"/>
      <c r="AM83" s="16"/>
      <c r="AN83" s="16"/>
      <c r="AO83" s="16"/>
    </row>
    <row r="84" spans="2:41">
      <c r="B84" s="17" t="s">
        <v>3605</v>
      </c>
      <c r="F84" s="17" t="s">
        <v>3536</v>
      </c>
      <c r="H84" s="17" t="s">
        <v>4430</v>
      </c>
      <c r="K84" s="17" t="s">
        <v>3522</v>
      </c>
      <c r="L84" s="17" t="s">
        <v>3823</v>
      </c>
      <c r="Y84" s="16"/>
      <c r="Z84" s="16"/>
      <c r="AA84" s="16"/>
      <c r="AF84" s="16"/>
      <c r="AG84" s="16"/>
      <c r="AH84" s="16"/>
      <c r="AI84" s="16"/>
      <c r="AJ84" s="16"/>
      <c r="AK84" s="16"/>
      <c r="AL84" s="16"/>
      <c r="AM84" s="16"/>
      <c r="AN84" s="16"/>
      <c r="AO84" s="16"/>
    </row>
    <row r="85" spans="2:41">
      <c r="B85" s="17" t="s">
        <v>3653</v>
      </c>
      <c r="F85" s="17" t="s">
        <v>551</v>
      </c>
      <c r="H85" s="17" t="s">
        <v>4431</v>
      </c>
      <c r="K85" s="17" t="s">
        <v>3483</v>
      </c>
      <c r="L85" s="17" t="s">
        <v>3824</v>
      </c>
      <c r="Y85" s="16"/>
      <c r="Z85" s="16"/>
      <c r="AA85" s="16"/>
      <c r="AF85" s="16"/>
      <c r="AG85" s="16"/>
      <c r="AH85" s="16"/>
      <c r="AI85" s="16"/>
      <c r="AJ85" s="16"/>
      <c r="AK85" s="16"/>
      <c r="AL85" s="16"/>
      <c r="AM85" s="16"/>
      <c r="AN85" s="16"/>
      <c r="AO85" s="16"/>
    </row>
    <row r="86" spans="2:41">
      <c r="B86" s="17" t="s">
        <v>3679</v>
      </c>
      <c r="F86" s="17" t="s">
        <v>3564</v>
      </c>
      <c r="H86" s="17" t="s">
        <v>4331</v>
      </c>
      <c r="K86" s="17" t="s">
        <v>240</v>
      </c>
      <c r="L86" s="17" t="s">
        <v>3825</v>
      </c>
      <c r="Y86" s="16"/>
      <c r="Z86" s="16"/>
      <c r="AA86" s="16"/>
      <c r="AF86" s="16"/>
      <c r="AG86" s="16"/>
      <c r="AH86" s="16"/>
      <c r="AI86" s="16"/>
      <c r="AJ86" s="16"/>
      <c r="AK86" s="16"/>
      <c r="AL86" s="16"/>
      <c r="AM86" s="16"/>
      <c r="AN86" s="16"/>
      <c r="AO86" s="16"/>
    </row>
    <row r="87" spans="2:41">
      <c r="B87" s="17" t="s">
        <v>3613</v>
      </c>
      <c r="F87" s="17" t="s">
        <v>3545</v>
      </c>
      <c r="H87" s="17" t="s">
        <v>4432</v>
      </c>
      <c r="K87" s="17" t="s">
        <v>3466</v>
      </c>
      <c r="L87" s="17" t="s">
        <v>3224</v>
      </c>
    </row>
    <row r="88" spans="2:41">
      <c r="B88" s="17" t="s">
        <v>3665</v>
      </c>
      <c r="F88" s="17" t="s">
        <v>1048</v>
      </c>
      <c r="H88" s="17" t="s">
        <v>4433</v>
      </c>
      <c r="K88" s="17" t="s">
        <v>3391</v>
      </c>
      <c r="L88" s="17" t="s">
        <v>3826</v>
      </c>
    </row>
    <row r="89" spans="2:41">
      <c r="B89" s="17" t="s">
        <v>3607</v>
      </c>
      <c r="F89" s="17" t="s">
        <v>3572</v>
      </c>
      <c r="H89" s="17" t="s">
        <v>4314</v>
      </c>
      <c r="K89" s="17" t="s">
        <v>3402</v>
      </c>
      <c r="L89" s="17" t="s">
        <v>3827</v>
      </c>
    </row>
    <row r="90" spans="2:41">
      <c r="B90" s="17" t="s">
        <v>3648</v>
      </c>
      <c r="F90" s="17" t="s">
        <v>3528</v>
      </c>
      <c r="H90" s="17" t="s">
        <v>4329</v>
      </c>
      <c r="K90" s="17" t="s">
        <v>3396</v>
      </c>
      <c r="L90" s="17" t="s">
        <v>3828</v>
      </c>
    </row>
    <row r="91" spans="2:41">
      <c r="B91" s="17" t="s">
        <v>3638</v>
      </c>
      <c r="F91" s="17" t="s">
        <v>3539</v>
      </c>
      <c r="H91" s="17" t="s">
        <v>4434</v>
      </c>
      <c r="K91" s="17" t="s">
        <v>3401</v>
      </c>
      <c r="L91" s="17" t="s">
        <v>3829</v>
      </c>
    </row>
    <row r="92" spans="2:41">
      <c r="H92" s="17" t="s">
        <v>4335</v>
      </c>
      <c r="K92" s="17" t="s">
        <v>3447</v>
      </c>
      <c r="L92" s="17" t="s">
        <v>3830</v>
      </c>
    </row>
    <row r="93" spans="2:41">
      <c r="H93" s="17" t="s">
        <v>4435</v>
      </c>
      <c r="K93" s="17" t="s">
        <v>3511</v>
      </c>
      <c r="L93" s="17" t="s">
        <v>3831</v>
      </c>
    </row>
    <row r="94" spans="2:41">
      <c r="H94" s="17" t="s">
        <v>4436</v>
      </c>
      <c r="K94" s="17" t="s">
        <v>3446</v>
      </c>
      <c r="L94" s="17" t="s">
        <v>3832</v>
      </c>
    </row>
    <row r="95" spans="2:41">
      <c r="H95" s="17" t="s">
        <v>4437</v>
      </c>
      <c r="K95" s="17" t="s">
        <v>3417</v>
      </c>
      <c r="L95" s="17" t="s">
        <v>3833</v>
      </c>
    </row>
    <row r="96" spans="2:41">
      <c r="H96" s="17" t="s">
        <v>4438</v>
      </c>
      <c r="K96" s="17" t="s">
        <v>3444</v>
      </c>
      <c r="L96" s="17" t="s">
        <v>3834</v>
      </c>
    </row>
    <row r="97" spans="8:41">
      <c r="H97" s="17" t="s">
        <v>4439</v>
      </c>
      <c r="K97" s="17" t="s">
        <v>3445</v>
      </c>
      <c r="L97" s="17" t="s">
        <v>4300</v>
      </c>
    </row>
    <row r="98" spans="8:41">
      <c r="H98" s="17" t="s">
        <v>4301</v>
      </c>
      <c r="K98" s="17" t="s">
        <v>3505</v>
      </c>
      <c r="L98" s="17" t="s">
        <v>3835</v>
      </c>
    </row>
    <row r="99" spans="8:41">
      <c r="H99" s="17" t="s">
        <v>4440</v>
      </c>
      <c r="K99" s="17" t="s">
        <v>3443</v>
      </c>
      <c r="L99" s="17" t="s">
        <v>3836</v>
      </c>
    </row>
    <row r="100" spans="8:41">
      <c r="H100" s="17" t="s">
        <v>4441</v>
      </c>
      <c r="K100" s="17" t="s">
        <v>3509</v>
      </c>
      <c r="L100" s="17" t="s">
        <v>3837</v>
      </c>
    </row>
    <row r="101" spans="8:41">
      <c r="H101" s="17" t="s">
        <v>4311</v>
      </c>
      <c r="K101" s="17" t="s">
        <v>1311</v>
      </c>
      <c r="L101" s="17" t="s">
        <v>3838</v>
      </c>
    </row>
    <row r="102" spans="8:41">
      <c r="H102" s="17" t="s">
        <v>4442</v>
      </c>
      <c r="K102" s="17" t="s">
        <v>3356</v>
      </c>
      <c r="L102" s="17" t="s">
        <v>3839</v>
      </c>
    </row>
    <row r="103" spans="8:41">
      <c r="H103" s="17" t="s">
        <v>4316</v>
      </c>
      <c r="K103" s="17" t="s">
        <v>3442</v>
      </c>
      <c r="L103" s="17" t="s">
        <v>3840</v>
      </c>
    </row>
    <row r="104" spans="8:41">
      <c r="H104" s="17" t="s">
        <v>4318</v>
      </c>
      <c r="K104" s="17" t="s">
        <v>158</v>
      </c>
      <c r="L104" s="17" t="s">
        <v>3841</v>
      </c>
    </row>
    <row r="105" spans="8:41">
      <c r="H105" s="17" t="s">
        <v>4443</v>
      </c>
      <c r="K105" s="17" t="s">
        <v>3475</v>
      </c>
      <c r="L105" s="17" t="s">
        <v>3842</v>
      </c>
    </row>
    <row r="106" spans="8:41">
      <c r="H106" s="17" t="s">
        <v>4343</v>
      </c>
      <c r="K106" s="17" t="s">
        <v>3344</v>
      </c>
      <c r="L106" s="17" t="s">
        <v>3843</v>
      </c>
    </row>
    <row r="107" spans="8:41">
      <c r="H107" s="17" t="s">
        <v>4444</v>
      </c>
      <c r="K107" s="17" t="s">
        <v>3455</v>
      </c>
      <c r="L107" s="17" t="s">
        <v>3844</v>
      </c>
    </row>
    <row r="108" spans="8:41">
      <c r="H108" s="17" t="s">
        <v>4445</v>
      </c>
      <c r="K108" s="17" t="s">
        <v>3457</v>
      </c>
      <c r="L108" s="17" t="s">
        <v>3845</v>
      </c>
    </row>
    <row r="109" spans="8:41">
      <c r="H109" s="17" t="s">
        <v>4446</v>
      </c>
      <c r="K109" s="17" t="s">
        <v>3349</v>
      </c>
      <c r="L109" s="17" t="s">
        <v>3846</v>
      </c>
    </row>
    <row r="110" spans="8:41">
      <c r="H110" s="17" t="s">
        <v>4447</v>
      </c>
      <c r="K110" s="17" t="s">
        <v>3400</v>
      </c>
      <c r="L110" s="17" t="s">
        <v>3847</v>
      </c>
      <c r="AH110" s="17"/>
      <c r="AI110" s="17"/>
      <c r="AJ110" s="17"/>
      <c r="AK110" s="17"/>
      <c r="AL110" s="17"/>
      <c r="AM110" s="17"/>
      <c r="AN110" s="17"/>
      <c r="AO110" s="17"/>
    </row>
    <row r="111" spans="8:41">
      <c r="H111" s="17" t="s">
        <v>4448</v>
      </c>
      <c r="K111" s="17" t="s">
        <v>3441</v>
      </c>
      <c r="L111" s="17" t="s">
        <v>3848</v>
      </c>
    </row>
    <row r="112" spans="8:41">
      <c r="H112" s="17" t="s">
        <v>4449</v>
      </c>
      <c r="K112" s="17" t="s">
        <v>3362</v>
      </c>
      <c r="L112" s="17" t="s">
        <v>3849</v>
      </c>
    </row>
    <row r="113" spans="8:41">
      <c r="H113" s="17" t="s">
        <v>4453</v>
      </c>
      <c r="K113" s="17" t="s">
        <v>3393</v>
      </c>
      <c r="L113" s="17" t="s">
        <v>3850</v>
      </c>
    </row>
    <row r="114" spans="8:41">
      <c r="H114" s="17" t="s">
        <v>4452</v>
      </c>
      <c r="K114" s="17" t="s">
        <v>3440</v>
      </c>
      <c r="L114" s="17" t="s">
        <v>3851</v>
      </c>
    </row>
    <row r="115" spans="8:41">
      <c r="H115" s="17" t="s">
        <v>4454</v>
      </c>
      <c r="K115" s="17" t="s">
        <v>3506</v>
      </c>
      <c r="L115" s="17" t="s">
        <v>3852</v>
      </c>
    </row>
    <row r="116" spans="8:41">
      <c r="H116" s="17" t="s">
        <v>4344</v>
      </c>
      <c r="K116" s="17" t="s">
        <v>3439</v>
      </c>
      <c r="L116" s="17" t="s">
        <v>3853</v>
      </c>
      <c r="AH116" s="17"/>
      <c r="AI116" s="17"/>
      <c r="AJ116" s="17"/>
      <c r="AK116" s="17"/>
      <c r="AL116" s="17"/>
      <c r="AM116" s="17"/>
      <c r="AN116" s="17"/>
      <c r="AO116" s="17"/>
    </row>
    <row r="117" spans="8:41">
      <c r="H117" s="17" t="s">
        <v>4408</v>
      </c>
      <c r="K117" s="17" t="s">
        <v>3352</v>
      </c>
      <c r="L117" s="17" t="s">
        <v>3854</v>
      </c>
    </row>
    <row r="118" spans="8:41">
      <c r="H118" s="17" t="s">
        <v>4328</v>
      </c>
      <c r="K118" s="17" t="s">
        <v>3438</v>
      </c>
      <c r="L118" s="17" t="s">
        <v>3855</v>
      </c>
    </row>
    <row r="119" spans="8:41">
      <c r="H119" s="17" t="s">
        <v>4455</v>
      </c>
      <c r="K119" s="17" t="s">
        <v>3503</v>
      </c>
      <c r="L119" s="17" t="s">
        <v>3856</v>
      </c>
    </row>
    <row r="120" spans="8:41">
      <c r="H120" s="17" t="s">
        <v>4456</v>
      </c>
      <c r="K120" s="17" t="s">
        <v>3481</v>
      </c>
      <c r="L120" s="17" t="s">
        <v>3857</v>
      </c>
    </row>
    <row r="121" spans="8:41">
      <c r="H121" s="17" t="s">
        <v>4457</v>
      </c>
      <c r="K121" s="17" t="s">
        <v>3365</v>
      </c>
      <c r="L121" s="17" t="s">
        <v>3858</v>
      </c>
    </row>
    <row r="122" spans="8:41">
      <c r="H122" s="17" t="s">
        <v>4458</v>
      </c>
      <c r="K122" s="17" t="s">
        <v>3355</v>
      </c>
      <c r="L122" s="17" t="s">
        <v>3859</v>
      </c>
    </row>
    <row r="123" spans="8:41">
      <c r="H123" s="17" t="s">
        <v>4322</v>
      </c>
      <c r="K123" s="17" t="s">
        <v>3492</v>
      </c>
      <c r="L123" s="17" t="s">
        <v>3860</v>
      </c>
    </row>
    <row r="124" spans="8:41">
      <c r="H124" s="17" t="s">
        <v>4312</v>
      </c>
      <c r="K124" s="17" t="s">
        <v>3387</v>
      </c>
      <c r="L124" s="17" t="s">
        <v>3861</v>
      </c>
    </row>
    <row r="125" spans="8:41">
      <c r="H125" s="17" t="s">
        <v>4459</v>
      </c>
      <c r="K125" s="17" t="s">
        <v>3407</v>
      </c>
      <c r="L125" s="17" t="s">
        <v>3862</v>
      </c>
    </row>
    <row r="126" spans="8:41">
      <c r="H126" s="17" t="s">
        <v>4376</v>
      </c>
      <c r="K126" s="17" t="s">
        <v>3437</v>
      </c>
      <c r="L126" s="17" t="s">
        <v>3863</v>
      </c>
    </row>
    <row r="127" spans="8:41">
      <c r="H127" s="17" t="s">
        <v>4460</v>
      </c>
      <c r="K127" s="17" t="s">
        <v>3517</v>
      </c>
      <c r="L127" s="17" t="s">
        <v>3864</v>
      </c>
    </row>
    <row r="128" spans="8:41">
      <c r="H128" s="17" t="s">
        <v>4461</v>
      </c>
      <c r="K128" s="17" t="s">
        <v>3436</v>
      </c>
      <c r="L128" s="17" t="s">
        <v>3865</v>
      </c>
    </row>
    <row r="129" spans="8:41">
      <c r="H129" s="17" t="s">
        <v>4309</v>
      </c>
      <c r="K129" s="17" t="s">
        <v>3435</v>
      </c>
      <c r="L129" s="17" t="s">
        <v>3866</v>
      </c>
    </row>
    <row r="130" spans="8:41">
      <c r="H130" s="17" t="s">
        <v>4305</v>
      </c>
      <c r="K130" s="17" t="s">
        <v>3518</v>
      </c>
      <c r="L130" s="17" t="s">
        <v>3758</v>
      </c>
    </row>
    <row r="131" spans="8:41">
      <c r="H131" s="17" t="s">
        <v>4462</v>
      </c>
      <c r="K131" s="17" t="s">
        <v>3434</v>
      </c>
      <c r="L131" s="17" t="s">
        <v>3867</v>
      </c>
    </row>
    <row r="132" spans="8:41">
      <c r="H132" s="17" t="s">
        <v>4463</v>
      </c>
      <c r="K132" s="17" t="s">
        <v>3433</v>
      </c>
      <c r="L132" s="17" t="s">
        <v>3868</v>
      </c>
    </row>
    <row r="133" spans="8:41">
      <c r="H133" s="17" t="s">
        <v>4464</v>
      </c>
      <c r="K133" s="17" t="s">
        <v>3508</v>
      </c>
      <c r="L133" s="17" t="s">
        <v>3869</v>
      </c>
    </row>
    <row r="134" spans="8:41">
      <c r="H134" s="17" t="s">
        <v>4409</v>
      </c>
      <c r="K134" s="17" t="s">
        <v>3504</v>
      </c>
      <c r="L134" s="17" t="s">
        <v>3870</v>
      </c>
    </row>
    <row r="135" spans="8:41">
      <c r="H135" s="17" t="s">
        <v>4465</v>
      </c>
      <c r="K135" s="17" t="s">
        <v>3432</v>
      </c>
      <c r="L135" s="17" t="s">
        <v>3871</v>
      </c>
    </row>
    <row r="136" spans="8:41">
      <c r="H136" s="17" t="s">
        <v>4466</v>
      </c>
      <c r="K136" s="17" t="s">
        <v>3390</v>
      </c>
      <c r="L136" s="17" t="s">
        <v>3872</v>
      </c>
    </row>
    <row r="137" spans="8:41">
      <c r="H137" s="17" t="s">
        <v>4346</v>
      </c>
      <c r="K137" s="17" t="s">
        <v>3397</v>
      </c>
      <c r="L137" s="17" t="s">
        <v>3873</v>
      </c>
    </row>
    <row r="138" spans="8:41">
      <c r="H138" s="17" t="s">
        <v>4467</v>
      </c>
      <c r="K138" s="17" t="s">
        <v>3374</v>
      </c>
      <c r="L138" s="17" t="s">
        <v>3874</v>
      </c>
    </row>
    <row r="139" spans="8:41">
      <c r="H139" s="17" t="s">
        <v>4468</v>
      </c>
      <c r="K139" s="17" t="s">
        <v>3512</v>
      </c>
      <c r="L139" s="17" t="s">
        <v>3875</v>
      </c>
    </row>
    <row r="140" spans="8:41">
      <c r="H140" s="17" t="s">
        <v>4340</v>
      </c>
      <c r="K140" s="17" t="s">
        <v>3479</v>
      </c>
      <c r="L140" s="17" t="s">
        <v>3876</v>
      </c>
    </row>
    <row r="141" spans="8:41">
      <c r="H141" s="17" t="s">
        <v>4469</v>
      </c>
      <c r="K141" s="17" t="s">
        <v>3395</v>
      </c>
      <c r="L141" s="17" t="s">
        <v>3877</v>
      </c>
      <c r="AH141" s="17"/>
      <c r="AI141" s="17"/>
      <c r="AJ141" s="17"/>
      <c r="AK141" s="17"/>
      <c r="AL141" s="17"/>
      <c r="AM141" s="17"/>
      <c r="AN141" s="17"/>
      <c r="AO141" s="17"/>
    </row>
    <row r="142" spans="8:41">
      <c r="H142" s="17" t="s">
        <v>4470</v>
      </c>
      <c r="K142" s="17" t="s">
        <v>3431</v>
      </c>
      <c r="L142" s="17" t="s">
        <v>3878</v>
      </c>
    </row>
    <row r="143" spans="8:41">
      <c r="H143" s="17" t="s">
        <v>4471</v>
      </c>
      <c r="K143" s="17" t="s">
        <v>3497</v>
      </c>
      <c r="L143" s="17" t="s">
        <v>3879</v>
      </c>
    </row>
    <row r="144" spans="8:41">
      <c r="H144" s="17" t="s">
        <v>4472</v>
      </c>
      <c r="K144" s="17" t="s">
        <v>3427</v>
      </c>
      <c r="L144" s="17" t="s">
        <v>3880</v>
      </c>
    </row>
    <row r="145" spans="8:12">
      <c r="H145" s="17" t="s">
        <v>4473</v>
      </c>
      <c r="K145" s="17" t="s">
        <v>3429</v>
      </c>
      <c r="L145" s="17" t="s">
        <v>3881</v>
      </c>
    </row>
    <row r="146" spans="8:12">
      <c r="H146" s="17" t="s">
        <v>4303</v>
      </c>
      <c r="K146" s="17" t="s">
        <v>3350</v>
      </c>
      <c r="L146" s="17" t="s">
        <v>3759</v>
      </c>
    </row>
    <row r="147" spans="8:12">
      <c r="H147" s="17" t="s">
        <v>4474</v>
      </c>
      <c r="K147" s="17" t="s">
        <v>3430</v>
      </c>
      <c r="L147" s="17" t="s">
        <v>3882</v>
      </c>
    </row>
    <row r="148" spans="8:12">
      <c r="H148" s="17" t="s">
        <v>4475</v>
      </c>
      <c r="K148" s="17" t="s">
        <v>3373</v>
      </c>
      <c r="L148" s="17" t="s">
        <v>3883</v>
      </c>
    </row>
    <row r="149" spans="8:12">
      <c r="H149" s="17" t="s">
        <v>4476</v>
      </c>
      <c r="K149" s="17" t="s">
        <v>3364</v>
      </c>
      <c r="L149" s="17" t="s">
        <v>3884</v>
      </c>
    </row>
    <row r="150" spans="8:12">
      <c r="H150" s="17" t="s">
        <v>4477</v>
      </c>
      <c r="K150" s="17" t="s">
        <v>3486</v>
      </c>
      <c r="L150" s="17" t="s">
        <v>3885</v>
      </c>
    </row>
    <row r="151" spans="8:12">
      <c r="H151" s="17" t="s">
        <v>4478</v>
      </c>
      <c r="K151" s="17" t="s">
        <v>3399</v>
      </c>
      <c r="L151" s="17" t="s">
        <v>3886</v>
      </c>
    </row>
    <row r="152" spans="8:12">
      <c r="H152" s="17" t="s">
        <v>4479</v>
      </c>
      <c r="K152" s="17" t="s">
        <v>3454</v>
      </c>
      <c r="L152" s="17" t="s">
        <v>3887</v>
      </c>
    </row>
    <row r="153" spans="8:12">
      <c r="H153" s="17" t="s">
        <v>4480</v>
      </c>
      <c r="K153" s="17" t="s">
        <v>3484</v>
      </c>
      <c r="L153" s="17" t="s">
        <v>3888</v>
      </c>
    </row>
    <row r="154" spans="8:12">
      <c r="H154" s="17" t="s">
        <v>4481</v>
      </c>
      <c r="K154" s="17" t="s">
        <v>3462</v>
      </c>
      <c r="L154" s="17" t="s">
        <v>3889</v>
      </c>
    </row>
    <row r="155" spans="8:12">
      <c r="H155" s="17" t="s">
        <v>4482</v>
      </c>
      <c r="K155" s="17" t="s">
        <v>3428</v>
      </c>
      <c r="L155" s="17" t="s">
        <v>3890</v>
      </c>
    </row>
    <row r="156" spans="8:12">
      <c r="H156" s="17" t="s">
        <v>4483</v>
      </c>
      <c r="K156" s="17" t="s">
        <v>3426</v>
      </c>
      <c r="L156" s="17" t="s">
        <v>3891</v>
      </c>
    </row>
    <row r="157" spans="8:12">
      <c r="H157" s="17" t="s">
        <v>4320</v>
      </c>
      <c r="K157" s="17" t="s">
        <v>3476</v>
      </c>
      <c r="L157" s="17" t="s">
        <v>3892</v>
      </c>
    </row>
    <row r="158" spans="8:12">
      <c r="H158" s="17" t="s">
        <v>4326</v>
      </c>
      <c r="K158" s="17" t="s">
        <v>3425</v>
      </c>
      <c r="L158" s="17" t="s">
        <v>3893</v>
      </c>
    </row>
    <row r="159" spans="8:12">
      <c r="H159" s="17" t="s">
        <v>4484</v>
      </c>
      <c r="K159" s="17" t="s">
        <v>3423</v>
      </c>
      <c r="L159" s="17" t="s">
        <v>3894</v>
      </c>
    </row>
    <row r="160" spans="8:12">
      <c r="H160" s="17" t="s">
        <v>4485</v>
      </c>
      <c r="K160" s="17" t="s">
        <v>3501</v>
      </c>
      <c r="L160" s="17" t="s">
        <v>3895</v>
      </c>
    </row>
    <row r="161" spans="8:41">
      <c r="H161" s="17" t="s">
        <v>4325</v>
      </c>
      <c r="K161" s="17" t="s">
        <v>3515</v>
      </c>
      <c r="L161" s="17" t="s">
        <v>3896</v>
      </c>
    </row>
    <row r="162" spans="8:41">
      <c r="H162" s="17" t="s">
        <v>4492</v>
      </c>
      <c r="K162" s="17" t="s">
        <v>3416</v>
      </c>
      <c r="L162" s="17" t="s">
        <v>3897</v>
      </c>
    </row>
    <row r="163" spans="8:41">
      <c r="H163" s="17" t="s">
        <v>4411</v>
      </c>
      <c r="K163" s="17" t="s">
        <v>3477</v>
      </c>
      <c r="L163" s="17" t="s">
        <v>3898</v>
      </c>
    </row>
    <row r="164" spans="8:41">
      <c r="H164" s="17" t="s">
        <v>4486</v>
      </c>
      <c r="K164" s="17" t="s">
        <v>3473</v>
      </c>
      <c r="L164" s="17" t="s">
        <v>3899</v>
      </c>
    </row>
    <row r="165" spans="8:41">
      <c r="H165" s="17" t="s">
        <v>4487</v>
      </c>
      <c r="K165" s="17" t="s">
        <v>3424</v>
      </c>
      <c r="L165" s="17" t="s">
        <v>3900</v>
      </c>
    </row>
    <row r="166" spans="8:41">
      <c r="H166" s="17" t="s">
        <v>4488</v>
      </c>
      <c r="K166" s="17" t="s">
        <v>3422</v>
      </c>
      <c r="L166" s="17" t="s">
        <v>3901</v>
      </c>
    </row>
    <row r="167" spans="8:41">
      <c r="H167" s="17" t="s">
        <v>4489</v>
      </c>
      <c r="K167" s="17" t="s">
        <v>3472</v>
      </c>
      <c r="L167" s="17" t="s">
        <v>3902</v>
      </c>
    </row>
    <row r="168" spans="8:41">
      <c r="H168" s="17" t="s">
        <v>4347</v>
      </c>
      <c r="K168" s="17" t="s">
        <v>3420</v>
      </c>
      <c r="L168" s="17" t="s">
        <v>3903</v>
      </c>
    </row>
    <row r="169" spans="8:41">
      <c r="H169" s="17" t="s">
        <v>4490</v>
      </c>
      <c r="K169" s="17" t="s">
        <v>3453</v>
      </c>
      <c r="L169" s="17" t="s">
        <v>3904</v>
      </c>
    </row>
    <row r="170" spans="8:41">
      <c r="H170" s="17" t="s">
        <v>4491</v>
      </c>
      <c r="K170" s="17" t="s">
        <v>3456</v>
      </c>
      <c r="L170" s="17" t="s">
        <v>3905</v>
      </c>
    </row>
    <row r="171" spans="8:41">
      <c r="H171" s="17" t="s">
        <v>4493</v>
      </c>
      <c r="K171" s="17" t="s">
        <v>3343</v>
      </c>
      <c r="L171" s="17" t="s">
        <v>3906</v>
      </c>
    </row>
    <row r="172" spans="8:41">
      <c r="H172" s="17" t="s">
        <v>4494</v>
      </c>
      <c r="K172" s="17" t="s">
        <v>3502</v>
      </c>
      <c r="L172" s="17" t="s">
        <v>3907</v>
      </c>
    </row>
    <row r="173" spans="8:41">
      <c r="H173" s="17" t="s">
        <v>4495</v>
      </c>
      <c r="K173" s="17" t="s">
        <v>3354</v>
      </c>
      <c r="L173" s="17" t="s">
        <v>3908</v>
      </c>
    </row>
    <row r="174" spans="8:41">
      <c r="H174" s="17" t="s">
        <v>4496</v>
      </c>
      <c r="K174" s="17" t="s">
        <v>3381</v>
      </c>
      <c r="L174" s="17" t="s">
        <v>3909</v>
      </c>
      <c r="AH174" s="17"/>
      <c r="AI174" s="17"/>
      <c r="AJ174" s="17"/>
      <c r="AK174" s="17"/>
      <c r="AL174" s="17"/>
      <c r="AM174" s="17"/>
      <c r="AN174" s="17"/>
      <c r="AO174" s="17"/>
    </row>
    <row r="175" spans="8:41">
      <c r="H175" s="17" t="s">
        <v>4497</v>
      </c>
      <c r="K175" s="17" t="s">
        <v>3491</v>
      </c>
      <c r="L175" s="17" t="s">
        <v>3910</v>
      </c>
    </row>
    <row r="176" spans="8:41">
      <c r="H176" s="17" t="s">
        <v>4498</v>
      </c>
      <c r="K176" s="17" t="s">
        <v>3342</v>
      </c>
      <c r="L176" s="17" t="s">
        <v>3911</v>
      </c>
    </row>
    <row r="177" spans="8:13">
      <c r="H177" s="17" t="s">
        <v>4321</v>
      </c>
      <c r="K177" s="17" t="s">
        <v>3514</v>
      </c>
      <c r="L177" s="17" t="s">
        <v>3912</v>
      </c>
    </row>
    <row r="178" spans="8:13">
      <c r="H178" s="17" t="s">
        <v>4324</v>
      </c>
      <c r="K178" s="17" t="s">
        <v>3415</v>
      </c>
      <c r="L178" s="17" t="s">
        <v>3913</v>
      </c>
    </row>
    <row r="179" spans="8:13">
      <c r="H179" s="17" t="s">
        <v>4499</v>
      </c>
      <c r="K179" s="17" t="s">
        <v>3394</v>
      </c>
      <c r="L179" s="17" t="s">
        <v>3914</v>
      </c>
    </row>
    <row r="180" spans="8:13">
      <c r="H180" s="17" t="s">
        <v>4375</v>
      </c>
      <c r="K180" s="17" t="s">
        <v>3521</v>
      </c>
      <c r="L180" s="17" t="s">
        <v>3915</v>
      </c>
    </row>
    <row r="181" spans="8:13">
      <c r="H181" s="17" t="s">
        <v>4319</v>
      </c>
      <c r="K181" s="17" t="s">
        <v>3359</v>
      </c>
      <c r="L181" s="17" t="s">
        <v>3916</v>
      </c>
    </row>
    <row r="182" spans="8:13">
      <c r="H182" s="17" t="s">
        <v>4500</v>
      </c>
      <c r="K182" s="17" t="s">
        <v>3498</v>
      </c>
      <c r="L182" s="17" t="s">
        <v>3917</v>
      </c>
    </row>
    <row r="183" spans="8:13">
      <c r="H183" s="17" t="s">
        <v>4302</v>
      </c>
      <c r="K183" s="17" t="s">
        <v>3510</v>
      </c>
      <c r="L183" s="17" t="s">
        <v>3918</v>
      </c>
    </row>
    <row r="184" spans="8:13">
      <c r="H184" s="17" t="s">
        <v>4501</v>
      </c>
      <c r="K184" s="17" t="s">
        <v>3470</v>
      </c>
      <c r="L184" s="17" t="s">
        <v>3919</v>
      </c>
    </row>
    <row r="185" spans="8:13">
      <c r="H185" s="17" t="s">
        <v>4502</v>
      </c>
      <c r="K185" s="17" t="s">
        <v>3500</v>
      </c>
      <c r="L185" s="17" t="s">
        <v>3920</v>
      </c>
    </row>
    <row r="186" spans="8:13">
      <c r="H186" s="17" t="s">
        <v>4503</v>
      </c>
      <c r="K186" s="17" t="s">
        <v>3404</v>
      </c>
      <c r="L186" s="17" t="s">
        <v>3921</v>
      </c>
    </row>
    <row r="187" spans="8:13">
      <c r="H187" s="17" t="s">
        <v>4504</v>
      </c>
      <c r="K187" s="17" t="s">
        <v>3418</v>
      </c>
      <c r="L187" s="17" t="s">
        <v>3922</v>
      </c>
    </row>
    <row r="188" spans="8:13">
      <c r="H188" s="17" t="s">
        <v>4308</v>
      </c>
      <c r="K188" s="17" t="s">
        <v>3499</v>
      </c>
      <c r="L188" s="17" t="s">
        <v>3923</v>
      </c>
    </row>
    <row r="189" spans="8:13">
      <c r="H189" s="17" t="s">
        <v>4505</v>
      </c>
      <c r="K189" s="17" t="s">
        <v>3465</v>
      </c>
      <c r="L189" s="17" t="s">
        <v>3924</v>
      </c>
    </row>
    <row r="190" spans="8:13">
      <c r="H190" s="17" t="s">
        <v>4506</v>
      </c>
      <c r="K190" s="17" t="s">
        <v>3384</v>
      </c>
      <c r="L190" s="17" t="s">
        <v>3925</v>
      </c>
    </row>
    <row r="191" spans="8:13">
      <c r="H191" s="17" t="s">
        <v>4317</v>
      </c>
      <c r="K191" s="17" t="s">
        <v>3405</v>
      </c>
      <c r="L191" s="17" t="s">
        <v>3926</v>
      </c>
    </row>
    <row r="192" spans="8:13" ht="18">
      <c r="H192" s="17" t="s">
        <v>4507</v>
      </c>
      <c r="I192" s="22"/>
      <c r="J192" s="22"/>
      <c r="K192" s="17" t="s">
        <v>3377</v>
      </c>
      <c r="L192" s="17" t="s">
        <v>3927</v>
      </c>
      <c r="M192" s="22"/>
    </row>
    <row r="193" spans="8:41">
      <c r="H193" s="17" t="s">
        <v>4333</v>
      </c>
      <c r="K193" s="17" t="s">
        <v>3419</v>
      </c>
      <c r="L193" s="17" t="s">
        <v>1063</v>
      </c>
    </row>
    <row r="194" spans="8:41">
      <c r="H194" s="17" t="s">
        <v>4508</v>
      </c>
      <c r="K194" s="17" t="s">
        <v>3379</v>
      </c>
      <c r="L194" s="17" t="s">
        <v>3928</v>
      </c>
    </row>
    <row r="195" spans="8:41">
      <c r="H195" s="17" t="s">
        <v>4509</v>
      </c>
      <c r="K195" s="17" t="s">
        <v>3337</v>
      </c>
      <c r="L195" s="17" t="s">
        <v>3929</v>
      </c>
    </row>
    <row r="196" spans="8:41">
      <c r="H196" s="17" t="s">
        <v>4510</v>
      </c>
      <c r="K196" s="17" t="s">
        <v>1687</v>
      </c>
      <c r="L196" s="17" t="s">
        <v>3930</v>
      </c>
    </row>
    <row r="197" spans="8:41">
      <c r="H197" s="17" t="s">
        <v>4511</v>
      </c>
      <c r="K197" s="17" t="s">
        <v>3461</v>
      </c>
      <c r="L197" s="17" t="s">
        <v>3931</v>
      </c>
    </row>
    <row r="198" spans="8:41">
      <c r="H198" s="17" t="s">
        <v>4512</v>
      </c>
      <c r="K198" s="17" t="s">
        <v>3460</v>
      </c>
      <c r="L198" s="17" t="s">
        <v>3932</v>
      </c>
    </row>
    <row r="199" spans="8:41">
      <c r="H199" s="17" t="s">
        <v>4513</v>
      </c>
      <c r="K199" s="17" t="s">
        <v>3495</v>
      </c>
      <c r="L199" s="17" t="s">
        <v>3933</v>
      </c>
    </row>
    <row r="200" spans="8:41">
      <c r="H200" s="17" t="s">
        <v>4514</v>
      </c>
      <c r="K200" s="17" t="s">
        <v>3366</v>
      </c>
      <c r="L200" s="17" t="s">
        <v>3934</v>
      </c>
    </row>
    <row r="201" spans="8:41">
      <c r="K201" s="17" t="s">
        <v>3478</v>
      </c>
      <c r="L201" s="17" t="s">
        <v>3935</v>
      </c>
    </row>
    <row r="202" spans="8:41">
      <c r="L202" s="17" t="s">
        <v>3936</v>
      </c>
    </row>
    <row r="203" spans="8:41">
      <c r="L203" s="17" t="s">
        <v>3937</v>
      </c>
    </row>
    <row r="204" spans="8:41">
      <c r="L204" s="17" t="s">
        <v>3938</v>
      </c>
      <c r="AH204" s="17"/>
      <c r="AI204" s="17"/>
      <c r="AJ204" s="17"/>
      <c r="AK204" s="17"/>
      <c r="AL204" s="17"/>
      <c r="AM204" s="17"/>
      <c r="AN204" s="17"/>
      <c r="AO204" s="17"/>
    </row>
    <row r="205" spans="8:41">
      <c r="L205" s="17" t="s">
        <v>3939</v>
      </c>
    </row>
    <row r="206" spans="8:41">
      <c r="L206" s="17" t="s">
        <v>3940</v>
      </c>
    </row>
    <row r="207" spans="8:41">
      <c r="L207" s="17" t="s">
        <v>3941</v>
      </c>
    </row>
    <row r="208" spans="8:41">
      <c r="L208" s="17" t="s">
        <v>3942</v>
      </c>
    </row>
    <row r="209" spans="12:12">
      <c r="L209" s="17" t="s">
        <v>3943</v>
      </c>
    </row>
    <row r="210" spans="12:12">
      <c r="L210" s="17" t="s">
        <v>3944</v>
      </c>
    </row>
    <row r="211" spans="12:12">
      <c r="L211" s="17" t="s">
        <v>3945</v>
      </c>
    </row>
    <row r="212" spans="12:12">
      <c r="L212" s="17" t="s">
        <v>3946</v>
      </c>
    </row>
    <row r="213" spans="12:12">
      <c r="L213" s="17" t="s">
        <v>3947</v>
      </c>
    </row>
    <row r="214" spans="12:12">
      <c r="L214" s="17" t="s">
        <v>3948</v>
      </c>
    </row>
    <row r="215" spans="12:12">
      <c r="L215" s="17" t="s">
        <v>3949</v>
      </c>
    </row>
    <row r="216" spans="12:12">
      <c r="L216" s="17" t="s">
        <v>3950</v>
      </c>
    </row>
    <row r="217" spans="12:12">
      <c r="L217" s="17" t="s">
        <v>3951</v>
      </c>
    </row>
    <row r="218" spans="12:12">
      <c r="L218" s="17" t="s">
        <v>3952</v>
      </c>
    </row>
    <row r="219" spans="12:12">
      <c r="L219" s="17" t="s">
        <v>3953</v>
      </c>
    </row>
    <row r="220" spans="12:12">
      <c r="L220" s="17" t="s">
        <v>3954</v>
      </c>
    </row>
    <row r="221" spans="12:12">
      <c r="L221" s="17" t="s">
        <v>3955</v>
      </c>
    </row>
    <row r="222" spans="12:12">
      <c r="L222" s="17" t="s">
        <v>3956</v>
      </c>
    </row>
    <row r="223" spans="12:12">
      <c r="L223" s="17" t="s">
        <v>3957</v>
      </c>
    </row>
    <row r="224" spans="12:12">
      <c r="L224" s="17" t="s">
        <v>3958</v>
      </c>
    </row>
    <row r="225" spans="12:41">
      <c r="L225" s="17" t="s">
        <v>3959</v>
      </c>
    </row>
    <row r="226" spans="12:41">
      <c r="L226" s="17" t="s">
        <v>3960</v>
      </c>
    </row>
    <row r="227" spans="12:41">
      <c r="L227" s="17" t="s">
        <v>3961</v>
      </c>
    </row>
    <row r="228" spans="12:41">
      <c r="L228" s="17" t="s">
        <v>3962</v>
      </c>
    </row>
    <row r="229" spans="12:41">
      <c r="L229" s="17" t="s">
        <v>3963</v>
      </c>
    </row>
    <row r="230" spans="12:41">
      <c r="L230" s="17" t="s">
        <v>3964</v>
      </c>
    </row>
    <row r="231" spans="12:41">
      <c r="L231" s="17" t="s">
        <v>3965</v>
      </c>
    </row>
    <row r="232" spans="12:41">
      <c r="L232" s="17" t="s">
        <v>3966</v>
      </c>
    </row>
    <row r="233" spans="12:41">
      <c r="L233" s="17" t="s">
        <v>3967</v>
      </c>
    </row>
    <row r="234" spans="12:41">
      <c r="L234" s="17" t="s">
        <v>3968</v>
      </c>
    </row>
    <row r="235" spans="12:41">
      <c r="L235" s="17" t="s">
        <v>3969</v>
      </c>
      <c r="AH235" s="17"/>
      <c r="AI235" s="17"/>
      <c r="AJ235" s="17"/>
      <c r="AK235" s="17"/>
      <c r="AL235" s="17"/>
      <c r="AM235" s="17"/>
      <c r="AN235" s="17"/>
      <c r="AO235" s="17"/>
    </row>
    <row r="236" spans="12:41">
      <c r="L236" s="17" t="s">
        <v>3970</v>
      </c>
    </row>
    <row r="237" spans="12:41">
      <c r="L237" s="17" t="s">
        <v>3971</v>
      </c>
    </row>
    <row r="238" spans="12:41">
      <c r="L238" s="17" t="s">
        <v>3972</v>
      </c>
    </row>
    <row r="239" spans="12:41">
      <c r="L239" s="17" t="s">
        <v>3973</v>
      </c>
    </row>
    <row r="240" spans="12:41">
      <c r="L240" s="17" t="s">
        <v>3974</v>
      </c>
    </row>
    <row r="241" spans="12:12">
      <c r="L241" s="17" t="s">
        <v>3975</v>
      </c>
    </row>
    <row r="242" spans="12:12">
      <c r="L242" s="17" t="s">
        <v>3976</v>
      </c>
    </row>
    <row r="243" spans="12:12">
      <c r="L243" s="17" t="s">
        <v>3977</v>
      </c>
    </row>
    <row r="244" spans="12:12">
      <c r="L244" s="17" t="s">
        <v>3978</v>
      </c>
    </row>
    <row r="245" spans="12:12">
      <c r="L245" s="17" t="s">
        <v>3979</v>
      </c>
    </row>
    <row r="246" spans="12:12">
      <c r="L246" s="17" t="s">
        <v>3980</v>
      </c>
    </row>
    <row r="247" spans="12:12">
      <c r="L247" s="17" t="s">
        <v>3981</v>
      </c>
    </row>
    <row r="248" spans="12:12">
      <c r="L248" s="17" t="s">
        <v>3982</v>
      </c>
    </row>
    <row r="249" spans="12:12">
      <c r="L249" s="17" t="s">
        <v>3983</v>
      </c>
    </row>
    <row r="250" spans="12:12">
      <c r="L250" s="17" t="s">
        <v>3984</v>
      </c>
    </row>
    <row r="251" spans="12:12">
      <c r="L251" s="17" t="s">
        <v>3985</v>
      </c>
    </row>
    <row r="252" spans="12:12">
      <c r="L252" s="17" t="s">
        <v>3986</v>
      </c>
    </row>
    <row r="253" spans="12:12">
      <c r="L253" s="17" t="s">
        <v>3987</v>
      </c>
    </row>
    <row r="254" spans="12:12">
      <c r="L254" s="17" t="s">
        <v>3988</v>
      </c>
    </row>
    <row r="255" spans="12:12">
      <c r="L255" s="17" t="s">
        <v>3989</v>
      </c>
    </row>
    <row r="256" spans="12:12">
      <c r="L256" s="17" t="s">
        <v>3990</v>
      </c>
    </row>
    <row r="257" spans="12:12">
      <c r="L257" s="17" t="s">
        <v>3991</v>
      </c>
    </row>
    <row r="258" spans="12:12">
      <c r="L258" s="17" t="s">
        <v>3992</v>
      </c>
    </row>
    <row r="259" spans="12:12">
      <c r="L259" s="17" t="s">
        <v>3993</v>
      </c>
    </row>
    <row r="260" spans="12:12">
      <c r="L260" s="17" t="s">
        <v>3994</v>
      </c>
    </row>
    <row r="261" spans="12:12">
      <c r="L261" s="17" t="s">
        <v>3995</v>
      </c>
    </row>
    <row r="262" spans="12:12">
      <c r="L262" s="17" t="s">
        <v>3996</v>
      </c>
    </row>
    <row r="263" spans="12:12">
      <c r="L263" s="17" t="s">
        <v>3997</v>
      </c>
    </row>
    <row r="264" spans="12:12">
      <c r="L264" s="17" t="s">
        <v>3998</v>
      </c>
    </row>
    <row r="265" spans="12:12">
      <c r="L265" s="17" t="s">
        <v>3999</v>
      </c>
    </row>
    <row r="266" spans="12:12">
      <c r="L266" s="17" t="s">
        <v>4000</v>
      </c>
    </row>
    <row r="267" spans="12:12">
      <c r="L267" s="17" t="s">
        <v>4001</v>
      </c>
    </row>
    <row r="268" spans="12:12">
      <c r="L268" s="17" t="s">
        <v>4002</v>
      </c>
    </row>
    <row r="269" spans="12:12">
      <c r="L269" s="17" t="s">
        <v>4003</v>
      </c>
    </row>
    <row r="270" spans="12:12">
      <c r="L270" s="17" t="s">
        <v>4004</v>
      </c>
    </row>
    <row r="271" spans="12:12">
      <c r="L271" s="17" t="s">
        <v>4005</v>
      </c>
    </row>
    <row r="272" spans="12:12">
      <c r="L272" s="17" t="s">
        <v>4006</v>
      </c>
    </row>
    <row r="273" spans="12:12">
      <c r="L273" s="17" t="s">
        <v>4007</v>
      </c>
    </row>
    <row r="274" spans="12:12">
      <c r="L274" s="17" t="s">
        <v>4008</v>
      </c>
    </row>
    <row r="275" spans="12:12">
      <c r="L275" s="17" t="s">
        <v>4009</v>
      </c>
    </row>
    <row r="276" spans="12:12">
      <c r="L276" s="17" t="s">
        <v>4010</v>
      </c>
    </row>
    <row r="277" spans="12:12">
      <c r="L277" s="17" t="s">
        <v>4011</v>
      </c>
    </row>
    <row r="278" spans="12:12">
      <c r="L278" s="17" t="s">
        <v>4012</v>
      </c>
    </row>
    <row r="279" spans="12:12">
      <c r="L279" s="17" t="s">
        <v>4013</v>
      </c>
    </row>
    <row r="280" spans="12:12">
      <c r="L280" s="17" t="s">
        <v>3833</v>
      </c>
    </row>
    <row r="281" spans="12:12">
      <c r="L281" s="17" t="s">
        <v>4014</v>
      </c>
    </row>
    <row r="282" spans="12:12">
      <c r="L282" s="17" t="s">
        <v>4015</v>
      </c>
    </row>
    <row r="283" spans="12:12">
      <c r="L283" s="17" t="s">
        <v>3971</v>
      </c>
    </row>
    <row r="284" spans="12:12">
      <c r="L284" s="17" t="s">
        <v>3394</v>
      </c>
    </row>
    <row r="285" spans="12:12">
      <c r="L285" s="17" t="s">
        <v>4016</v>
      </c>
    </row>
    <row r="286" spans="12:12">
      <c r="L286" s="17" t="s">
        <v>4017</v>
      </c>
    </row>
    <row r="287" spans="12:12">
      <c r="L287" s="17" t="s">
        <v>4018</v>
      </c>
    </row>
    <row r="288" spans="12:12">
      <c r="L288" s="17" t="s">
        <v>4019</v>
      </c>
    </row>
    <row r="289" spans="12:12">
      <c r="L289" s="17" t="s">
        <v>3972</v>
      </c>
    </row>
    <row r="290" spans="12:12">
      <c r="L290" s="17" t="s">
        <v>4020</v>
      </c>
    </row>
    <row r="291" spans="12:12">
      <c r="L291" s="17" t="s">
        <v>4021</v>
      </c>
    </row>
    <row r="292" spans="12:12">
      <c r="L292" s="17" t="s">
        <v>4022</v>
      </c>
    </row>
    <row r="293" spans="12:12">
      <c r="L293" s="17" t="s">
        <v>4023</v>
      </c>
    </row>
    <row r="294" spans="12:12">
      <c r="L294" s="17" t="s">
        <v>4024</v>
      </c>
    </row>
    <row r="295" spans="12:12">
      <c r="L295" s="17" t="s">
        <v>4025</v>
      </c>
    </row>
    <row r="296" spans="12:12">
      <c r="L296" s="17" t="s">
        <v>4026</v>
      </c>
    </row>
    <row r="297" spans="12:12">
      <c r="L297" s="17" t="s">
        <v>4027</v>
      </c>
    </row>
    <row r="298" spans="12:12">
      <c r="L298" s="17" t="s">
        <v>3485</v>
      </c>
    </row>
    <row r="299" spans="12:12">
      <c r="L299" s="17" t="s">
        <v>4028</v>
      </c>
    </row>
    <row r="300" spans="12:12">
      <c r="L300" s="17" t="s">
        <v>4029</v>
      </c>
    </row>
    <row r="301" spans="12:12">
      <c r="L301" s="17" t="s">
        <v>4030</v>
      </c>
    </row>
    <row r="302" spans="12:12">
      <c r="L302" s="17" t="s">
        <v>3899</v>
      </c>
    </row>
    <row r="303" spans="12:12">
      <c r="L303" s="17" t="s">
        <v>4031</v>
      </c>
    </row>
    <row r="304" spans="12:12">
      <c r="L304" s="17" t="s">
        <v>4032</v>
      </c>
    </row>
    <row r="305" spans="12:41">
      <c r="L305" s="17" t="s">
        <v>4033</v>
      </c>
    </row>
    <row r="306" spans="12:41">
      <c r="L306" s="17" t="s">
        <v>4034</v>
      </c>
    </row>
    <row r="307" spans="12:41">
      <c r="L307" s="17" t="s">
        <v>4035</v>
      </c>
    </row>
    <row r="308" spans="12:41">
      <c r="L308" s="17" t="s">
        <v>4036</v>
      </c>
    </row>
    <row r="309" spans="12:41">
      <c r="L309" s="17" t="s">
        <v>4037</v>
      </c>
    </row>
    <row r="310" spans="12:41">
      <c r="L310" s="17" t="s">
        <v>4038</v>
      </c>
    </row>
    <row r="311" spans="12:41">
      <c r="L311" s="17" t="s">
        <v>4039</v>
      </c>
    </row>
    <row r="312" spans="12:41">
      <c r="L312" s="17" t="s">
        <v>4040</v>
      </c>
    </row>
    <row r="313" spans="12:41">
      <c r="L313" s="17" t="s">
        <v>4041</v>
      </c>
    </row>
    <row r="314" spans="12:41">
      <c r="L314" s="17" t="s">
        <v>4042</v>
      </c>
    </row>
    <row r="315" spans="12:41">
      <c r="L315" s="17" t="s">
        <v>4043</v>
      </c>
    </row>
    <row r="316" spans="12:41">
      <c r="L316" s="17" t="s">
        <v>4044</v>
      </c>
    </row>
    <row r="317" spans="12:41">
      <c r="L317" s="17" t="s">
        <v>4045</v>
      </c>
    </row>
    <row r="318" spans="12:41">
      <c r="L318" s="17" t="s">
        <v>4046</v>
      </c>
    </row>
    <row r="319" spans="12:41">
      <c r="L319" s="17" t="s">
        <v>4047</v>
      </c>
      <c r="AH319" s="17"/>
      <c r="AI319" s="17"/>
      <c r="AJ319" s="17"/>
      <c r="AK319" s="17"/>
      <c r="AL319" s="17"/>
      <c r="AM319" s="17"/>
      <c r="AN319" s="17"/>
      <c r="AO319" s="17"/>
    </row>
    <row r="320" spans="12:41">
      <c r="L320" s="17" t="s">
        <v>4048</v>
      </c>
    </row>
    <row r="321" spans="12:41">
      <c r="L321" s="17" t="s">
        <v>4049</v>
      </c>
    </row>
    <row r="322" spans="12:41">
      <c r="L322" s="17" t="s">
        <v>4050</v>
      </c>
      <c r="AH322" s="17"/>
      <c r="AI322" s="17"/>
      <c r="AJ322" s="17"/>
      <c r="AK322" s="17"/>
      <c r="AL322" s="17"/>
      <c r="AM322" s="17"/>
      <c r="AN322" s="17"/>
      <c r="AO322" s="17"/>
    </row>
    <row r="323" spans="12:41">
      <c r="L323" s="17" t="s">
        <v>4051</v>
      </c>
    </row>
    <row r="324" spans="12:41">
      <c r="L324" s="17" t="s">
        <v>4052</v>
      </c>
    </row>
    <row r="325" spans="12:41">
      <c r="L325" s="17" t="s">
        <v>4053</v>
      </c>
    </row>
    <row r="326" spans="12:41">
      <c r="L326" s="17" t="s">
        <v>4054</v>
      </c>
    </row>
    <row r="347" spans="34:41">
      <c r="AH347" s="17"/>
      <c r="AI347" s="17"/>
      <c r="AJ347" s="17"/>
      <c r="AK347" s="17"/>
      <c r="AL347" s="17"/>
      <c r="AM347" s="17"/>
      <c r="AN347" s="17"/>
      <c r="AO347" s="17"/>
    </row>
    <row r="376" spans="34:41">
      <c r="AH376" s="17"/>
      <c r="AI376" s="17"/>
      <c r="AJ376" s="17"/>
      <c r="AK376" s="17"/>
      <c r="AL376" s="17"/>
      <c r="AM376" s="17"/>
      <c r="AN376" s="17"/>
      <c r="AO376" s="17"/>
    </row>
    <row r="397" spans="34:41">
      <c r="AH397" s="17"/>
      <c r="AI397" s="17"/>
      <c r="AJ397" s="17"/>
      <c r="AK397" s="17"/>
      <c r="AL397" s="17"/>
      <c r="AM397" s="17"/>
      <c r="AN397" s="17"/>
      <c r="AO397" s="17"/>
    </row>
    <row r="400" spans="34:41">
      <c r="AH400" s="17"/>
      <c r="AI400" s="17"/>
      <c r="AJ400" s="17"/>
      <c r="AK400" s="17"/>
      <c r="AL400" s="17"/>
      <c r="AM400" s="17"/>
      <c r="AN400" s="17"/>
      <c r="AO400" s="17"/>
    </row>
    <row r="426" spans="34:41">
      <c r="AH426" s="17"/>
      <c r="AI426" s="17"/>
      <c r="AJ426" s="17"/>
      <c r="AK426" s="17"/>
      <c r="AL426" s="17"/>
      <c r="AM426" s="17"/>
      <c r="AN426" s="17"/>
      <c r="AO426" s="17"/>
    </row>
    <row r="443" spans="34:41">
      <c r="AH443" s="17"/>
      <c r="AI443" s="17"/>
      <c r="AJ443" s="17"/>
      <c r="AK443" s="17"/>
      <c r="AL443" s="17"/>
      <c r="AM443" s="17"/>
      <c r="AN443" s="17"/>
      <c r="AO443" s="17"/>
    </row>
    <row r="448" spans="34:41">
      <c r="AH448" s="17"/>
      <c r="AI448" s="17"/>
      <c r="AJ448" s="17"/>
      <c r="AK448" s="17"/>
      <c r="AL448" s="17"/>
      <c r="AM448" s="17"/>
      <c r="AN448" s="17"/>
      <c r="AO448" s="17"/>
    </row>
    <row r="471" spans="34:41">
      <c r="AH471" s="17"/>
      <c r="AI471" s="17"/>
      <c r="AJ471" s="17"/>
      <c r="AK471" s="17"/>
      <c r="AL471" s="17"/>
      <c r="AM471" s="17"/>
      <c r="AN471" s="17"/>
      <c r="AO471" s="17"/>
    </row>
    <row r="501" spans="34:41">
      <c r="AH501" s="17"/>
      <c r="AI501" s="17"/>
      <c r="AJ501" s="17"/>
      <c r="AK501" s="17"/>
      <c r="AL501" s="17"/>
      <c r="AM501" s="17"/>
      <c r="AN501" s="17"/>
      <c r="AO501" s="17"/>
    </row>
    <row r="509" spans="34:41">
      <c r="AH509" s="17"/>
      <c r="AI509" s="17"/>
      <c r="AJ509" s="17"/>
      <c r="AK509" s="17"/>
      <c r="AL509" s="17"/>
      <c r="AM509" s="17"/>
      <c r="AN509" s="17"/>
      <c r="AO509" s="17"/>
    </row>
    <row r="510" spans="34:41">
      <c r="AH510" s="17"/>
      <c r="AI510" s="17"/>
      <c r="AJ510" s="17"/>
      <c r="AK510" s="17"/>
      <c r="AL510" s="17"/>
      <c r="AM510" s="17"/>
      <c r="AN510" s="17"/>
      <c r="AO510" s="17"/>
    </row>
    <row r="516" spans="34:41">
      <c r="AH516" s="17"/>
      <c r="AI516" s="17"/>
      <c r="AJ516" s="17"/>
      <c r="AK516" s="17"/>
      <c r="AL516" s="17"/>
      <c r="AM516" s="17"/>
      <c r="AN516" s="17"/>
      <c r="AO516" s="17"/>
    </row>
    <row r="602" spans="34:41">
      <c r="AH602" s="17"/>
      <c r="AI602" s="17"/>
      <c r="AJ602" s="17"/>
      <c r="AK602" s="17"/>
      <c r="AL602" s="17"/>
      <c r="AM602" s="17"/>
      <c r="AN602" s="17"/>
      <c r="AO602" s="17"/>
    </row>
    <row r="694" spans="34:41">
      <c r="AH694" s="17"/>
      <c r="AI694" s="17"/>
      <c r="AJ694" s="17"/>
      <c r="AK694" s="17"/>
      <c r="AL694" s="17"/>
      <c r="AM694" s="17"/>
      <c r="AN694" s="17"/>
      <c r="AO694" s="17"/>
    </row>
    <row r="700" spans="34:41">
      <c r="AH700" s="17"/>
      <c r="AI700" s="17"/>
      <c r="AJ700" s="17"/>
      <c r="AK700" s="17"/>
      <c r="AL700" s="17"/>
      <c r="AM700" s="17"/>
      <c r="AN700" s="17"/>
      <c r="AO700" s="17"/>
    </row>
    <row r="740" spans="34:41">
      <c r="AH740" s="17"/>
      <c r="AI740" s="17"/>
      <c r="AJ740" s="17"/>
      <c r="AK740" s="17"/>
      <c r="AL740" s="17"/>
      <c r="AM740" s="17"/>
      <c r="AN740" s="17"/>
      <c r="AO740" s="17"/>
    </row>
    <row r="746" spans="34:41">
      <c r="AH746" s="17"/>
      <c r="AI746" s="17"/>
      <c r="AJ746" s="17"/>
      <c r="AK746" s="17"/>
      <c r="AL746" s="17"/>
      <c r="AM746" s="17"/>
      <c r="AN746" s="17"/>
      <c r="AO746" s="17"/>
    </row>
    <row r="748" spans="34:41">
      <c r="AH748" s="17"/>
      <c r="AI748" s="17"/>
      <c r="AJ748" s="17"/>
      <c r="AK748" s="17"/>
      <c r="AL748" s="17"/>
      <c r="AM748" s="17"/>
      <c r="AN748" s="17"/>
      <c r="AO748" s="17"/>
    </row>
    <row r="757" spans="34:41">
      <c r="AH757" s="17"/>
      <c r="AI757" s="17"/>
      <c r="AJ757" s="17"/>
      <c r="AK757" s="17"/>
      <c r="AL757" s="17"/>
      <c r="AM757" s="17"/>
      <c r="AN757" s="17"/>
      <c r="AO757" s="17"/>
    </row>
    <row r="768" spans="34:41">
      <c r="AH768" s="17"/>
      <c r="AI768" s="17"/>
      <c r="AJ768" s="17"/>
      <c r="AK768" s="17"/>
      <c r="AL768" s="17"/>
      <c r="AM768" s="17"/>
      <c r="AN768" s="17"/>
      <c r="AO768" s="17"/>
    </row>
    <row r="798" spans="34:41">
      <c r="AH798" s="17"/>
      <c r="AI798" s="17"/>
      <c r="AJ798" s="17"/>
      <c r="AK798" s="17"/>
      <c r="AL798" s="17"/>
      <c r="AM798" s="17"/>
      <c r="AN798" s="17"/>
      <c r="AO798" s="17"/>
    </row>
    <row r="802" spans="34:41">
      <c r="AH802" s="17"/>
      <c r="AI802" s="17"/>
      <c r="AJ802" s="17"/>
      <c r="AK802" s="17"/>
      <c r="AL802" s="17"/>
      <c r="AM802" s="17"/>
      <c r="AN802" s="17"/>
      <c r="AO802" s="17"/>
    </row>
    <row r="807" spans="34:41">
      <c r="AH807" s="17"/>
      <c r="AI807" s="17"/>
      <c r="AJ807" s="17"/>
      <c r="AK807" s="17"/>
      <c r="AL807" s="17"/>
      <c r="AM807" s="17"/>
      <c r="AN807" s="17"/>
      <c r="AO807" s="17"/>
    </row>
    <row r="808" spans="34:41">
      <c r="AH808" s="17"/>
      <c r="AI808" s="17"/>
      <c r="AJ808" s="17"/>
      <c r="AK808" s="17"/>
      <c r="AL808" s="17"/>
      <c r="AM808" s="17"/>
      <c r="AN808" s="17"/>
      <c r="AO808" s="17"/>
    </row>
    <row r="819" spans="34:41">
      <c r="AH819" s="17"/>
      <c r="AI819" s="17"/>
      <c r="AJ819" s="17"/>
      <c r="AK819" s="17"/>
      <c r="AL819" s="17"/>
      <c r="AM819" s="17"/>
      <c r="AN819" s="17"/>
      <c r="AO819" s="17"/>
    </row>
    <row r="862" spans="34:41">
      <c r="AH862" s="17"/>
      <c r="AI862" s="17"/>
      <c r="AJ862" s="17"/>
      <c r="AK862" s="17"/>
      <c r="AL862" s="17"/>
      <c r="AM862" s="17"/>
      <c r="AN862" s="17"/>
      <c r="AO862" s="17"/>
    </row>
  </sheetData>
  <phoneticPr fontId="9"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862"/>
  <sheetViews>
    <sheetView workbookViewId="0">
      <selection activeCell="A2" sqref="A2"/>
    </sheetView>
  </sheetViews>
  <sheetFormatPr baseColWidth="10" defaultRowHeight="15"/>
  <sheetData>
    <row r="1" spans="1:23">
      <c r="B1" s="17" t="s">
        <v>2919</v>
      </c>
      <c r="C1" s="17" t="s">
        <v>2293</v>
      </c>
      <c r="D1" s="17" t="s">
        <v>2236</v>
      </c>
      <c r="E1" s="17" t="s">
        <v>2294</v>
      </c>
      <c r="F1" s="17" t="s">
        <v>3329</v>
      </c>
      <c r="G1" s="17" t="s">
        <v>3331</v>
      </c>
      <c r="H1" s="17" t="s">
        <v>3330</v>
      </c>
      <c r="K1" s="17"/>
      <c r="N1" s="17">
        <v>1</v>
      </c>
      <c r="O1" s="17">
        <v>2</v>
      </c>
      <c r="P1" s="17">
        <v>3</v>
      </c>
      <c r="Q1" s="17">
        <v>4</v>
      </c>
      <c r="R1" s="17">
        <v>5</v>
      </c>
      <c r="S1" s="17">
        <v>6</v>
      </c>
      <c r="T1" s="17">
        <v>7</v>
      </c>
      <c r="U1" s="17">
        <v>8</v>
      </c>
      <c r="V1" s="17">
        <v>9</v>
      </c>
      <c r="W1" s="17">
        <v>10</v>
      </c>
    </row>
    <row r="2" spans="1:23" ht="24">
      <c r="A2" s="21">
        <f>COUNTIF(A3:A9999,"&lt;&gt;")+2</f>
        <v>2</v>
      </c>
      <c r="B2" s="21">
        <f t="shared" ref="B2:H2" si="0">COUNTIF(B3:B9999,"&lt;&gt;")+2</f>
        <v>27</v>
      </c>
      <c r="C2" s="21">
        <f t="shared" si="0"/>
        <v>55</v>
      </c>
      <c r="D2" s="21">
        <f t="shared" si="0"/>
        <v>99</v>
      </c>
      <c r="E2" s="21">
        <f t="shared" si="0"/>
        <v>134</v>
      </c>
      <c r="F2" s="21">
        <f t="shared" si="0"/>
        <v>13</v>
      </c>
      <c r="G2" s="21">
        <f t="shared" si="0"/>
        <v>155</v>
      </c>
      <c r="H2" s="21">
        <f t="shared" si="0"/>
        <v>51</v>
      </c>
      <c r="K2" s="23" t="s">
        <v>4585</v>
      </c>
      <c r="L2" s="23" t="s">
        <v>4601</v>
      </c>
      <c r="M2" s="23" t="str">
        <f ca="1">_xlfn.CONCAT(N2:S2)</f>
        <v>鬼索的卷轴</v>
      </c>
      <c r="N2" s="17" t="str">
        <f t="array" aca="1" ref="N2" ca="1">IFERROR(INDIRECT(MID($L2,N$1,1)&amp;RANDBETWEEN($A$2+1,INDIRECT(MID($L2,N$1,1)&amp;($A$2)))),"")</f>
        <v>鬼索的</v>
      </c>
      <c r="O2" s="17" t="str">
        <f t="array" aca="1" ref="O2" ca="1">IFERROR(INDIRECT(MID($L2,O$1,1)&amp;RANDBETWEEN($A$2+1,INDIRECT(MID($L2,O$1,1)&amp;($A$2)))),"")</f>
        <v>卷轴</v>
      </c>
      <c r="P2" s="17" t="str">
        <f t="array" aca="1" ref="P2" ca="1">IFERROR(INDIRECT(MID($L2,P$1,1)&amp;RANDBETWEEN($A$2+1,INDIRECT(MID($L2,P$1,1)&amp;($A$2)))),"")</f>
        <v/>
      </c>
      <c r="Q2" s="17" t="str">
        <f t="array" aca="1" ref="Q2" ca="1">IFERROR(INDIRECT(MID($L2,Q$1,1)&amp;RANDBETWEEN($A$2+1,INDIRECT(MID($L2,Q$1,1)&amp;($A$2)))),"")</f>
        <v/>
      </c>
      <c r="R2" s="17" t="str">
        <f t="array" aca="1" ref="R2" ca="1">IFERROR(INDIRECT(MID($L2,R$1,1)&amp;RANDBETWEEN($A$2+1,INDIRECT(MID($L2,R$1,1)&amp;($A$2)))),"")</f>
        <v/>
      </c>
      <c r="S2" s="17" t="str">
        <f t="array" aca="1" ref="S2" ca="1">IFERROR(INDIRECT(MID($L2,S$1,1)&amp;RANDBETWEEN($A$2+1,INDIRECT(MID($L2,S$1,1)&amp;($A$2)))),"")</f>
        <v/>
      </c>
      <c r="T2" s="17" t="str">
        <f t="array" aca="1" ref="T2" ca="1">IFERROR(INDIRECT(MID($L2,T$1,1)&amp;RANDBETWEEN($A$2+1,INDIRECT(MID($L2,T$1,1)&amp;($A$2)))),"")</f>
        <v/>
      </c>
      <c r="U2" s="17" t="str">
        <f t="array" aca="1" ref="U2" ca="1">IFERROR(INDIRECT(MID($L2,U$1,1)&amp;RANDBETWEEN($A$2+1,INDIRECT(MID($L2,U$1,1)&amp;($A$2)))),"")</f>
        <v/>
      </c>
      <c r="V2" s="17" t="str">
        <f t="array" aca="1" ref="V2" ca="1">IFERROR(INDIRECT(MID($L2,V$1,1)&amp;RANDBETWEEN($A$2+1,INDIRECT(MID($L2,V$1,1)&amp;($A$2)))),"")</f>
        <v/>
      </c>
      <c r="W2" s="17" t="str">
        <f t="array" aca="1" ref="W2" ca="1">IFERROR(INDIRECT(MID($L2,W$1,1)&amp;RANDBETWEEN($A$2+1,INDIRECT(MID($L2,W$1,1)&amp;($A$2)))),"")</f>
        <v/>
      </c>
    </row>
    <row r="3" spans="1:23">
      <c r="B3" s="17" t="s">
        <v>3188</v>
      </c>
      <c r="C3" s="17" t="s">
        <v>3230</v>
      </c>
      <c r="D3" s="17" t="s">
        <v>3294</v>
      </c>
      <c r="E3" s="17" t="s">
        <v>3170</v>
      </c>
      <c r="F3" s="17" t="s">
        <v>3222</v>
      </c>
      <c r="G3" s="17" t="s">
        <v>2910</v>
      </c>
      <c r="H3" s="17" t="s">
        <v>3011</v>
      </c>
      <c r="K3" s="23" t="s">
        <v>4586</v>
      </c>
      <c r="L3" s="23" t="s">
        <v>4602</v>
      </c>
      <c r="M3" s="23" t="str">
        <f t="shared" ref="M3:M8" ca="1" si="1">_xlfn.CONCAT(N3:S3)</f>
        <v>灭世者的徽章</v>
      </c>
      <c r="N3" s="17" t="str">
        <f t="array" aca="1" ref="N3" ca="1">IFERROR(INDIRECT(MID($L3,N$1,1)&amp;RANDBETWEEN($A$2+1,INDIRECT(MID($L3,N$1,1)&amp;($A$2)))),"")</f>
        <v>灭世者的</v>
      </c>
      <c r="O3" s="17" t="str">
        <f t="array" aca="1" ref="O3" ca="1">IFERROR(INDIRECT(MID($L3,O$1,1)&amp;RANDBETWEEN($A$2+1,INDIRECT(MID($L3,O$1,1)&amp;($A$2)))),"")</f>
        <v>徽章</v>
      </c>
      <c r="P3" s="17" t="str">
        <f t="array" aca="1" ref="P3" ca="1">IFERROR(INDIRECT(MID($L3,P$1,1)&amp;RANDBETWEEN($A$2+1,INDIRECT(MID($L3,P$1,1)&amp;($A$2)))),"")</f>
        <v/>
      </c>
      <c r="Q3" s="17" t="str">
        <f t="array" aca="1" ref="Q3" ca="1">IFERROR(INDIRECT(MID($L3,Q$1,1)&amp;RANDBETWEEN($A$2+1,INDIRECT(MID($L3,Q$1,1)&amp;($A$2)))),"")</f>
        <v/>
      </c>
      <c r="R3" s="17" t="str">
        <f t="array" aca="1" ref="R3" ca="1">IFERROR(INDIRECT(MID($L3,R$1,1)&amp;RANDBETWEEN($A$2+1,INDIRECT(MID($L3,R$1,1)&amp;($A$2)))),"")</f>
        <v/>
      </c>
      <c r="S3" s="17" t="str">
        <f t="array" aca="1" ref="S3" ca="1">IFERROR(INDIRECT(MID($L3,S$1,1)&amp;RANDBETWEEN($A$2+1,INDIRECT(MID($L3,S$1,1)&amp;($A$2)))),"")</f>
        <v/>
      </c>
      <c r="T3" s="17" t="str">
        <f t="array" aca="1" ref="T3" ca="1">IFERROR(INDIRECT(MID($L3,T$1,1)&amp;RANDBETWEEN($A$2+1,INDIRECT(MID($L3,T$1,1)&amp;($A$2)))),"")</f>
        <v/>
      </c>
      <c r="U3" s="17" t="str">
        <f t="array" aca="1" ref="U3" ca="1">IFERROR(INDIRECT(MID($L3,U$1,1)&amp;RANDBETWEEN($A$2+1,INDIRECT(MID($L3,U$1,1)&amp;($A$2)))),"")</f>
        <v/>
      </c>
      <c r="V3" s="17" t="str">
        <f t="array" aca="1" ref="V3" ca="1">IFERROR(INDIRECT(MID($L3,V$1,1)&amp;RANDBETWEEN($A$2+1,INDIRECT(MID($L3,V$1,1)&amp;($A$2)))),"")</f>
        <v/>
      </c>
      <c r="W3" s="17" t="str">
        <f t="array" aca="1" ref="W3" ca="1">IFERROR(INDIRECT(MID($L3,W$1,1)&amp;RANDBETWEEN($A$2+1,INDIRECT(MID($L3,W$1,1)&amp;($A$2)))),"")</f>
        <v/>
      </c>
    </row>
    <row r="4" spans="1:23">
      <c r="B4" s="17" t="s">
        <v>2889</v>
      </c>
      <c r="C4" s="17" t="s">
        <v>2920</v>
      </c>
      <c r="D4" s="17" t="s">
        <v>3276</v>
      </c>
      <c r="E4" s="17" t="s">
        <v>3075</v>
      </c>
      <c r="F4" s="17" t="s">
        <v>3241</v>
      </c>
      <c r="G4" s="17" t="s">
        <v>2881</v>
      </c>
      <c r="H4" s="17" t="s">
        <v>3017</v>
      </c>
      <c r="K4" s="23" t="s">
        <v>4587</v>
      </c>
      <c r="L4" s="23" t="s">
        <v>2823</v>
      </c>
      <c r="M4" s="23" t="str">
        <f t="shared" ca="1" si="1"/>
        <v>饮魔鳞甲</v>
      </c>
      <c r="N4" s="17" t="str">
        <f t="array" aca="1" ref="N4" ca="1">IFERROR(INDIRECT(MID($L4,N$1,1)&amp;RANDBETWEEN($A$2+1,INDIRECT(MID($L4,N$1,1)&amp;($A$2)))),"")</f>
        <v>饮魔</v>
      </c>
      <c r="O4" s="17" t="str">
        <f t="array" aca="1" ref="O4" ca="1">IFERROR(INDIRECT(MID($L4,O$1,1)&amp;RANDBETWEEN($A$2+1,INDIRECT(MID($L4,O$1,1)&amp;($A$2)))),"")</f>
        <v>鳞甲</v>
      </c>
      <c r="P4" s="17" t="str">
        <f t="array" aca="1" ref="P4" ca="1">IFERROR(INDIRECT(MID($L4,P$1,1)&amp;RANDBETWEEN($A$2+1,INDIRECT(MID($L4,P$1,1)&amp;($A$2)))),"")</f>
        <v/>
      </c>
      <c r="Q4" s="17" t="str">
        <f t="array" aca="1" ref="Q4" ca="1">IFERROR(INDIRECT(MID($L4,Q$1,1)&amp;RANDBETWEEN($A$2+1,INDIRECT(MID($L4,Q$1,1)&amp;($A$2)))),"")</f>
        <v/>
      </c>
      <c r="R4" s="17" t="str">
        <f t="array" aca="1" ref="R4" ca="1">IFERROR(INDIRECT(MID($L4,R$1,1)&amp;RANDBETWEEN($A$2+1,INDIRECT(MID($L4,R$1,1)&amp;($A$2)))),"")</f>
        <v/>
      </c>
      <c r="S4" s="17" t="str">
        <f t="array" aca="1" ref="S4" ca="1">IFERROR(INDIRECT(MID($L4,S$1,1)&amp;RANDBETWEEN($A$2+1,INDIRECT(MID($L4,S$1,1)&amp;($A$2)))),"")</f>
        <v/>
      </c>
      <c r="T4" s="17" t="str">
        <f t="array" aca="1" ref="T4" ca="1">IFERROR(INDIRECT(MID($L4,T$1,1)&amp;RANDBETWEEN($A$2+1,INDIRECT(MID($L4,T$1,1)&amp;($A$2)))),"")</f>
        <v/>
      </c>
      <c r="U4" s="17" t="str">
        <f t="array" aca="1" ref="U4" ca="1">IFERROR(INDIRECT(MID($L4,U$1,1)&amp;RANDBETWEEN($A$2+1,INDIRECT(MID($L4,U$1,1)&amp;($A$2)))),"")</f>
        <v/>
      </c>
      <c r="V4" s="17" t="str">
        <f t="array" aca="1" ref="V4" ca="1">IFERROR(INDIRECT(MID($L4,V$1,1)&amp;RANDBETWEEN($A$2+1,INDIRECT(MID($L4,V$1,1)&amp;($A$2)))),"")</f>
        <v/>
      </c>
      <c r="W4" s="17" t="str">
        <f t="array" aca="1" ref="W4" ca="1">IFERROR(INDIRECT(MID($L4,W$1,1)&amp;RANDBETWEEN($A$2+1,INDIRECT(MID($L4,W$1,1)&amp;($A$2)))),"")</f>
        <v/>
      </c>
    </row>
    <row r="5" spans="1:23">
      <c r="B5" s="17" t="s">
        <v>3007</v>
      </c>
      <c r="C5" s="17" t="s">
        <v>3226</v>
      </c>
      <c r="D5" s="17" t="s">
        <v>3200</v>
      </c>
      <c r="E5" s="17" t="s">
        <v>2988</v>
      </c>
      <c r="F5" s="17" t="s">
        <v>3060</v>
      </c>
      <c r="G5" s="17" t="s">
        <v>3023</v>
      </c>
      <c r="H5" s="17" t="s">
        <v>2875</v>
      </c>
      <c r="K5" s="23" t="s">
        <v>4588</v>
      </c>
      <c r="L5" s="23" t="s">
        <v>4603</v>
      </c>
      <c r="M5" s="23" t="str">
        <f t="shared" ca="1" si="1"/>
        <v>盘古护肩</v>
      </c>
      <c r="N5" s="17" t="str">
        <f t="array" aca="1" ref="N5" ca="1">IFERROR(INDIRECT(MID($L5,N$1,1)&amp;RANDBETWEEN($A$2+1,INDIRECT(MID($L5,N$1,1)&amp;($A$2)))),"")</f>
        <v>盘古</v>
      </c>
      <c r="O5" s="17" t="str">
        <f t="array" aca="1" ref="O5" ca="1">IFERROR(INDIRECT(MID($L5,O$1,1)&amp;RANDBETWEEN($A$2+1,INDIRECT(MID($L5,O$1,1)&amp;($A$2)))),"")</f>
        <v>护肩</v>
      </c>
      <c r="P5" s="17" t="str">
        <f t="array" aca="1" ref="P5" ca="1">IFERROR(INDIRECT(MID($L5,P$1,1)&amp;RANDBETWEEN($A$2+1,INDIRECT(MID($L5,P$1,1)&amp;($A$2)))),"")</f>
        <v/>
      </c>
      <c r="Q5" s="17" t="str">
        <f t="array" aca="1" ref="Q5" ca="1">IFERROR(INDIRECT(MID($L5,Q$1,1)&amp;RANDBETWEEN($A$2+1,INDIRECT(MID($L5,Q$1,1)&amp;($A$2)))),"")</f>
        <v/>
      </c>
      <c r="R5" s="17" t="str">
        <f t="array" aca="1" ref="R5" ca="1">IFERROR(INDIRECT(MID($L5,R$1,1)&amp;RANDBETWEEN($A$2+1,INDIRECT(MID($L5,R$1,1)&amp;($A$2)))),"")</f>
        <v/>
      </c>
      <c r="S5" s="17" t="str">
        <f t="array" aca="1" ref="S5" ca="1">IFERROR(INDIRECT(MID($L5,S$1,1)&amp;RANDBETWEEN($A$2+1,INDIRECT(MID($L5,S$1,1)&amp;($A$2)))),"")</f>
        <v/>
      </c>
      <c r="T5" s="17" t="str">
        <f t="array" aca="1" ref="T5" ca="1">IFERROR(INDIRECT(MID($L5,T$1,1)&amp;RANDBETWEEN($A$2+1,INDIRECT(MID($L5,T$1,1)&amp;($A$2)))),"")</f>
        <v/>
      </c>
      <c r="U5" s="17" t="str">
        <f t="array" aca="1" ref="U5" ca="1">IFERROR(INDIRECT(MID($L5,U$1,1)&amp;RANDBETWEEN($A$2+1,INDIRECT(MID($L5,U$1,1)&amp;($A$2)))),"")</f>
        <v/>
      </c>
      <c r="V5" s="17" t="str">
        <f t="array" aca="1" ref="V5" ca="1">IFERROR(INDIRECT(MID($L5,V$1,1)&amp;RANDBETWEEN($A$2+1,INDIRECT(MID($L5,V$1,1)&amp;($A$2)))),"")</f>
        <v/>
      </c>
      <c r="W5" s="17" t="str">
        <f t="array" aca="1" ref="W5" ca="1">IFERROR(INDIRECT(MID($L5,W$1,1)&amp;RANDBETWEEN($A$2+1,INDIRECT(MID($L5,W$1,1)&amp;($A$2)))),"")</f>
        <v/>
      </c>
    </row>
    <row r="6" spans="1:23">
      <c r="B6" s="17" t="s">
        <v>3065</v>
      </c>
      <c r="C6" s="17" t="s">
        <v>3228</v>
      </c>
      <c r="D6" s="17" t="s">
        <v>3172</v>
      </c>
      <c r="E6" s="17" t="s">
        <v>3233</v>
      </c>
      <c r="F6" s="17" t="s">
        <v>3249</v>
      </c>
      <c r="G6" s="17" t="s">
        <v>2862</v>
      </c>
      <c r="H6" s="17" t="s">
        <v>3159</v>
      </c>
      <c r="K6" s="23" t="s">
        <v>4589</v>
      </c>
      <c r="L6" s="23" t="s">
        <v>4604</v>
      </c>
      <c r="M6" s="23" t="str">
        <f t="shared" ca="1" si="1"/>
        <v>圣者拳套</v>
      </c>
      <c r="N6" s="17" t="str">
        <f t="array" aca="1" ref="N6" ca="1">IFERROR(INDIRECT(MID($L6,N$1,1)&amp;RANDBETWEEN($A$2+1,INDIRECT(MID($L6,N$1,1)&amp;($A$2)))),"")</f>
        <v>圣者</v>
      </c>
      <c r="O6" s="17" t="str">
        <f t="array" aca="1" ref="O6" ca="1">IFERROR(INDIRECT(MID($L6,O$1,1)&amp;RANDBETWEEN($A$2+1,INDIRECT(MID($L6,O$1,1)&amp;($A$2)))),"")</f>
        <v>拳套</v>
      </c>
      <c r="P6" s="17" t="str">
        <f t="array" aca="1" ref="P6" ca="1">IFERROR(INDIRECT(MID($L6,P$1,1)&amp;RANDBETWEEN($A$2+1,INDIRECT(MID($L6,P$1,1)&amp;($A$2)))),"")</f>
        <v/>
      </c>
      <c r="Q6" s="17" t="str">
        <f t="array" aca="1" ref="Q6" ca="1">IFERROR(INDIRECT(MID($L6,Q$1,1)&amp;RANDBETWEEN($A$2+1,INDIRECT(MID($L6,Q$1,1)&amp;($A$2)))),"")</f>
        <v/>
      </c>
      <c r="R6" s="17" t="str">
        <f t="array" aca="1" ref="R6" ca="1">IFERROR(INDIRECT(MID($L6,R$1,1)&amp;RANDBETWEEN($A$2+1,INDIRECT(MID($L6,R$1,1)&amp;($A$2)))),"")</f>
        <v/>
      </c>
      <c r="S6" s="17" t="str">
        <f t="array" aca="1" ref="S6" ca="1">IFERROR(INDIRECT(MID($L6,S$1,1)&amp;RANDBETWEEN($A$2+1,INDIRECT(MID($L6,S$1,1)&amp;($A$2)))),"")</f>
        <v/>
      </c>
      <c r="T6" s="17" t="str">
        <f t="array" aca="1" ref="T6" ca="1">IFERROR(INDIRECT(MID($L6,T$1,1)&amp;RANDBETWEEN($A$2+1,INDIRECT(MID($L6,T$1,1)&amp;($A$2)))),"")</f>
        <v/>
      </c>
      <c r="U6" s="17" t="str">
        <f t="array" aca="1" ref="U6" ca="1">IFERROR(INDIRECT(MID($L6,U$1,1)&amp;RANDBETWEEN($A$2+1,INDIRECT(MID($L6,U$1,1)&amp;($A$2)))),"")</f>
        <v/>
      </c>
      <c r="V6" s="17" t="str">
        <f t="array" aca="1" ref="V6" ca="1">IFERROR(INDIRECT(MID($L6,V$1,1)&amp;RANDBETWEEN($A$2+1,INDIRECT(MID($L6,V$1,1)&amp;($A$2)))),"")</f>
        <v/>
      </c>
      <c r="W6" s="17" t="str">
        <f t="array" aca="1" ref="W6" ca="1">IFERROR(INDIRECT(MID($L6,W$1,1)&amp;RANDBETWEEN($A$2+1,INDIRECT(MID($L6,W$1,1)&amp;($A$2)))),"")</f>
        <v/>
      </c>
    </row>
    <row r="7" spans="1:23">
      <c r="B7" s="17" t="s">
        <v>2872</v>
      </c>
      <c r="C7" s="17" t="s">
        <v>3001</v>
      </c>
      <c r="D7" s="17" t="s">
        <v>3182</v>
      </c>
      <c r="E7" s="17" t="s">
        <v>2911</v>
      </c>
      <c r="F7" s="17" t="s">
        <v>3143</v>
      </c>
      <c r="G7" s="17" t="s">
        <v>2836</v>
      </c>
      <c r="H7" s="17" t="s">
        <v>3149</v>
      </c>
      <c r="K7" s="23" t="s">
        <v>4590</v>
      </c>
      <c r="L7" s="23" t="s">
        <v>2824</v>
      </c>
      <c r="M7" s="23" t="str">
        <f t="shared" ca="1" si="1"/>
        <v>神秘降魔王冠</v>
      </c>
      <c r="N7" s="17" t="str">
        <f t="array" aca="1" ref="N7" ca="1">IFERROR(INDIRECT(MID($L7,N$1,1)&amp;RANDBETWEEN($A$2+1,INDIRECT(MID($L7,N$1,1)&amp;($A$2)))),"")</f>
        <v>神秘</v>
      </c>
      <c r="O7" s="17" t="str">
        <f t="array" aca="1" ref="O7" ca="1">IFERROR(INDIRECT(MID($L7,O$1,1)&amp;RANDBETWEEN($A$2+1,INDIRECT(MID($L7,O$1,1)&amp;($A$2)))),"")</f>
        <v>降魔</v>
      </c>
      <c r="P7" s="17" t="str">
        <f t="array" aca="1" ref="P7" ca="1">IFERROR(INDIRECT(MID($L7,P$1,1)&amp;RANDBETWEEN($A$2+1,INDIRECT(MID($L7,P$1,1)&amp;($A$2)))),"")</f>
        <v>王冠</v>
      </c>
      <c r="Q7" s="17" t="str">
        <f t="array" aca="1" ref="Q7" ca="1">IFERROR(INDIRECT(MID($L7,Q$1,1)&amp;RANDBETWEEN($A$2+1,INDIRECT(MID($L7,Q$1,1)&amp;($A$2)))),"")</f>
        <v/>
      </c>
      <c r="R7" s="17" t="str">
        <f t="array" aca="1" ref="R7" ca="1">IFERROR(INDIRECT(MID($L7,R$1,1)&amp;RANDBETWEEN($A$2+1,INDIRECT(MID($L7,R$1,1)&amp;($A$2)))),"")</f>
        <v/>
      </c>
      <c r="S7" s="17" t="str">
        <f t="array" aca="1" ref="S7" ca="1">IFERROR(INDIRECT(MID($L7,S$1,1)&amp;RANDBETWEEN($A$2+1,INDIRECT(MID($L7,S$1,1)&amp;($A$2)))),"")</f>
        <v/>
      </c>
      <c r="T7" s="17" t="str">
        <f t="array" aca="1" ref="T7" ca="1">IFERROR(INDIRECT(MID($L7,T$1,1)&amp;RANDBETWEEN($A$2+1,INDIRECT(MID($L7,T$1,1)&amp;($A$2)))),"")</f>
        <v/>
      </c>
      <c r="U7" s="17" t="str">
        <f t="array" aca="1" ref="U7" ca="1">IFERROR(INDIRECT(MID($L7,U$1,1)&amp;RANDBETWEEN($A$2+1,INDIRECT(MID($L7,U$1,1)&amp;($A$2)))),"")</f>
        <v/>
      </c>
      <c r="V7" s="17" t="str">
        <f t="array" aca="1" ref="V7" ca="1">IFERROR(INDIRECT(MID($L7,V$1,1)&amp;RANDBETWEEN($A$2+1,INDIRECT(MID($L7,V$1,1)&amp;($A$2)))),"")</f>
        <v/>
      </c>
      <c r="W7" s="17" t="str">
        <f t="array" aca="1" ref="W7" ca="1">IFERROR(INDIRECT(MID($L7,W$1,1)&amp;RANDBETWEEN($A$2+1,INDIRECT(MID($L7,W$1,1)&amp;($A$2)))),"")</f>
        <v/>
      </c>
    </row>
    <row r="8" spans="1:23">
      <c r="B8" s="17" t="s">
        <v>3140</v>
      </c>
      <c r="C8" s="17" t="s">
        <v>3243</v>
      </c>
      <c r="D8" s="17" t="s">
        <v>2907</v>
      </c>
      <c r="E8" s="17" t="s">
        <v>3235</v>
      </c>
      <c r="F8" s="17" t="s">
        <v>3213</v>
      </c>
      <c r="G8" s="17" t="s">
        <v>1981</v>
      </c>
      <c r="H8" s="17" t="s">
        <v>3180</v>
      </c>
      <c r="K8" s="23" t="s">
        <v>4591</v>
      </c>
      <c r="L8" s="23" t="s">
        <v>2820</v>
      </c>
      <c r="M8" s="23" t="str">
        <f t="shared" ca="1" si="1"/>
        <v>治疗女妖手套</v>
      </c>
      <c r="N8" s="17" t="str">
        <f t="array" aca="1" ref="N8" ca="1">IFERROR(INDIRECT(MID($L8,N$1,1)&amp;RANDBETWEEN($A$2+1,INDIRECT(MID($L8,N$1,1)&amp;($A$2)))),"")</f>
        <v>治疗</v>
      </c>
      <c r="O8" s="17" t="str">
        <f t="array" aca="1" ref="O8" ca="1">IFERROR(INDIRECT(MID($L8,O$1,1)&amp;RANDBETWEEN($A$2+1,INDIRECT(MID($L8,O$1,1)&amp;($A$2)))),"")</f>
        <v>女妖</v>
      </c>
      <c r="P8" s="17" t="str">
        <f t="array" aca="1" ref="P8" ca="1">IFERROR(INDIRECT(MID($L8,P$1,1)&amp;RANDBETWEEN($A$2+1,INDIRECT(MID($L8,P$1,1)&amp;($A$2)))),"")</f>
        <v>手套</v>
      </c>
      <c r="Q8" s="17" t="str">
        <f t="array" aca="1" ref="Q8" ca="1">IFERROR(INDIRECT(MID($L8,Q$1,1)&amp;RANDBETWEEN($A$2+1,INDIRECT(MID($L8,Q$1,1)&amp;($A$2)))),"")</f>
        <v/>
      </c>
      <c r="R8" s="17" t="str">
        <f t="array" aca="1" ref="R8" ca="1">IFERROR(INDIRECT(MID($L8,R$1,1)&amp;RANDBETWEEN($A$2+1,INDIRECT(MID($L8,R$1,1)&amp;($A$2)))),"")</f>
        <v/>
      </c>
      <c r="S8" s="17" t="str">
        <f t="array" aca="1" ref="S8" ca="1">IFERROR(INDIRECT(MID($L8,S$1,1)&amp;RANDBETWEEN($A$2+1,INDIRECT(MID($L8,S$1,1)&amp;($A$2)))),"")</f>
        <v/>
      </c>
      <c r="T8" s="17" t="str">
        <f t="array" aca="1" ref="T8" ca="1">IFERROR(INDIRECT(MID($L8,T$1,1)&amp;RANDBETWEEN($A$2+1,INDIRECT(MID($L8,T$1,1)&amp;($A$2)))),"")</f>
        <v/>
      </c>
      <c r="U8" s="17" t="str">
        <f t="array" aca="1" ref="U8" ca="1">IFERROR(INDIRECT(MID($L8,U$1,1)&amp;RANDBETWEEN($A$2+1,INDIRECT(MID($L8,U$1,1)&amp;($A$2)))),"")</f>
        <v/>
      </c>
      <c r="V8" s="17" t="str">
        <f t="array" aca="1" ref="V8" ca="1">IFERROR(INDIRECT(MID($L8,V$1,1)&amp;RANDBETWEEN($A$2+1,INDIRECT(MID($L8,V$1,1)&amp;($A$2)))),"")</f>
        <v/>
      </c>
      <c r="W8" s="17" t="str">
        <f t="array" aca="1" ref="W8" ca="1">IFERROR(INDIRECT(MID($L8,W$1,1)&amp;RANDBETWEEN($A$2+1,INDIRECT(MID($L8,W$1,1)&amp;($A$2)))),"")</f>
        <v/>
      </c>
    </row>
    <row r="9" spans="1:23">
      <c r="B9" s="17" t="s">
        <v>2986</v>
      </c>
      <c r="C9" s="17" t="s">
        <v>3175</v>
      </c>
      <c r="D9" s="17" t="s">
        <v>3139</v>
      </c>
      <c r="E9" s="17" t="s">
        <v>2958</v>
      </c>
      <c r="F9" s="17" t="s">
        <v>2913</v>
      </c>
      <c r="G9" s="17" t="s">
        <v>3128</v>
      </c>
      <c r="H9" s="17" t="s">
        <v>3321</v>
      </c>
      <c r="K9" s="23" t="s">
        <v>4592</v>
      </c>
      <c r="L9" s="23" t="s">
        <v>2825</v>
      </c>
      <c r="M9" s="23" t="str">
        <f t="shared" ref="M9:M28" ca="1" si="2">_xlfn.CONCAT(N9:S9)</f>
        <v>金色时圣杯</v>
      </c>
      <c r="N9" s="17" t="str">
        <f t="array" aca="1" ref="N9" ca="1">IFERROR(INDIRECT(MID($L9,N$1,1)&amp;RANDBETWEEN($A$2+1,INDIRECT(MID($L9,N$1,1)&amp;($A$2)))),"")</f>
        <v>金色</v>
      </c>
      <c r="O9" s="17" t="str">
        <f t="array" aca="1" ref="O9" ca="1">IFERROR(INDIRECT(MID($L9,O$1,1)&amp;RANDBETWEEN($A$2+1,INDIRECT(MID($L9,O$1,1)&amp;($A$2)))),"")</f>
        <v>时</v>
      </c>
      <c r="P9" s="17" t="str">
        <f t="array" aca="1" ref="P9" ca="1">IFERROR(INDIRECT(MID($L9,P$1,1)&amp;RANDBETWEEN($A$2+1,INDIRECT(MID($L9,P$1,1)&amp;($A$2)))),"")</f>
        <v>圣杯</v>
      </c>
      <c r="Q9" s="17" t="str">
        <f t="array" aca="1" ref="Q9" ca="1">IFERROR(INDIRECT(MID($L9,Q$1,1)&amp;RANDBETWEEN($A$2+1,INDIRECT(MID($L9,Q$1,1)&amp;($A$2)))),"")</f>
        <v/>
      </c>
      <c r="R9" s="17" t="str">
        <f t="array" aca="1" ref="R9" ca="1">IFERROR(INDIRECT(MID($L9,R$1,1)&amp;RANDBETWEEN($A$2+1,INDIRECT(MID($L9,R$1,1)&amp;($A$2)))),"")</f>
        <v/>
      </c>
      <c r="S9" s="17" t="str">
        <f t="array" aca="1" ref="S9" ca="1">IFERROR(INDIRECT(MID($L9,S$1,1)&amp;RANDBETWEEN($A$2+1,INDIRECT(MID($L9,S$1,1)&amp;($A$2)))),"")</f>
        <v/>
      </c>
      <c r="T9" s="17" t="str">
        <f t="array" aca="1" ref="T9" ca="1">IFERROR(INDIRECT(MID(#REF!,T$1,1)&amp;RANDBETWEEN($A$2+1,INDIRECT(MID(#REF!,T$1,1)&amp;($A$2)))),"")</f>
        <v/>
      </c>
      <c r="U9" s="17" t="str">
        <f t="array" aca="1" ref="U9" ca="1">IFERROR(INDIRECT(MID(#REF!,U$1,1)&amp;RANDBETWEEN($A$2+1,INDIRECT(MID(#REF!,U$1,1)&amp;($A$2)))),"")</f>
        <v/>
      </c>
      <c r="V9" s="17" t="str">
        <f t="array" aca="1" ref="V9" ca="1">IFERROR(INDIRECT(MID(#REF!,V$1,1)&amp;RANDBETWEEN($A$2+1,INDIRECT(MID(#REF!,V$1,1)&amp;($A$2)))),"")</f>
        <v/>
      </c>
      <c r="W9" s="17" t="str">
        <f t="array" aca="1" ref="W9" ca="1">IFERROR(INDIRECT(MID(#REF!,W$1,1)&amp;RANDBETWEEN($A$2+1,INDIRECT(MID(#REF!,W$1,1)&amp;($A$2)))),"")</f>
        <v/>
      </c>
    </row>
    <row r="10" spans="1:23">
      <c r="B10" s="17" t="s">
        <v>2949</v>
      </c>
      <c r="C10" s="17" t="s">
        <v>3098</v>
      </c>
      <c r="D10" s="17" t="s">
        <v>3265</v>
      </c>
      <c r="E10" s="17" t="s">
        <v>2920</v>
      </c>
      <c r="F10" s="17" t="s">
        <v>2883</v>
      </c>
      <c r="G10" s="17" t="s">
        <v>3137</v>
      </c>
      <c r="H10" s="17" t="s">
        <v>2902</v>
      </c>
      <c r="K10" s="23" t="s">
        <v>4593</v>
      </c>
      <c r="L10" s="23" t="s">
        <v>4610</v>
      </c>
      <c r="M10" s="23" t="str">
        <f t="shared" ca="1" si="2"/>
        <v>瑞莱的毁灭福利利刃</v>
      </c>
      <c r="N10" s="17" t="str">
        <f t="array" aca="1" ref="N10" ca="1">IFERROR(INDIRECT(MID($L10,N$1,1)&amp;RANDBETWEEN($A$2+1,INDIRECT(MID($L10,N$1,1)&amp;($A$2)))),"")</f>
        <v>瑞莱的</v>
      </c>
      <c r="O10" s="17" t="str">
        <f t="array" aca="1" ref="O10" ca="1">IFERROR(INDIRECT(MID($L10,O$1,1)&amp;RANDBETWEEN($A$2+1,INDIRECT(MID($L10,O$1,1)&amp;($A$2)))),"")</f>
        <v>毁灭</v>
      </c>
      <c r="P10" s="17" t="str">
        <f t="array" aca="1" ref="P10" ca="1">IFERROR(INDIRECT(MID($L10,P$1,1)&amp;RANDBETWEEN($A$2+1,INDIRECT(MID($L10,P$1,1)&amp;($A$2)))),"")</f>
        <v>福利</v>
      </c>
      <c r="Q10" s="17" t="str">
        <f t="array" aca="1" ref="Q10" ca="1">IFERROR(INDIRECT(MID($L10,Q$1,1)&amp;RANDBETWEEN($A$2+1,INDIRECT(MID($L10,Q$1,1)&amp;($A$2)))),"")</f>
        <v>利刃</v>
      </c>
      <c r="R10" s="17" t="str">
        <f t="array" aca="1" ref="R10" ca="1">IFERROR(INDIRECT(MID($L10,R$1,1)&amp;RANDBETWEEN($A$2+1,INDIRECT(MID($L10,R$1,1)&amp;($A$2)))),"")</f>
        <v/>
      </c>
      <c r="S10" s="17" t="str">
        <f t="array" aca="1" ref="S10" ca="1">IFERROR(INDIRECT(MID($L10,S$1,1)&amp;RANDBETWEEN($A$2+1,INDIRECT(MID($L10,S$1,1)&amp;($A$2)))),"")</f>
        <v/>
      </c>
      <c r="T10" s="17" t="str">
        <f t="array" aca="1" ref="T10" ca="1">IFERROR(INDIRECT(MID(#REF!,T$1,1)&amp;RANDBETWEEN($A$2+1,INDIRECT(MID(#REF!,T$1,1)&amp;($A$2)))),"")</f>
        <v/>
      </c>
      <c r="U10" s="17" t="str">
        <f t="array" aca="1" ref="U10" ca="1">IFERROR(INDIRECT(MID(#REF!,U$1,1)&amp;RANDBETWEEN($A$2+1,INDIRECT(MID(#REF!,U$1,1)&amp;($A$2)))),"")</f>
        <v/>
      </c>
      <c r="V10" s="17" t="str">
        <f t="array" aca="1" ref="V10" ca="1">IFERROR(INDIRECT(MID(#REF!,V$1,1)&amp;RANDBETWEEN($A$2+1,INDIRECT(MID(#REF!,V$1,1)&amp;($A$2)))),"")</f>
        <v/>
      </c>
      <c r="W10" s="17" t="str">
        <f t="array" aca="1" ref="W10" ca="1">IFERROR(INDIRECT(MID(#REF!,W$1,1)&amp;RANDBETWEEN($A$2+1,INDIRECT(MID(#REF!,W$1,1)&amp;($A$2)))),"")</f>
        <v/>
      </c>
    </row>
    <row r="11" spans="1:23">
      <c r="B11" s="17" t="s">
        <v>2917</v>
      </c>
      <c r="C11" s="17" t="s">
        <v>2365</v>
      </c>
      <c r="D11" s="17" t="s">
        <v>3040</v>
      </c>
      <c r="E11" s="17" t="s">
        <v>3176</v>
      </c>
      <c r="F11" s="17" t="s">
        <v>3126</v>
      </c>
      <c r="G11" s="17" t="s">
        <v>3151</v>
      </c>
      <c r="H11" s="17" t="s">
        <v>3064</v>
      </c>
      <c r="K11" s="23" t="s">
        <v>4594</v>
      </c>
      <c r="L11" s="23" t="s">
        <v>4635</v>
      </c>
      <c r="M11" s="23" t="str">
        <f t="shared" ca="1" si="2"/>
        <v>黑龙圣者盔甲</v>
      </c>
      <c r="N11" s="17" t="str">
        <f t="array" aca="1" ref="N11" ca="1">IFERROR(INDIRECT(MID($L11,N$1,1)&amp;RANDBETWEEN($A$2+1,INDIRECT(MID($L11,N$1,1)&amp;($A$2)))),"")</f>
        <v>黑龙</v>
      </c>
      <c r="O11" s="17" t="str">
        <f t="array" aca="1" ref="O11" ca="1">IFERROR(INDIRECT(MID($L11,O$1,1)&amp;RANDBETWEEN($A$2+1,INDIRECT(MID($L11,O$1,1)&amp;($A$2)))),"")</f>
        <v>圣者</v>
      </c>
      <c r="P11" s="17" t="str">
        <f t="array" aca="1" ref="P11" ca="1">IFERROR(INDIRECT(MID($L11,P$1,1)&amp;RANDBETWEEN($A$2+1,INDIRECT(MID($L11,P$1,1)&amp;($A$2)))),"")</f>
        <v>盔甲</v>
      </c>
      <c r="Q11" s="17" t="str">
        <f t="array" aca="1" ref="Q11" ca="1">IFERROR(INDIRECT(MID($L11,Q$1,1)&amp;RANDBETWEEN($A$2+1,INDIRECT(MID($L11,Q$1,1)&amp;($A$2)))),"")</f>
        <v/>
      </c>
      <c r="R11" s="17" t="str">
        <f t="array" aca="1" ref="R11" ca="1">IFERROR(INDIRECT(MID($L11,R$1,1)&amp;RANDBETWEEN($A$2+1,INDIRECT(MID($L11,R$1,1)&amp;($A$2)))),"")</f>
        <v/>
      </c>
      <c r="S11" s="17" t="str">
        <f t="array" aca="1" ref="S11" ca="1">IFERROR(INDIRECT(MID($L11,S$1,1)&amp;RANDBETWEEN($A$2+1,INDIRECT(MID($L11,S$1,1)&amp;($A$2)))),"")</f>
        <v/>
      </c>
      <c r="T11" s="17" t="str">
        <f t="array" aca="1" ref="T11" ca="1">IFERROR(INDIRECT(MID(#REF!,T$1,1)&amp;RANDBETWEEN($A$2+1,INDIRECT(MID(#REF!,T$1,1)&amp;($A$2)))),"")</f>
        <v/>
      </c>
      <c r="U11" s="17" t="str">
        <f t="array" aca="1" ref="U11" ca="1">IFERROR(INDIRECT(MID(#REF!,U$1,1)&amp;RANDBETWEEN($A$2+1,INDIRECT(MID(#REF!,U$1,1)&amp;($A$2)))),"")</f>
        <v/>
      </c>
      <c r="V11" s="17" t="str">
        <f t="array" aca="1" ref="V11" ca="1">IFERROR(INDIRECT(MID(#REF!,V$1,1)&amp;RANDBETWEEN($A$2+1,INDIRECT(MID(#REF!,V$1,1)&amp;($A$2)))),"")</f>
        <v/>
      </c>
      <c r="W11" s="17" t="str">
        <f t="array" aca="1" ref="W11" ca="1">IFERROR(INDIRECT(MID(#REF!,W$1,1)&amp;RANDBETWEEN($A$2+1,INDIRECT(MID(#REF!,W$1,1)&amp;($A$2)))),"")</f>
        <v/>
      </c>
    </row>
    <row r="12" spans="1:23">
      <c r="B12" s="17" t="s">
        <v>3002</v>
      </c>
      <c r="C12" s="17" t="s">
        <v>3004</v>
      </c>
      <c r="D12" s="17" t="s">
        <v>3268</v>
      </c>
      <c r="E12" s="17" t="s">
        <v>3155</v>
      </c>
      <c r="F12" s="17" t="s">
        <v>3073</v>
      </c>
      <c r="G12" s="17" t="s">
        <v>3220</v>
      </c>
      <c r="H12" s="17" t="s">
        <v>2938</v>
      </c>
      <c r="K12" s="23" t="s">
        <v>4595</v>
      </c>
      <c r="L12" s="23" t="s">
        <v>4611</v>
      </c>
      <c r="M12" s="23" t="str">
        <f t="shared" ca="1" si="2"/>
        <v>鬼索的之源</v>
      </c>
      <c r="N12" s="17" t="str">
        <f t="array" aca="1" ref="N12" ca="1">IFERROR(INDIRECT(MID($L12,N$1,1)&amp;RANDBETWEEN($A$2+1,INDIRECT(MID($L12,N$1,1)&amp;($A$2)))),"")</f>
        <v>鬼索的</v>
      </c>
      <c r="O12" s="17" t="str">
        <f t="array" aca="1" ref="O12" ca="1">IFERROR(INDIRECT(MID($L12,O$1,1)&amp;RANDBETWEEN($A$2+1,INDIRECT(MID($L12,O$1,1)&amp;($A$2)))),"")</f>
        <v>之源</v>
      </c>
      <c r="P12" s="17" t="str">
        <f t="array" aca="1" ref="P12" ca="1">IFERROR(INDIRECT(MID($L12,P$1,1)&amp;RANDBETWEEN($A$2+1,INDIRECT(MID($L12,P$1,1)&amp;($A$2)))),"")</f>
        <v/>
      </c>
      <c r="Q12" s="17" t="str">
        <f t="array" aca="1" ref="Q12" ca="1">IFERROR(INDIRECT(MID($L12,Q$1,1)&amp;RANDBETWEEN($A$2+1,INDIRECT(MID($L12,Q$1,1)&amp;($A$2)))),"")</f>
        <v/>
      </c>
      <c r="R12" s="17" t="str">
        <f t="array" aca="1" ref="R12" ca="1">IFERROR(INDIRECT(MID($L12,R$1,1)&amp;RANDBETWEEN($A$2+1,INDIRECT(MID($L12,R$1,1)&amp;($A$2)))),"")</f>
        <v/>
      </c>
      <c r="S12" s="17" t="str">
        <f t="array" aca="1" ref="S12" ca="1">IFERROR(INDIRECT(MID($L12,S$1,1)&amp;RANDBETWEEN($A$2+1,INDIRECT(MID($L12,S$1,1)&amp;($A$2)))),"")</f>
        <v/>
      </c>
      <c r="T12" s="17" t="str">
        <f t="array" aca="1" ref="T12" ca="1">IFERROR(INDIRECT(MID($L12,T$1,1)&amp;RANDBETWEEN($A$2+1,INDIRECT(MID($L12,T$1,1)&amp;($A$2)))),"")</f>
        <v/>
      </c>
      <c r="U12" s="17" t="str">
        <f t="array" aca="1" ref="U12" ca="1">IFERROR(INDIRECT(MID($L12,U$1,1)&amp;RANDBETWEEN($A$2+1,INDIRECT(MID($L12,U$1,1)&amp;($A$2)))),"")</f>
        <v/>
      </c>
      <c r="V12" s="17" t="str">
        <f t="array" aca="1" ref="V12" ca="1">IFERROR(INDIRECT(MID($L12,V$1,1)&amp;RANDBETWEEN($A$2+1,INDIRECT(MID($L12,V$1,1)&amp;($A$2)))),"")</f>
        <v/>
      </c>
      <c r="W12" s="17" t="str">
        <f t="array" aca="1" ref="W12" ca="1">IFERROR(INDIRECT(MID($L12,W$1,1)&amp;RANDBETWEEN($A$2+1,INDIRECT(MID($L12,W$1,1)&amp;($A$2)))),"")</f>
        <v/>
      </c>
    </row>
    <row r="13" spans="1:23">
      <c r="B13" s="17" t="s">
        <v>2878</v>
      </c>
      <c r="C13" s="17" t="s">
        <v>2953</v>
      </c>
      <c r="D13" s="17" t="s">
        <v>3219</v>
      </c>
      <c r="E13" s="17" t="s">
        <v>3192</v>
      </c>
      <c r="F13" s="17" t="s">
        <v>3244</v>
      </c>
      <c r="G13" s="17" t="s">
        <v>2867</v>
      </c>
      <c r="H13" s="17" t="s">
        <v>2874</v>
      </c>
      <c r="K13" s="23" t="s">
        <v>4596</v>
      </c>
      <c r="L13" s="23" t="s">
        <v>4612</v>
      </c>
      <c r="M13" s="23" t="str">
        <f t="shared" ca="1" si="2"/>
        <v>疾风之石</v>
      </c>
      <c r="N13" s="17" t="str">
        <f t="array" aca="1" ref="N13" ca="1">IFERROR(INDIRECT(MID($L13,N$1,1)&amp;RANDBETWEEN($A$2+1,INDIRECT(MID($L13,N$1,1)&amp;($A$2)))),"")</f>
        <v>疾风</v>
      </c>
      <c r="O13" s="17" t="str">
        <f t="array" aca="1" ref="O13" ca="1">IFERROR(INDIRECT(MID($L13,O$1,1)&amp;RANDBETWEEN($A$2+1,INDIRECT(MID($L13,O$1,1)&amp;($A$2)))),"")</f>
        <v>之石</v>
      </c>
      <c r="P13" s="17" t="str">
        <f t="array" aca="1" ref="P13" ca="1">IFERROR(INDIRECT(MID($L13,P$1,1)&amp;RANDBETWEEN($A$2+1,INDIRECT(MID($L13,P$1,1)&amp;($A$2)))),"")</f>
        <v/>
      </c>
      <c r="Q13" s="17" t="str">
        <f t="array" aca="1" ref="Q13" ca="1">IFERROR(INDIRECT(MID($L13,Q$1,1)&amp;RANDBETWEEN($A$2+1,INDIRECT(MID($L13,Q$1,1)&amp;($A$2)))),"")</f>
        <v/>
      </c>
      <c r="R13" s="17" t="str">
        <f t="array" aca="1" ref="R13" ca="1">IFERROR(INDIRECT(MID($L13,R$1,1)&amp;RANDBETWEEN($A$2+1,INDIRECT(MID($L13,R$1,1)&amp;($A$2)))),"")</f>
        <v/>
      </c>
      <c r="S13" s="17" t="str">
        <f t="array" aca="1" ref="S13" ca="1">IFERROR(INDIRECT(MID($L13,S$1,1)&amp;RANDBETWEEN($A$2+1,INDIRECT(MID($L13,S$1,1)&amp;($A$2)))),"")</f>
        <v/>
      </c>
      <c r="T13" s="17" t="str">
        <f t="array" aca="1" ref="T13" ca="1">IFERROR(INDIRECT(MID($L9,T$1,1)&amp;RANDBETWEEN($A$2+1,INDIRECT(MID($L9,T$1,1)&amp;($A$2)))),"")</f>
        <v/>
      </c>
      <c r="U13" s="17" t="str">
        <f t="array" aca="1" ref="U13" ca="1">IFERROR(INDIRECT(MID($L9,U$1,1)&amp;RANDBETWEEN($A$2+1,INDIRECT(MID($L9,U$1,1)&amp;($A$2)))),"")</f>
        <v/>
      </c>
      <c r="V13" s="17" t="str">
        <f t="array" aca="1" ref="V13" ca="1">IFERROR(INDIRECT(MID($L9,V$1,1)&amp;RANDBETWEEN($A$2+1,INDIRECT(MID($L9,V$1,1)&amp;($A$2)))),"")</f>
        <v/>
      </c>
      <c r="W13" s="17" t="str">
        <f t="array" aca="1" ref="W13" ca="1">IFERROR(INDIRECT(MID($L9,W$1,1)&amp;RANDBETWEEN($A$2+1,INDIRECT(MID($L9,W$1,1)&amp;($A$2)))),"")</f>
        <v/>
      </c>
    </row>
    <row r="14" spans="1:23">
      <c r="B14" s="17" t="s">
        <v>2947</v>
      </c>
      <c r="C14" s="17" t="s">
        <v>1907</v>
      </c>
      <c r="D14" s="17" t="s">
        <v>3116</v>
      </c>
      <c r="E14" s="17" t="s">
        <v>2951</v>
      </c>
      <c r="G14" s="17" t="s">
        <v>3034</v>
      </c>
      <c r="H14" s="17" t="s">
        <v>3262</v>
      </c>
      <c r="K14" s="23" t="s">
        <v>4597</v>
      </c>
      <c r="L14" s="23" t="s">
        <v>2821</v>
      </c>
      <c r="M14" s="23" t="str">
        <f t="shared" ca="1" si="2"/>
        <v>续魔之盾</v>
      </c>
      <c r="N14" s="17" t="str">
        <f t="array" aca="1" ref="N14" ca="1">IFERROR(INDIRECT(MID($L14,N$1,1)&amp;RANDBETWEEN($A$2+1,INDIRECT(MID($L14,N$1,1)&amp;($A$2)))),"")</f>
        <v>续魔</v>
      </c>
      <c r="O14" s="17" t="str">
        <f t="array" aca="1" ref="O14" ca="1">IFERROR(INDIRECT(MID($L14,O$1,1)&amp;RANDBETWEEN($A$2+1,INDIRECT(MID($L14,O$1,1)&amp;($A$2)))),"")</f>
        <v>之盾</v>
      </c>
      <c r="P14" s="17" t="str">
        <f t="array" aca="1" ref="P14" ca="1">IFERROR(INDIRECT(MID($L14,P$1,1)&amp;RANDBETWEEN($A$2+1,INDIRECT(MID($L14,P$1,1)&amp;($A$2)))),"")</f>
        <v/>
      </c>
      <c r="Q14" s="17" t="str">
        <f t="array" aca="1" ref="Q14" ca="1">IFERROR(INDIRECT(MID($L14,Q$1,1)&amp;RANDBETWEEN($A$2+1,INDIRECT(MID($L14,Q$1,1)&amp;($A$2)))),"")</f>
        <v/>
      </c>
      <c r="R14" s="17" t="str">
        <f t="array" aca="1" ref="R14" ca="1">IFERROR(INDIRECT(MID($L14,R$1,1)&amp;RANDBETWEEN($A$2+1,INDIRECT(MID($L14,R$1,1)&amp;($A$2)))),"")</f>
        <v/>
      </c>
      <c r="S14" s="17" t="str">
        <f t="array" aca="1" ref="S14" ca="1">IFERROR(INDIRECT(MID($L14,S$1,1)&amp;RANDBETWEEN($A$2+1,INDIRECT(MID($L14,S$1,1)&amp;($A$2)))),"")</f>
        <v/>
      </c>
      <c r="T14" s="17" t="str">
        <f t="array" aca="1" ref="T14" ca="1">IFERROR(INDIRECT(MID($L10,T$1,1)&amp;RANDBETWEEN($A$2+1,INDIRECT(MID($L10,T$1,1)&amp;($A$2)))),"")</f>
        <v/>
      </c>
      <c r="U14" s="17" t="str">
        <f t="array" aca="1" ref="U14" ca="1">IFERROR(INDIRECT(MID($L10,U$1,1)&amp;RANDBETWEEN($A$2+1,INDIRECT(MID($L10,U$1,1)&amp;($A$2)))),"")</f>
        <v/>
      </c>
      <c r="V14" s="17" t="str">
        <f t="array" aca="1" ref="V14" ca="1">IFERROR(INDIRECT(MID($L10,V$1,1)&amp;RANDBETWEEN($A$2+1,INDIRECT(MID($L10,V$1,1)&amp;($A$2)))),"")</f>
        <v/>
      </c>
      <c r="W14" s="17" t="str">
        <f t="array" aca="1" ref="W14" ca="1">IFERROR(INDIRECT(MID($L10,W$1,1)&amp;RANDBETWEEN($A$2+1,INDIRECT(MID($L10,W$1,1)&amp;($A$2)))),"")</f>
        <v/>
      </c>
    </row>
    <row r="15" spans="1:23">
      <c r="B15" s="17" t="s">
        <v>2974</v>
      </c>
      <c r="C15" s="17" t="s">
        <v>2184</v>
      </c>
      <c r="D15" s="17" t="s">
        <v>3109</v>
      </c>
      <c r="E15" s="17" t="s">
        <v>3078</v>
      </c>
      <c r="G15" s="17" t="s">
        <v>1825</v>
      </c>
      <c r="H15" s="17" t="s">
        <v>3214</v>
      </c>
      <c r="K15" s="23" t="s">
        <v>4598</v>
      </c>
      <c r="L15" s="23" t="s">
        <v>4613</v>
      </c>
      <c r="M15" s="23" t="str">
        <f t="shared" ca="1" si="2"/>
        <v>意志之器</v>
      </c>
      <c r="N15" s="17" t="str">
        <f t="array" aca="1" ref="N15" ca="1">IFERROR(INDIRECT(MID($L15,N$1,1)&amp;RANDBETWEEN($A$2+1,INDIRECT(MID($L15,N$1,1)&amp;($A$2)))),"")</f>
        <v>意志</v>
      </c>
      <c r="O15" s="17" t="str">
        <f t="array" aca="1" ref="O15" ca="1">IFERROR(INDIRECT(MID($L15,O$1,1)&amp;RANDBETWEEN($A$2+1,INDIRECT(MID($L15,O$1,1)&amp;($A$2)))),"")</f>
        <v>之器</v>
      </c>
      <c r="P15" s="17" t="str">
        <f t="array" aca="1" ref="P15" ca="1">IFERROR(INDIRECT(MID($L15,P$1,1)&amp;RANDBETWEEN($A$2+1,INDIRECT(MID($L15,P$1,1)&amp;($A$2)))),"")</f>
        <v/>
      </c>
      <c r="Q15" s="17" t="str">
        <f t="array" aca="1" ref="Q15" ca="1">IFERROR(INDIRECT(MID($L15,Q$1,1)&amp;RANDBETWEEN($A$2+1,INDIRECT(MID($L15,Q$1,1)&amp;($A$2)))),"")</f>
        <v/>
      </c>
      <c r="R15" s="17" t="str">
        <f t="array" aca="1" ref="R15" ca="1">IFERROR(INDIRECT(MID($L15,R$1,1)&amp;RANDBETWEEN($A$2+1,INDIRECT(MID($L15,R$1,1)&amp;($A$2)))),"")</f>
        <v/>
      </c>
      <c r="S15" s="17" t="str">
        <f t="array" aca="1" ref="S15" ca="1">IFERROR(INDIRECT(MID($L15,S$1,1)&amp;RANDBETWEEN($A$2+1,INDIRECT(MID($L15,S$1,1)&amp;($A$2)))),"")</f>
        <v/>
      </c>
      <c r="T15" s="17" t="str">
        <f t="array" aca="1" ref="T15" ca="1">IFERROR(INDIRECT(MID($L11,T$1,1)&amp;RANDBETWEEN($A$2+1,INDIRECT(MID($L11,T$1,1)&amp;($A$2)))),"")</f>
        <v/>
      </c>
      <c r="U15" s="17" t="str">
        <f t="array" aca="1" ref="U15" ca="1">IFERROR(INDIRECT(MID($L11,U$1,1)&amp;RANDBETWEEN($A$2+1,INDIRECT(MID($L11,U$1,1)&amp;($A$2)))),"")</f>
        <v/>
      </c>
      <c r="V15" s="17" t="str">
        <f t="array" aca="1" ref="V15" ca="1">IFERROR(INDIRECT(MID($L11,V$1,1)&amp;RANDBETWEEN($A$2+1,INDIRECT(MID($L11,V$1,1)&amp;($A$2)))),"")</f>
        <v/>
      </c>
      <c r="W15" s="17" t="str">
        <f t="array" aca="1" ref="W15" ca="1">IFERROR(INDIRECT(MID($L11,W$1,1)&amp;RANDBETWEEN($A$2+1,INDIRECT(MID($L11,W$1,1)&amp;($A$2)))),"")</f>
        <v/>
      </c>
    </row>
    <row r="16" spans="1:23">
      <c r="B16" s="17" t="s">
        <v>2983</v>
      </c>
      <c r="C16" s="17" t="s">
        <v>2997</v>
      </c>
      <c r="D16" s="17" t="s">
        <v>3324</v>
      </c>
      <c r="E16" s="17" t="s">
        <v>2934</v>
      </c>
      <c r="G16" s="17" t="s">
        <v>3032</v>
      </c>
      <c r="H16" s="17" t="s">
        <v>3281</v>
      </c>
      <c r="K16" s="23" t="s">
        <v>4599</v>
      </c>
      <c r="L16" s="23" t="s">
        <v>4614</v>
      </c>
      <c r="M16" s="23" t="str">
        <f t="shared" ca="1" si="2"/>
        <v>支配者之舞</v>
      </c>
      <c r="N16" s="17" t="str">
        <f t="array" aca="1" ref="N16" ca="1">IFERROR(INDIRECT(MID($L16,N$1,1)&amp;RANDBETWEEN($A$2+1,INDIRECT(MID($L16,N$1,1)&amp;($A$2)))),"")</f>
        <v>支配者</v>
      </c>
      <c r="O16" s="17" t="str">
        <f t="array" aca="1" ref="O16" ca="1">IFERROR(INDIRECT(MID($L16,O$1,1)&amp;RANDBETWEEN($A$2+1,INDIRECT(MID($L16,O$1,1)&amp;($A$2)))),"")</f>
        <v>之舞</v>
      </c>
      <c r="P16" s="17" t="str">
        <f t="array" aca="1" ref="P16" ca="1">IFERROR(INDIRECT(MID($L16,P$1,1)&amp;RANDBETWEEN($A$2+1,INDIRECT(MID($L16,P$1,1)&amp;($A$2)))),"")</f>
        <v/>
      </c>
      <c r="Q16" s="17" t="str">
        <f t="array" aca="1" ref="Q16" ca="1">IFERROR(INDIRECT(MID($L16,Q$1,1)&amp;RANDBETWEEN($A$2+1,INDIRECT(MID($L16,Q$1,1)&amp;($A$2)))),"")</f>
        <v/>
      </c>
      <c r="R16" s="17" t="str">
        <f t="array" aca="1" ref="R16" ca="1">IFERROR(INDIRECT(MID($L16,R$1,1)&amp;RANDBETWEEN($A$2+1,INDIRECT(MID($L16,R$1,1)&amp;($A$2)))),"")</f>
        <v/>
      </c>
      <c r="S16" s="17" t="str">
        <f t="array" aca="1" ref="S16" ca="1">IFERROR(INDIRECT(MID($L16,S$1,1)&amp;RANDBETWEEN($A$2+1,INDIRECT(MID($L16,S$1,1)&amp;($A$2)))),"")</f>
        <v/>
      </c>
      <c r="T16" s="17" t="str">
        <f t="array" aca="1" ref="T16" ca="1">IFERROR(INDIRECT(MID($L16,T$1,1)&amp;RANDBETWEEN($A$2+1,INDIRECT(MID($L16,T$1,1)&amp;($A$2)))),"")</f>
        <v/>
      </c>
      <c r="U16" s="17" t="str">
        <f t="array" aca="1" ref="U16" ca="1">IFERROR(INDIRECT(MID($L16,U$1,1)&amp;RANDBETWEEN($A$2+1,INDIRECT(MID($L16,U$1,1)&amp;($A$2)))),"")</f>
        <v/>
      </c>
      <c r="V16" s="17" t="str">
        <f t="array" aca="1" ref="V16" ca="1">IFERROR(INDIRECT(MID($L16,V$1,1)&amp;RANDBETWEEN($A$2+1,INDIRECT(MID($L16,V$1,1)&amp;($A$2)))),"")</f>
        <v/>
      </c>
      <c r="W16" s="17" t="str">
        <f t="array" aca="1" ref="W16" ca="1">IFERROR(INDIRECT(MID($L16,W$1,1)&amp;RANDBETWEEN($A$2+1,INDIRECT(MID($L16,W$1,1)&amp;($A$2)))),"")</f>
        <v/>
      </c>
    </row>
    <row r="17" spans="2:23">
      <c r="B17" s="17" t="s">
        <v>3016</v>
      </c>
      <c r="C17" s="17" t="s">
        <v>3197</v>
      </c>
      <c r="D17" s="17" t="s">
        <v>3123</v>
      </c>
      <c r="E17" s="17" t="s">
        <v>3076</v>
      </c>
      <c r="G17" s="17" t="s">
        <v>2943</v>
      </c>
      <c r="H17" s="17" t="s">
        <v>2906</v>
      </c>
      <c r="K17" s="23" t="s">
        <v>4600</v>
      </c>
      <c r="L17" s="23" t="s">
        <v>4615</v>
      </c>
      <c r="M17" s="23" t="str">
        <f t="shared" ca="1" si="2"/>
        <v>坚定破法之怒</v>
      </c>
      <c r="N17" s="17" t="str">
        <f t="array" aca="1" ref="N17" ca="1">IFERROR(INDIRECT(MID($L17,N$1,1)&amp;RANDBETWEEN($A$2+1,INDIRECT(MID($L17,N$1,1)&amp;($A$2)))),"")</f>
        <v>坚定</v>
      </c>
      <c r="O17" s="17" t="str">
        <f t="array" aca="1" ref="O17" ca="1">IFERROR(INDIRECT(MID($L17,O$1,1)&amp;RANDBETWEEN($A$2+1,INDIRECT(MID($L17,O$1,1)&amp;($A$2)))),"")</f>
        <v>破法</v>
      </c>
      <c r="P17" s="17" t="str">
        <f t="array" aca="1" ref="P17" ca="1">IFERROR(INDIRECT(MID($L17,P$1,1)&amp;RANDBETWEEN($A$2+1,INDIRECT(MID($L17,P$1,1)&amp;($A$2)))),"")</f>
        <v>之怒</v>
      </c>
      <c r="Q17" s="17" t="str">
        <f t="array" aca="1" ref="Q17" ca="1">IFERROR(INDIRECT(MID($L17,Q$1,1)&amp;RANDBETWEEN($A$2+1,INDIRECT(MID($L17,Q$1,1)&amp;($A$2)))),"")</f>
        <v/>
      </c>
      <c r="R17" s="17" t="str">
        <f t="array" aca="1" ref="R17" ca="1">IFERROR(INDIRECT(MID($L17,R$1,1)&amp;RANDBETWEEN($A$2+1,INDIRECT(MID($L17,R$1,1)&amp;($A$2)))),"")</f>
        <v/>
      </c>
      <c r="S17" s="17" t="str">
        <f t="array" aca="1" ref="S17" ca="1">IFERROR(INDIRECT(MID($L17,S$1,1)&amp;RANDBETWEEN($A$2+1,INDIRECT(MID($L17,S$1,1)&amp;($A$2)))),"")</f>
        <v/>
      </c>
      <c r="T17" s="17" t="str">
        <f t="array" aca="1" ref="T17" ca="1">IFERROR(INDIRECT(MID($L17,T$1,1)&amp;RANDBETWEEN($A$2+1,INDIRECT(MID($L17,T$1,1)&amp;($A$2)))),"")</f>
        <v/>
      </c>
      <c r="U17" s="17" t="str">
        <f t="array" aca="1" ref="U17" ca="1">IFERROR(INDIRECT(MID($L17,U$1,1)&amp;RANDBETWEEN($A$2+1,INDIRECT(MID($L17,U$1,1)&amp;($A$2)))),"")</f>
        <v/>
      </c>
      <c r="V17" s="17" t="str">
        <f t="array" aca="1" ref="V17" ca="1">IFERROR(INDIRECT(MID($L17,V$1,1)&amp;RANDBETWEEN($A$2+1,INDIRECT(MID($L17,V$1,1)&amp;($A$2)))),"")</f>
        <v/>
      </c>
      <c r="W17" s="17" t="str">
        <f t="array" aca="1" ref="W17" ca="1">IFERROR(INDIRECT(MID($L17,W$1,1)&amp;RANDBETWEEN($A$2+1,INDIRECT(MID($L17,W$1,1)&amp;($A$2)))),"")</f>
        <v/>
      </c>
    </row>
    <row r="18" spans="2:23">
      <c r="B18" s="17" t="s">
        <v>2959</v>
      </c>
      <c r="C18" s="17" t="s">
        <v>3043</v>
      </c>
      <c r="D18" s="17" t="s">
        <v>3284</v>
      </c>
      <c r="E18" s="17" t="s">
        <v>3123</v>
      </c>
      <c r="G18" s="17" t="s">
        <v>3310</v>
      </c>
      <c r="H18" s="17" t="s">
        <v>2930</v>
      </c>
      <c r="K18" s="23" t="s">
        <v>4623</v>
      </c>
      <c r="L18" s="23" t="s">
        <v>4608</v>
      </c>
      <c r="M18" s="23" t="str">
        <f t="shared" ca="1" si="2"/>
        <v>转义虚空之锯</v>
      </c>
      <c r="N18" s="17" t="str">
        <f t="array" aca="1" ref="N18" ca="1">IFERROR(INDIRECT(MID($L18,N$1,1)&amp;RANDBETWEEN($A$2+1,INDIRECT(MID($L18,N$1,1)&amp;($A$2)))),"")</f>
        <v>转义</v>
      </c>
      <c r="O18" s="17" t="str">
        <f t="array" aca="1" ref="O18" ca="1">IFERROR(INDIRECT(MID($L18,O$1,1)&amp;RANDBETWEEN($A$2+1,INDIRECT(MID($L18,O$1,1)&amp;($A$2)))),"")</f>
        <v>虚空</v>
      </c>
      <c r="P18" s="17" t="str">
        <f t="array" aca="1" ref="P18" ca="1">IFERROR(INDIRECT(MID($L18,P$1,1)&amp;RANDBETWEEN($A$2+1,INDIRECT(MID($L18,P$1,1)&amp;($A$2)))),"")</f>
        <v>之锯</v>
      </c>
      <c r="Q18" s="17" t="str">
        <f t="array" aca="1" ref="Q18" ca="1">IFERROR(INDIRECT(MID($L18,Q$1,1)&amp;RANDBETWEEN($A$2+1,INDIRECT(MID($L18,Q$1,1)&amp;($A$2)))),"")</f>
        <v/>
      </c>
      <c r="R18" s="17" t="str">
        <f t="array" aca="1" ref="R18" ca="1">IFERROR(INDIRECT(MID($L18,R$1,1)&amp;RANDBETWEEN($A$2+1,INDIRECT(MID($L18,R$1,1)&amp;($A$2)))),"")</f>
        <v/>
      </c>
      <c r="S18" s="17" t="str">
        <f t="array" aca="1" ref="S18" ca="1">IFERROR(INDIRECT(MID($L18,S$1,1)&amp;RANDBETWEEN($A$2+1,INDIRECT(MID($L18,S$1,1)&amp;($A$2)))),"")</f>
        <v/>
      </c>
    </row>
    <row r="19" spans="2:23">
      <c r="B19" s="17" t="s">
        <v>2893</v>
      </c>
      <c r="C19" s="17" t="s">
        <v>3022</v>
      </c>
      <c r="D19" s="17" t="s">
        <v>3239</v>
      </c>
      <c r="E19" s="17" t="s">
        <v>3237</v>
      </c>
      <c r="G19" s="17" t="s">
        <v>2900</v>
      </c>
      <c r="H19" s="17" t="s">
        <v>3204</v>
      </c>
      <c r="K19" s="23" t="s">
        <v>4624</v>
      </c>
      <c r="L19" s="23" t="s">
        <v>4609</v>
      </c>
      <c r="M19" s="23" t="str">
        <f t="shared" ca="1" si="2"/>
        <v>金色螺湮城之弓</v>
      </c>
      <c r="N19" s="17" t="str">
        <f t="array" aca="1" ref="N19" ca="1">IFERROR(INDIRECT(MID($L19,N$1,1)&amp;RANDBETWEEN($A$2+1,INDIRECT(MID($L19,N$1,1)&amp;($A$2)))),"")</f>
        <v>金色</v>
      </c>
      <c r="O19" s="17" t="str">
        <f t="array" aca="1" ref="O19" ca="1">IFERROR(INDIRECT(MID($L19,O$1,1)&amp;RANDBETWEEN($A$2+1,INDIRECT(MID($L19,O$1,1)&amp;($A$2)))),"")</f>
        <v>螺湮城</v>
      </c>
      <c r="P19" s="17" t="str">
        <f t="array" aca="1" ref="P19" ca="1">IFERROR(INDIRECT(MID($L19,P$1,1)&amp;RANDBETWEEN($A$2+1,INDIRECT(MID($L19,P$1,1)&amp;($A$2)))),"")</f>
        <v>之弓</v>
      </c>
      <c r="Q19" s="17" t="str">
        <f t="array" aca="1" ref="Q19" ca="1">IFERROR(INDIRECT(MID($L19,Q$1,1)&amp;RANDBETWEEN($A$2+1,INDIRECT(MID($L19,Q$1,1)&amp;($A$2)))),"")</f>
        <v/>
      </c>
      <c r="R19" s="17" t="str">
        <f t="array" aca="1" ref="R19" ca="1">IFERROR(INDIRECT(MID($L19,R$1,1)&amp;RANDBETWEEN($A$2+1,INDIRECT(MID($L19,R$1,1)&amp;($A$2)))),"")</f>
        <v/>
      </c>
      <c r="S19" s="17" t="str">
        <f t="array" aca="1" ref="S19" ca="1">IFERROR(INDIRECT(MID($L19,S$1,1)&amp;RANDBETWEEN($A$2+1,INDIRECT(MID($L19,S$1,1)&amp;($A$2)))),"")</f>
        <v/>
      </c>
    </row>
    <row r="20" spans="2:23">
      <c r="B20" s="17" t="s">
        <v>2895</v>
      </c>
      <c r="C20" s="17" t="s">
        <v>3106</v>
      </c>
      <c r="D20" s="17" t="s">
        <v>2982</v>
      </c>
      <c r="E20" s="17" t="s">
        <v>3202</v>
      </c>
      <c r="G20" s="17" t="s">
        <v>2993</v>
      </c>
      <c r="H20" s="17" t="s">
        <v>3010</v>
      </c>
      <c r="K20" s="23" t="s">
        <v>4625</v>
      </c>
      <c r="L20" s="23" t="s">
        <v>4616</v>
      </c>
      <c r="M20" s="23" t="str">
        <f t="shared" ca="1" si="2"/>
        <v>舒瑞亚的防爆富豪之力</v>
      </c>
      <c r="N20" s="17" t="str">
        <f t="array" aca="1" ref="N20" ca="1">IFERROR(INDIRECT(MID($L20,N$1,1)&amp;RANDBETWEEN($A$2+1,INDIRECT(MID($L20,N$1,1)&amp;($A$2)))),"")</f>
        <v>舒瑞亚的</v>
      </c>
      <c r="O20" s="17" t="str">
        <f t="array" aca="1" ref="O20" ca="1">IFERROR(INDIRECT(MID($L20,O$1,1)&amp;RANDBETWEEN($A$2+1,INDIRECT(MID($L20,O$1,1)&amp;($A$2)))),"")</f>
        <v>防爆</v>
      </c>
      <c r="P20" s="17" t="str">
        <f t="array" aca="1" ref="P20" ca="1">IFERROR(INDIRECT(MID($L20,P$1,1)&amp;RANDBETWEEN($A$2+1,INDIRECT(MID($L20,P$1,1)&amp;($A$2)))),"")</f>
        <v>富豪</v>
      </c>
      <c r="Q20" s="17" t="str">
        <f t="array" aca="1" ref="Q20" ca="1">IFERROR(INDIRECT(MID($L20,Q$1,1)&amp;RANDBETWEEN($A$2+1,INDIRECT(MID($L20,Q$1,1)&amp;($A$2)))),"")</f>
        <v>之力</v>
      </c>
      <c r="R20" s="17" t="str">
        <f t="array" aca="1" ref="R20" ca="1">IFERROR(INDIRECT(MID($L20,R$1,1)&amp;RANDBETWEEN($A$2+1,INDIRECT(MID($L20,R$1,1)&amp;($A$2)))),"")</f>
        <v/>
      </c>
      <c r="S20" s="17" t="str">
        <f t="array" aca="1" ref="S20" ca="1">IFERROR(INDIRECT(MID($L20,S$1,1)&amp;RANDBETWEEN($A$2+1,INDIRECT(MID($L20,S$1,1)&amp;($A$2)))),"")</f>
        <v/>
      </c>
    </row>
    <row r="21" spans="2:23">
      <c r="B21" s="17" t="s">
        <v>3183</v>
      </c>
      <c r="C21" s="17" t="s">
        <v>3114</v>
      </c>
      <c r="D21" s="17" t="s">
        <v>2989</v>
      </c>
      <c r="E21" s="17" t="s">
        <v>3254</v>
      </c>
      <c r="G21" s="17" t="s">
        <v>2987</v>
      </c>
      <c r="H21" s="17" t="s">
        <v>2955</v>
      </c>
      <c r="K21" s="23" t="s">
        <v>4626</v>
      </c>
      <c r="L21" s="23" t="s">
        <v>4634</v>
      </c>
      <c r="M21" s="23" t="str">
        <f t="shared" ca="1" si="2"/>
        <v>蛛网收割者之拥</v>
      </c>
      <c r="N21" s="17" t="str">
        <f t="array" aca="1" ref="N21" ca="1">IFERROR(INDIRECT(MID($L21,N$1,1)&amp;RANDBETWEEN($A$2+1,INDIRECT(MID($L21,N$1,1)&amp;($A$2)))),"")</f>
        <v>蛛网</v>
      </c>
      <c r="O21" s="17" t="str">
        <f t="array" aca="1" ref="O21" ca="1">IFERROR(INDIRECT(MID($L21,O$1,1)&amp;RANDBETWEEN($A$2+1,INDIRECT(MID($L21,O$1,1)&amp;($A$2)))),"")</f>
        <v>收割者</v>
      </c>
      <c r="P21" s="17" t="str">
        <f t="array" aca="1" ref="P21" ca="1">IFERROR(INDIRECT(MID($L21,P$1,1)&amp;RANDBETWEEN($A$2+1,INDIRECT(MID($L21,P$1,1)&amp;($A$2)))),"")</f>
        <v>之拥</v>
      </c>
      <c r="Q21" s="17" t="str">
        <f t="array" aca="1" ref="Q21" ca="1">IFERROR(INDIRECT(MID($L21,Q$1,1)&amp;RANDBETWEEN($A$2+1,INDIRECT(MID($L21,Q$1,1)&amp;($A$2)))),"")</f>
        <v/>
      </c>
      <c r="R21" s="17" t="str">
        <f t="array" aca="1" ref="R21" ca="1">IFERROR(INDIRECT(MID($L21,R$1,1)&amp;RANDBETWEEN($A$2+1,INDIRECT(MID($L21,R$1,1)&amp;($A$2)))),"")</f>
        <v/>
      </c>
      <c r="S21" s="17" t="str">
        <f t="array" aca="1" ref="S21" ca="1">IFERROR(INDIRECT(MID($L21,S$1,1)&amp;RANDBETWEEN($A$2+1,INDIRECT(MID($L21,S$1,1)&amp;($A$2)))),"")</f>
        <v/>
      </c>
    </row>
    <row r="22" spans="2:23">
      <c r="B22" s="17" t="s">
        <v>3014</v>
      </c>
      <c r="C22" s="17" t="s">
        <v>3207</v>
      </c>
      <c r="D22" s="17" t="s">
        <v>2937</v>
      </c>
      <c r="E22" s="17" t="s">
        <v>3291</v>
      </c>
      <c r="G22" s="17" t="s">
        <v>2869</v>
      </c>
      <c r="H22" s="17" t="s">
        <v>2979</v>
      </c>
      <c r="K22" s="23" t="s">
        <v>4627</v>
      </c>
      <c r="L22" s="23" t="s">
        <v>4617</v>
      </c>
      <c r="M22" s="23" t="str">
        <f t="shared" ca="1" si="2"/>
        <v>提莫玛乌斯圣者</v>
      </c>
      <c r="N22" s="17" t="str">
        <f t="array" aca="1" ref="N22" ca="1">IFERROR(INDIRECT(MID($L22,N$1,1)&amp;RANDBETWEEN($A$2+1,INDIRECT(MID($L22,N$1,1)&amp;($A$2)))),"")</f>
        <v>提莫玛乌斯</v>
      </c>
      <c r="O22" s="17" t="str">
        <f t="array" aca="1" ref="O22" ca="1">IFERROR(INDIRECT(MID($L22,O$1,1)&amp;RANDBETWEEN($A$2+1,INDIRECT(MID($L22,O$1,1)&amp;($A$2)))),"")</f>
        <v>圣者</v>
      </c>
      <c r="P22" s="17" t="str">
        <f t="array" aca="1" ref="P22" ca="1">IFERROR(INDIRECT(MID($L22,P$1,1)&amp;RANDBETWEEN($A$2+1,INDIRECT(MID($L22,P$1,1)&amp;($A$2)))),"")</f>
        <v/>
      </c>
      <c r="Q22" s="17" t="str">
        <f t="array" aca="1" ref="Q22" ca="1">IFERROR(INDIRECT(MID($L22,Q$1,1)&amp;RANDBETWEEN($A$2+1,INDIRECT(MID($L22,Q$1,1)&amp;($A$2)))),"")</f>
        <v/>
      </c>
      <c r="R22" s="17" t="str">
        <f t="array" aca="1" ref="R22" ca="1">IFERROR(INDIRECT(MID($L22,R$1,1)&amp;RANDBETWEEN($A$2+1,INDIRECT(MID($L22,R$1,1)&amp;($A$2)))),"")</f>
        <v/>
      </c>
      <c r="S22" s="17" t="str">
        <f t="array" aca="1" ref="S22" ca="1">IFERROR(INDIRECT(MID($L22,S$1,1)&amp;RANDBETWEEN($A$2+1,INDIRECT(MID($L22,S$1,1)&amp;($A$2)))),"")</f>
        <v/>
      </c>
    </row>
    <row r="23" spans="2:23">
      <c r="B23" s="17" t="s">
        <v>2844</v>
      </c>
      <c r="C23" s="17" t="s">
        <v>3085</v>
      </c>
      <c r="D23" s="17" t="s">
        <v>3253</v>
      </c>
      <c r="E23" s="17" t="s">
        <v>3124</v>
      </c>
      <c r="G23" s="17" t="s">
        <v>2952</v>
      </c>
      <c r="H23" s="17" t="s">
        <v>3232</v>
      </c>
      <c r="K23" s="23" t="s">
        <v>4628</v>
      </c>
      <c r="L23" s="23" t="s">
        <v>4606</v>
      </c>
      <c r="M23" s="23" t="str">
        <f t="shared" ca="1" si="2"/>
        <v>狂暴狂暴者</v>
      </c>
      <c r="N23" s="17" t="str">
        <f t="array" aca="1" ref="N23" ca="1">IFERROR(INDIRECT(MID($L23,N$1,1)&amp;RANDBETWEEN($A$2+1,INDIRECT(MID($L23,N$1,1)&amp;($A$2)))),"")</f>
        <v>狂暴</v>
      </c>
      <c r="O23" s="17" t="str">
        <f t="array" aca="1" ref="O23" ca="1">IFERROR(INDIRECT(MID($L23,O$1,1)&amp;RANDBETWEEN($A$2+1,INDIRECT(MID($L23,O$1,1)&amp;($A$2)))),"")</f>
        <v>狂暴者</v>
      </c>
      <c r="P23" s="17" t="str">
        <f t="array" aca="1" ref="P23" ca="1">IFERROR(INDIRECT(MID($L23,P$1,1)&amp;RANDBETWEEN($A$2+1,INDIRECT(MID($L23,P$1,1)&amp;($A$2)))),"")</f>
        <v/>
      </c>
      <c r="Q23" s="17" t="str">
        <f t="array" aca="1" ref="Q23" ca="1">IFERROR(INDIRECT(MID($L23,Q$1,1)&amp;RANDBETWEEN($A$2+1,INDIRECT(MID($L23,Q$1,1)&amp;($A$2)))),"")</f>
        <v/>
      </c>
      <c r="R23" s="17" t="str">
        <f t="array" aca="1" ref="R23" ca="1">IFERROR(INDIRECT(MID($L23,R$1,1)&amp;RANDBETWEEN($A$2+1,INDIRECT(MID($L23,R$1,1)&amp;($A$2)))),"")</f>
        <v/>
      </c>
      <c r="S23" s="17" t="str">
        <f t="array" aca="1" ref="S23" ca="1">IFERROR(INDIRECT(MID($L23,S$1,1)&amp;RANDBETWEEN($A$2+1,INDIRECT(MID($L23,S$1,1)&amp;($A$2)))),"")</f>
        <v/>
      </c>
    </row>
    <row r="24" spans="2:23">
      <c r="B24" s="17" t="s">
        <v>3094</v>
      </c>
      <c r="C24" s="17" t="s">
        <v>3323</v>
      </c>
      <c r="D24" s="17" t="s">
        <v>3136</v>
      </c>
      <c r="E24" s="17" t="s">
        <v>3033</v>
      </c>
      <c r="G24" s="17" t="s">
        <v>3153</v>
      </c>
      <c r="H24" s="17" t="s">
        <v>2888</v>
      </c>
      <c r="K24" s="23" t="s">
        <v>4629</v>
      </c>
      <c r="L24" s="23" t="s">
        <v>4618</v>
      </c>
      <c r="M24" s="23" t="str">
        <f t="shared" ca="1" si="2"/>
        <v>暴击圣者</v>
      </c>
      <c r="N24" s="17" t="str">
        <f t="array" aca="1" ref="N24" ca="1">IFERROR(INDIRECT(MID($L24,N$1,1)&amp;RANDBETWEEN($A$2+1,INDIRECT(MID($L24,N$1,1)&amp;($A$2)))),"")</f>
        <v>暴击</v>
      </c>
      <c r="O24" s="17" t="str">
        <f t="array" aca="1" ref="O24" ca="1">IFERROR(INDIRECT(MID($L24,O$1,1)&amp;RANDBETWEEN($A$2+1,INDIRECT(MID($L24,O$1,1)&amp;($A$2)))),"")</f>
        <v>圣者</v>
      </c>
      <c r="P24" s="17" t="str">
        <f t="array" aca="1" ref="P24" ca="1">IFERROR(INDIRECT(MID($L24,P$1,1)&amp;RANDBETWEEN($A$2+1,INDIRECT(MID($L24,P$1,1)&amp;($A$2)))),"")</f>
        <v/>
      </c>
      <c r="Q24" s="17" t="str">
        <f t="array" aca="1" ref="Q24" ca="1">IFERROR(INDIRECT(MID($L24,Q$1,1)&amp;RANDBETWEEN($A$2+1,INDIRECT(MID($L24,Q$1,1)&amp;($A$2)))),"")</f>
        <v/>
      </c>
      <c r="R24" s="17" t="str">
        <f t="array" aca="1" ref="R24" ca="1">IFERROR(INDIRECT(MID($L24,R$1,1)&amp;RANDBETWEEN($A$2+1,INDIRECT(MID($L24,R$1,1)&amp;($A$2)))),"")</f>
        <v/>
      </c>
      <c r="S24" s="17" t="str">
        <f t="array" aca="1" ref="S24" ca="1">IFERROR(INDIRECT(MID($L24,S$1,1)&amp;RANDBETWEEN($A$2+1,INDIRECT(MID($L24,S$1,1)&amp;($A$2)))),"")</f>
        <v/>
      </c>
    </row>
    <row r="25" spans="2:23">
      <c r="B25" s="17" t="s">
        <v>2901</v>
      </c>
      <c r="C25" s="17" t="s">
        <v>2985</v>
      </c>
      <c r="D25" s="17" t="s">
        <v>3134</v>
      </c>
      <c r="E25" s="17" t="s">
        <v>3274</v>
      </c>
      <c r="G25" s="17" t="s">
        <v>3315</v>
      </c>
      <c r="H25" s="17" t="s">
        <v>3174</v>
      </c>
      <c r="K25" s="23" t="s">
        <v>4630</v>
      </c>
      <c r="L25" s="23" t="s">
        <v>4619</v>
      </c>
      <c r="M25" s="23" t="str">
        <f t="shared" ca="1" si="2"/>
        <v>魔女圣者</v>
      </c>
      <c r="N25" s="17" t="str">
        <f t="array" aca="1" ref="N25" ca="1">IFERROR(INDIRECT(MID($L25,N$1,1)&amp;RANDBETWEEN($A$2+1,INDIRECT(MID($L25,N$1,1)&amp;($A$2)))),"")</f>
        <v>魔女</v>
      </c>
      <c r="O25" s="17" t="str">
        <f t="array" aca="1" ref="O25" ca="1">IFERROR(INDIRECT(MID($L25,O$1,1)&amp;RANDBETWEEN($A$2+1,INDIRECT(MID($L25,O$1,1)&amp;($A$2)))),"")</f>
        <v>圣者</v>
      </c>
      <c r="P25" s="17" t="str">
        <f t="array" aca="1" ref="P25" ca="1">IFERROR(INDIRECT(MID($L25,P$1,1)&amp;RANDBETWEEN($A$2+1,INDIRECT(MID($L25,P$1,1)&amp;($A$2)))),"")</f>
        <v/>
      </c>
      <c r="Q25" s="17" t="str">
        <f t="array" aca="1" ref="Q25" ca="1">IFERROR(INDIRECT(MID($L25,Q$1,1)&amp;RANDBETWEEN($A$2+1,INDIRECT(MID($L25,Q$1,1)&amp;($A$2)))),"")</f>
        <v/>
      </c>
      <c r="R25" s="17" t="str">
        <f t="array" aca="1" ref="R25" ca="1">IFERROR(INDIRECT(MID($L25,R$1,1)&amp;RANDBETWEEN($A$2+1,INDIRECT(MID($L25,R$1,1)&amp;($A$2)))),"")</f>
        <v/>
      </c>
      <c r="S25" s="17" t="str">
        <f t="array" aca="1" ref="S25" ca="1">IFERROR(INDIRECT(MID($L25,S$1,1)&amp;RANDBETWEEN($A$2+1,INDIRECT(MID($L25,S$1,1)&amp;($A$2)))),"")</f>
        <v/>
      </c>
    </row>
    <row r="26" spans="2:23">
      <c r="B26" s="17" t="s">
        <v>2976</v>
      </c>
      <c r="C26" s="17" t="s">
        <v>2894</v>
      </c>
      <c r="D26" s="17" t="s">
        <v>3260</v>
      </c>
      <c r="E26" s="17" t="s">
        <v>3272</v>
      </c>
      <c r="G26" s="17" t="s">
        <v>2892</v>
      </c>
      <c r="H26" s="17" t="s">
        <v>3238</v>
      </c>
      <c r="K26" s="23" t="s">
        <v>4631</v>
      </c>
      <c r="L26" s="23" t="s">
        <v>4620</v>
      </c>
      <c r="M26" s="23" t="str">
        <f t="shared" ca="1" si="2"/>
        <v>三相速击御法者</v>
      </c>
      <c r="N26" s="17" t="str">
        <f t="array" aca="1" ref="N26" ca="1">IFERROR(INDIRECT(MID($L26,N$1,1)&amp;RANDBETWEEN($A$2+1,INDIRECT(MID($L26,N$1,1)&amp;($A$2)))),"")</f>
        <v>三相</v>
      </c>
      <c r="O26" s="17" t="str">
        <f t="array" aca="1" ref="O26" ca="1">IFERROR(INDIRECT(MID($L26,O$1,1)&amp;RANDBETWEEN($A$2+1,INDIRECT(MID($L26,O$1,1)&amp;($A$2)))),"")</f>
        <v>速击</v>
      </c>
      <c r="P26" s="17" t="str">
        <f t="array" aca="1" ref="P26" ca="1">IFERROR(INDIRECT(MID($L26,P$1,1)&amp;RANDBETWEEN($A$2+1,INDIRECT(MID($L26,P$1,1)&amp;($A$2)))),"")</f>
        <v>御法者</v>
      </c>
      <c r="Q26" s="17" t="str">
        <f t="array" aca="1" ref="Q26" ca="1">IFERROR(INDIRECT(MID($L26,Q$1,1)&amp;RANDBETWEEN($A$2+1,INDIRECT(MID($L26,Q$1,1)&amp;($A$2)))),"")</f>
        <v/>
      </c>
      <c r="R26" s="17" t="str">
        <f t="array" aca="1" ref="R26" ca="1">IFERROR(INDIRECT(MID($L26,R$1,1)&amp;RANDBETWEEN($A$2+1,INDIRECT(MID($L26,R$1,1)&amp;($A$2)))),"")</f>
        <v/>
      </c>
      <c r="S26" s="17" t="str">
        <f t="array" aca="1" ref="S26" ca="1">IFERROR(INDIRECT(MID($L26,S$1,1)&amp;RANDBETWEEN($A$2+1,INDIRECT(MID($L26,S$1,1)&amp;($A$2)))),"")</f>
        <v/>
      </c>
    </row>
    <row r="27" spans="2:23">
      <c r="B27" s="17" t="s">
        <v>2971</v>
      </c>
      <c r="C27" s="17" t="s">
        <v>2649</v>
      </c>
      <c r="D27" s="17" t="s">
        <v>3318</v>
      </c>
      <c r="E27" s="17" t="s">
        <v>3267</v>
      </c>
      <c r="G27" s="17" t="s">
        <v>3105</v>
      </c>
      <c r="H27" s="17" t="s">
        <v>3190</v>
      </c>
      <c r="K27" s="23" t="s">
        <v>4632</v>
      </c>
      <c r="L27" s="23" t="s">
        <v>4621</v>
      </c>
      <c r="M27" s="23" t="str">
        <f t="shared" ca="1" si="2"/>
        <v>格斗冰痕御法者</v>
      </c>
      <c r="N27" s="17" t="str">
        <f t="array" aca="1" ref="N27" ca="1">IFERROR(INDIRECT(MID($L27,N$1,1)&amp;RANDBETWEEN($A$2+1,INDIRECT(MID($L27,N$1,1)&amp;($A$2)))),"")</f>
        <v>格斗</v>
      </c>
      <c r="O27" s="17" t="str">
        <f t="array" aca="1" ref="O27" ca="1">IFERROR(INDIRECT(MID($L27,O$1,1)&amp;RANDBETWEEN($A$2+1,INDIRECT(MID($L27,O$1,1)&amp;($A$2)))),"")</f>
        <v>冰痕</v>
      </c>
      <c r="P27" s="17" t="str">
        <f t="array" aca="1" ref="P27" ca="1">IFERROR(INDIRECT(MID($L27,P$1,1)&amp;RANDBETWEEN($A$2+1,INDIRECT(MID($L27,P$1,1)&amp;($A$2)))),"")</f>
        <v>御法者</v>
      </c>
      <c r="Q27" s="17" t="str">
        <f t="array" aca="1" ref="Q27" ca="1">IFERROR(INDIRECT(MID($L27,Q$1,1)&amp;RANDBETWEEN($A$2+1,INDIRECT(MID($L27,Q$1,1)&amp;($A$2)))),"")</f>
        <v/>
      </c>
      <c r="R27" s="17" t="str">
        <f t="array" aca="1" ref="R27" ca="1">IFERROR(INDIRECT(MID($L27,R$1,1)&amp;RANDBETWEEN($A$2+1,INDIRECT(MID($L27,R$1,1)&amp;($A$2)))),"")</f>
        <v/>
      </c>
      <c r="S27" s="17" t="str">
        <f t="array" aca="1" ref="S27" ca="1">IFERROR(INDIRECT(MID($L27,S$1,1)&amp;RANDBETWEEN($A$2+1,INDIRECT(MID($L27,S$1,1)&amp;($A$2)))),"")</f>
        <v/>
      </c>
    </row>
    <row r="28" spans="2:23">
      <c r="C28" s="17" t="s">
        <v>3104</v>
      </c>
      <c r="D28" s="17" t="s">
        <v>3209</v>
      </c>
      <c r="E28" s="17" t="s">
        <v>3270</v>
      </c>
      <c r="G28" s="17" t="s">
        <v>3201</v>
      </c>
      <c r="H28" s="17" t="s">
        <v>3120</v>
      </c>
      <c r="K28" s="23" t="s">
        <v>4633</v>
      </c>
      <c r="L28" s="23" t="s">
        <v>4622</v>
      </c>
      <c r="M28" s="23" t="str">
        <f t="shared" ca="1" si="2"/>
        <v>暴烈潮汐圣者</v>
      </c>
      <c r="N28" s="17" t="str">
        <f t="array" aca="1" ref="N28" ca="1">IFERROR(INDIRECT(MID($L28,N$1,1)&amp;RANDBETWEEN($A$2+1,INDIRECT(MID($L28,N$1,1)&amp;($A$2)))),"")</f>
        <v>暴烈</v>
      </c>
      <c r="O28" s="17" t="str">
        <f t="array" aca="1" ref="O28" ca="1">IFERROR(INDIRECT(MID($L28,O$1,1)&amp;RANDBETWEEN($A$2+1,INDIRECT(MID($L28,O$1,1)&amp;($A$2)))),"")</f>
        <v>潮汐</v>
      </c>
      <c r="P28" s="17" t="str">
        <f t="array" aca="1" ref="P28" ca="1">IFERROR(INDIRECT(MID($L28,P$1,1)&amp;RANDBETWEEN($A$2+1,INDIRECT(MID($L28,P$1,1)&amp;($A$2)))),"")</f>
        <v>圣者</v>
      </c>
      <c r="Q28" s="17" t="str">
        <f t="array" aca="1" ref="Q28" ca="1">IFERROR(INDIRECT(MID($L28,Q$1,1)&amp;RANDBETWEEN($A$2+1,INDIRECT(MID($L28,Q$1,1)&amp;($A$2)))),"")</f>
        <v/>
      </c>
      <c r="R28" s="17" t="str">
        <f t="array" aca="1" ref="R28" ca="1">IFERROR(INDIRECT(MID($L28,R$1,1)&amp;RANDBETWEEN($A$2+1,INDIRECT(MID($L28,R$1,1)&amp;($A$2)))),"")</f>
        <v/>
      </c>
      <c r="S28" s="17" t="str">
        <f t="array" aca="1" ref="S28" ca="1">IFERROR(INDIRECT(MID($L28,S$1,1)&amp;RANDBETWEEN($A$2+1,INDIRECT(MID($L28,S$1,1)&amp;($A$2)))),"")</f>
        <v/>
      </c>
    </row>
    <row r="29" spans="2:23">
      <c r="C29" s="17" t="s">
        <v>2991</v>
      </c>
      <c r="D29" s="17" t="s">
        <v>3081</v>
      </c>
      <c r="E29" s="17" t="s">
        <v>3247</v>
      </c>
      <c r="G29" s="17" t="s">
        <v>2841</v>
      </c>
      <c r="H29" s="17" t="s">
        <v>2873</v>
      </c>
      <c r="K29" s="23"/>
      <c r="L29" s="23"/>
      <c r="M29" s="23"/>
      <c r="O29" s="17"/>
      <c r="P29" s="17"/>
      <c r="Q29" s="17"/>
      <c r="R29" s="17" t="str">
        <f t="array" aca="1" ref="R29" ca="1">IFERROR(INDIRECT(MID($L29,R$1,1)&amp;RANDBETWEEN($A$2+1,INDIRECT(MID($L29,R$1,1)&amp;($A$2)))),"")</f>
        <v/>
      </c>
      <c r="S29" s="17" t="str">
        <f t="array" aca="1" ref="S29" ca="1">IFERROR(INDIRECT(MID($L29,S$1,1)&amp;RANDBETWEEN($A$2+1,INDIRECT(MID($L29,S$1,1)&amp;($A$2)))),"")</f>
        <v/>
      </c>
    </row>
    <row r="30" spans="2:23">
      <c r="C30" s="17" t="s">
        <v>2956</v>
      </c>
      <c r="D30" s="17" t="s">
        <v>3056</v>
      </c>
      <c r="E30" s="17" t="s">
        <v>3086</v>
      </c>
      <c r="G30" s="17" t="s">
        <v>3133</v>
      </c>
      <c r="H30" s="17" t="s">
        <v>2884</v>
      </c>
      <c r="K30" s="23"/>
      <c r="L30" s="23"/>
      <c r="M30" s="23"/>
      <c r="O30" s="17"/>
      <c r="P30" s="17"/>
      <c r="Q30" s="17"/>
    </row>
    <row r="31" spans="2:23">
      <c r="C31" s="17" t="s">
        <v>3083</v>
      </c>
      <c r="D31" s="17" t="s">
        <v>3045</v>
      </c>
      <c r="E31" s="17" t="s">
        <v>3117</v>
      </c>
      <c r="G31" s="17" t="s">
        <v>2871</v>
      </c>
      <c r="H31" s="17" t="s">
        <v>3015</v>
      </c>
      <c r="L31" s="23"/>
    </row>
    <row r="32" spans="2:23">
      <c r="C32" s="17" t="s">
        <v>3208</v>
      </c>
      <c r="D32" s="17" t="s">
        <v>2941</v>
      </c>
      <c r="E32" s="17" t="s">
        <v>3072</v>
      </c>
      <c r="G32" s="17" t="s">
        <v>607</v>
      </c>
      <c r="H32" s="17" t="s">
        <v>3093</v>
      </c>
    </row>
    <row r="33" spans="3:23">
      <c r="C33" s="17" t="s">
        <v>2933</v>
      </c>
      <c r="D33" s="17" t="s">
        <v>3300</v>
      </c>
      <c r="E33" s="17" t="s">
        <v>3052</v>
      </c>
      <c r="G33" s="17" t="s">
        <v>3303</v>
      </c>
      <c r="H33" s="17" t="s">
        <v>3027</v>
      </c>
    </row>
    <row r="34" spans="3:23">
      <c r="C34" s="17" t="s">
        <v>3121</v>
      </c>
      <c r="D34" s="17" t="s">
        <v>2401</v>
      </c>
      <c r="E34" s="17" t="s">
        <v>3108</v>
      </c>
      <c r="G34" s="17" t="s">
        <v>3102</v>
      </c>
      <c r="H34" s="17" t="s">
        <v>3036</v>
      </c>
    </row>
    <row r="35" spans="3:23">
      <c r="C35" s="17" t="s">
        <v>2916</v>
      </c>
      <c r="D35" s="17" t="s">
        <v>3130</v>
      </c>
      <c r="E35" s="17" t="s">
        <v>3221</v>
      </c>
      <c r="G35" s="17" t="s">
        <v>3269</v>
      </c>
      <c r="H35" s="17" t="s">
        <v>2904</v>
      </c>
    </row>
    <row r="36" spans="3:23">
      <c r="C36" s="17" t="s">
        <v>2996</v>
      </c>
      <c r="D36" s="17" t="s">
        <v>2843</v>
      </c>
      <c r="E36" s="17" t="s">
        <v>2997</v>
      </c>
      <c r="G36" s="17" t="s">
        <v>3141</v>
      </c>
      <c r="H36" s="17" t="s">
        <v>2932</v>
      </c>
    </row>
    <row r="37" spans="3:23">
      <c r="C37" s="17" t="s">
        <v>2999</v>
      </c>
      <c r="D37" s="17" t="s">
        <v>3252</v>
      </c>
      <c r="E37" s="17" t="s">
        <v>3264</v>
      </c>
      <c r="G37" s="17" t="s">
        <v>2534</v>
      </c>
      <c r="H37" s="17" t="s">
        <v>2984</v>
      </c>
    </row>
    <row r="38" spans="3:23">
      <c r="C38" s="17" t="s">
        <v>3037</v>
      </c>
      <c r="D38" s="17" t="s">
        <v>3047</v>
      </c>
      <c r="E38" s="17" t="s">
        <v>2903</v>
      </c>
      <c r="G38" s="17" t="s">
        <v>3290</v>
      </c>
      <c r="H38" s="17" t="s">
        <v>3091</v>
      </c>
    </row>
    <row r="39" spans="3:23">
      <c r="C39" s="17" t="s">
        <v>3299</v>
      </c>
      <c r="D39" s="17" t="s">
        <v>3148</v>
      </c>
      <c r="E39" s="17" t="s">
        <v>2865</v>
      </c>
      <c r="G39" s="17" t="s">
        <v>3285</v>
      </c>
      <c r="H39" s="17" t="s">
        <v>3161</v>
      </c>
      <c r="P39" s="17"/>
      <c r="Q39" s="17"/>
      <c r="R39" s="17"/>
      <c r="S39" s="17"/>
      <c r="T39" s="17"/>
      <c r="U39" s="17"/>
      <c r="V39" s="17"/>
      <c r="W39" s="17"/>
    </row>
    <row r="40" spans="3:23">
      <c r="C40" s="17" t="s">
        <v>3142</v>
      </c>
      <c r="D40" s="17" t="s">
        <v>3118</v>
      </c>
      <c r="E40" s="17" t="s">
        <v>3195</v>
      </c>
      <c r="G40" s="17" t="s">
        <v>2877</v>
      </c>
      <c r="H40" s="17" t="s">
        <v>2968</v>
      </c>
    </row>
    <row r="41" spans="3:23">
      <c r="C41" s="17" t="s">
        <v>2931</v>
      </c>
      <c r="D41" s="17" t="s">
        <v>2842</v>
      </c>
      <c r="E41" s="17" t="s">
        <v>2995</v>
      </c>
      <c r="G41" s="17" t="s">
        <v>2912</v>
      </c>
      <c r="H41" s="17" t="s">
        <v>3211</v>
      </c>
    </row>
    <row r="42" spans="3:23">
      <c r="C42" s="17" t="s">
        <v>3000</v>
      </c>
      <c r="D42" s="17" t="s">
        <v>3138</v>
      </c>
      <c r="E42" s="17" t="s">
        <v>2897</v>
      </c>
      <c r="G42" s="17" t="s">
        <v>3279</v>
      </c>
      <c r="H42" s="17" t="s">
        <v>3158</v>
      </c>
    </row>
    <row r="43" spans="3:23">
      <c r="C43" s="17" t="s">
        <v>3240</v>
      </c>
      <c r="D43" s="17" t="s">
        <v>3171</v>
      </c>
      <c r="E43" s="17" t="s">
        <v>2868</v>
      </c>
      <c r="G43" s="17" t="s">
        <v>2886</v>
      </c>
      <c r="H43" s="17" t="s">
        <v>2963</v>
      </c>
    </row>
    <row r="44" spans="3:23">
      <c r="C44" s="17" t="s">
        <v>3145</v>
      </c>
      <c r="D44" s="17" t="s">
        <v>3041</v>
      </c>
      <c r="E44" s="17" t="s">
        <v>3022</v>
      </c>
      <c r="G44" s="17" t="s">
        <v>3325</v>
      </c>
      <c r="H44" s="17" t="s">
        <v>3003</v>
      </c>
    </row>
    <row r="45" spans="3:23">
      <c r="C45" s="17" t="s">
        <v>2944</v>
      </c>
      <c r="D45" s="17" t="s">
        <v>3255</v>
      </c>
      <c r="E45" s="17" t="s">
        <v>3022</v>
      </c>
      <c r="G45" s="17" t="s">
        <v>247</v>
      </c>
      <c r="H45" s="17" t="s">
        <v>3039</v>
      </c>
    </row>
    <row r="46" spans="3:23">
      <c r="C46" s="17" t="s">
        <v>2977</v>
      </c>
      <c r="D46" s="17" t="s">
        <v>3250</v>
      </c>
      <c r="E46" s="17" t="s">
        <v>3069</v>
      </c>
      <c r="G46" s="17" t="s">
        <v>3089</v>
      </c>
      <c r="H46" s="17" t="s">
        <v>2981</v>
      </c>
      <c r="P46" s="17"/>
      <c r="Q46" s="17"/>
      <c r="R46" s="17"/>
      <c r="S46" s="17"/>
      <c r="T46" s="17"/>
      <c r="U46" s="17"/>
      <c r="V46" s="17"/>
      <c r="W46" s="17"/>
    </row>
    <row r="47" spans="3:23">
      <c r="C47" s="17" t="s">
        <v>2950</v>
      </c>
      <c r="D47" s="17" t="s">
        <v>3018</v>
      </c>
      <c r="E47" s="17" t="s">
        <v>3218</v>
      </c>
      <c r="G47" s="17" t="s">
        <v>3147</v>
      </c>
      <c r="H47" s="17" t="s">
        <v>2930</v>
      </c>
    </row>
    <row r="48" spans="3:23">
      <c r="C48" s="17" t="s">
        <v>3061</v>
      </c>
      <c r="D48" s="17" t="s">
        <v>3054</v>
      </c>
      <c r="E48" s="17" t="s">
        <v>2921</v>
      </c>
      <c r="G48" s="17" t="s">
        <v>3087</v>
      </c>
      <c r="H48" s="17" t="s">
        <v>2998</v>
      </c>
    </row>
    <row r="49" spans="3:23">
      <c r="C49" s="17" t="s">
        <v>3088</v>
      </c>
      <c r="D49" s="17" t="s">
        <v>3320</v>
      </c>
      <c r="E49" s="17" t="s">
        <v>3112</v>
      </c>
      <c r="G49" s="17" t="s">
        <v>2957</v>
      </c>
      <c r="H49" s="17" t="s">
        <v>2968</v>
      </c>
    </row>
    <row r="50" spans="3:23">
      <c r="C50" s="17" t="s">
        <v>3074</v>
      </c>
      <c r="D50" s="17" t="s">
        <v>2870</v>
      </c>
      <c r="E50" s="17" t="s">
        <v>3035</v>
      </c>
      <c r="G50" s="17" t="s">
        <v>3079</v>
      </c>
      <c r="H50" s="17" t="s">
        <v>2918</v>
      </c>
    </row>
    <row r="51" spans="3:23">
      <c r="C51" s="17" t="s">
        <v>3111</v>
      </c>
      <c r="D51" s="17" t="s">
        <v>2870</v>
      </c>
      <c r="E51" s="17" t="s">
        <v>2915</v>
      </c>
      <c r="G51" s="17" t="s">
        <v>3084</v>
      </c>
      <c r="H51" s="17" t="s">
        <v>3229</v>
      </c>
      <c r="I51" s="16"/>
      <c r="J51" s="16"/>
      <c r="K51" s="16"/>
      <c r="O51" s="16"/>
      <c r="P51" s="16"/>
      <c r="Q51" s="16"/>
      <c r="R51" s="16"/>
      <c r="S51" s="16"/>
      <c r="T51" s="16"/>
      <c r="U51" s="16"/>
      <c r="V51" s="16"/>
      <c r="W51" s="16"/>
    </row>
    <row r="52" spans="3:23">
      <c r="C52" s="17" t="s">
        <v>2969</v>
      </c>
      <c r="D52" s="17" t="s">
        <v>3286</v>
      </c>
      <c r="E52" s="17" t="s">
        <v>3193</v>
      </c>
      <c r="G52" s="17" t="s">
        <v>3084</v>
      </c>
      <c r="I52" s="16"/>
      <c r="J52" s="16"/>
      <c r="K52" s="16"/>
      <c r="O52" s="16"/>
      <c r="P52" s="16"/>
      <c r="Q52" s="16"/>
      <c r="R52" s="16"/>
      <c r="S52" s="16"/>
      <c r="T52" s="16"/>
      <c r="U52" s="16"/>
      <c r="V52" s="16"/>
      <c r="W52" s="16"/>
    </row>
    <row r="53" spans="3:23">
      <c r="C53" s="17" t="s">
        <v>3025</v>
      </c>
      <c r="D53" s="17" t="s">
        <v>3314</v>
      </c>
      <c r="E53" s="17" t="s">
        <v>3103</v>
      </c>
      <c r="G53" s="17" t="s">
        <v>3288</v>
      </c>
      <c r="I53" s="16"/>
      <c r="J53" s="16"/>
      <c r="K53" s="16"/>
      <c r="O53" s="16"/>
      <c r="P53" s="16"/>
      <c r="Q53" s="16"/>
      <c r="R53" s="16"/>
      <c r="S53" s="16"/>
      <c r="T53" s="16"/>
      <c r="U53" s="16"/>
      <c r="V53" s="16"/>
      <c r="W53" s="16"/>
    </row>
    <row r="54" spans="3:23">
      <c r="C54" s="17" t="s">
        <v>2929</v>
      </c>
      <c r="D54" s="17" t="s">
        <v>3282</v>
      </c>
      <c r="E54" s="17" t="s">
        <v>3312</v>
      </c>
      <c r="G54" s="17" t="s">
        <v>3059</v>
      </c>
      <c r="I54" s="16"/>
      <c r="J54" s="16"/>
      <c r="K54" s="16"/>
      <c r="O54" s="16"/>
      <c r="P54" s="16"/>
      <c r="Q54" s="16"/>
      <c r="R54" s="16"/>
      <c r="S54" s="16"/>
      <c r="T54" s="16"/>
      <c r="U54" s="16"/>
      <c r="V54" s="16"/>
      <c r="W54" s="16"/>
    </row>
    <row r="55" spans="3:23">
      <c r="C55" s="17" t="s">
        <v>3019</v>
      </c>
      <c r="D55" s="17" t="s">
        <v>3096</v>
      </c>
      <c r="E55" s="17" t="s">
        <v>3255</v>
      </c>
      <c r="G55" s="17" t="s">
        <v>3058</v>
      </c>
      <c r="I55" s="16"/>
      <c r="J55" s="16"/>
      <c r="K55" s="16"/>
      <c r="O55" s="16"/>
      <c r="P55" s="16"/>
      <c r="Q55" s="16"/>
      <c r="R55" s="16"/>
      <c r="S55" s="16"/>
      <c r="T55" s="16"/>
      <c r="U55" s="16"/>
      <c r="V55" s="16"/>
      <c r="W55" s="16"/>
    </row>
    <row r="56" spans="3:23">
      <c r="D56" s="17" t="s">
        <v>3293</v>
      </c>
      <c r="E56" s="17" t="s">
        <v>2994</v>
      </c>
      <c r="G56" s="17" t="s">
        <v>2945</v>
      </c>
      <c r="I56" s="16"/>
      <c r="J56" s="16"/>
      <c r="K56" s="16"/>
      <c r="O56" s="16"/>
      <c r="P56" s="16"/>
      <c r="Q56" s="16"/>
      <c r="R56" s="16"/>
      <c r="S56" s="16"/>
      <c r="T56" s="16"/>
      <c r="U56" s="16"/>
      <c r="V56" s="16"/>
      <c r="W56" s="16"/>
    </row>
    <row r="57" spans="3:23">
      <c r="D57" s="17" t="s">
        <v>2858</v>
      </c>
      <c r="E57" s="17" t="s">
        <v>3049</v>
      </c>
      <c r="G57" s="17" t="s">
        <v>3077</v>
      </c>
      <c r="I57" s="16"/>
      <c r="J57" s="16"/>
      <c r="K57" s="16"/>
      <c r="O57" s="16"/>
      <c r="P57" s="16"/>
      <c r="Q57" s="16"/>
      <c r="R57" s="16"/>
      <c r="S57" s="16"/>
      <c r="T57" s="16"/>
      <c r="U57" s="16"/>
      <c r="V57" s="16"/>
      <c r="W57" s="16"/>
    </row>
    <row r="58" spans="3:23">
      <c r="D58" s="17" t="s">
        <v>3198</v>
      </c>
      <c r="E58" s="17" t="s">
        <v>3185</v>
      </c>
      <c r="G58" s="17" t="s">
        <v>2914</v>
      </c>
      <c r="I58" s="16"/>
      <c r="J58" s="16"/>
      <c r="K58" s="16"/>
      <c r="O58" s="16"/>
      <c r="P58" s="16"/>
      <c r="Q58" s="16"/>
      <c r="R58" s="16"/>
      <c r="S58" s="16"/>
      <c r="T58" s="16"/>
      <c r="U58" s="16"/>
      <c r="V58" s="16"/>
      <c r="W58" s="16"/>
    </row>
    <row r="59" spans="3:23">
      <c r="D59" s="17" t="s">
        <v>3063</v>
      </c>
      <c r="E59" s="17" t="s">
        <v>2891</v>
      </c>
      <c r="G59" s="17" t="s">
        <v>2936</v>
      </c>
      <c r="I59" s="16"/>
      <c r="J59" s="16"/>
      <c r="K59" s="16"/>
      <c r="O59" s="16"/>
      <c r="P59" s="16"/>
      <c r="Q59" s="16"/>
      <c r="R59" s="16"/>
      <c r="S59" s="16"/>
      <c r="T59" s="16"/>
      <c r="U59" s="16"/>
      <c r="V59" s="16"/>
      <c r="W59" s="16"/>
    </row>
    <row r="60" spans="3:23">
      <c r="D60" s="17" t="s">
        <v>3181</v>
      </c>
      <c r="E60" s="17" t="s">
        <v>3297</v>
      </c>
      <c r="G60" s="17" t="s">
        <v>2924</v>
      </c>
      <c r="I60" s="16"/>
      <c r="J60" s="16"/>
      <c r="K60" s="16"/>
      <c r="O60" s="16"/>
      <c r="P60" s="16"/>
      <c r="Q60" s="16"/>
      <c r="R60" s="16"/>
      <c r="S60" s="16"/>
      <c r="T60" s="16"/>
      <c r="U60" s="16"/>
      <c r="V60" s="16"/>
      <c r="W60" s="16"/>
    </row>
    <row r="61" spans="3:23">
      <c r="D61" s="17" t="s">
        <v>3164</v>
      </c>
      <c r="E61" s="17" t="s">
        <v>3146</v>
      </c>
      <c r="G61" s="17" t="s">
        <v>2387</v>
      </c>
      <c r="I61" s="16"/>
      <c r="J61" s="16"/>
      <c r="K61" s="16"/>
      <c r="O61" s="16"/>
      <c r="P61" s="16"/>
      <c r="Q61" s="16"/>
      <c r="R61" s="16"/>
      <c r="S61" s="16"/>
      <c r="T61" s="16"/>
      <c r="U61" s="16"/>
      <c r="V61" s="16"/>
      <c r="W61" s="16"/>
    </row>
    <row r="62" spans="3:23">
      <c r="D62" s="17" t="s">
        <v>3326</v>
      </c>
      <c r="E62" s="17" t="s">
        <v>3046</v>
      </c>
      <c r="G62" s="17" t="s">
        <v>3316</v>
      </c>
      <c r="I62" s="16"/>
      <c r="J62" s="16"/>
      <c r="K62" s="16"/>
      <c r="O62" s="16"/>
      <c r="P62" s="16"/>
      <c r="Q62" s="16"/>
      <c r="R62" s="16"/>
      <c r="S62" s="16"/>
      <c r="T62" s="16"/>
      <c r="U62" s="16"/>
      <c r="V62" s="16"/>
      <c r="W62" s="16"/>
    </row>
    <row r="63" spans="3:23">
      <c r="D63" s="17" t="s">
        <v>2946</v>
      </c>
      <c r="E63" s="17" t="s">
        <v>3245</v>
      </c>
      <c r="G63" s="17" t="s">
        <v>3030</v>
      </c>
      <c r="I63" s="16"/>
      <c r="J63" s="16"/>
      <c r="K63" s="16"/>
      <c r="O63" s="16"/>
      <c r="P63" s="16"/>
      <c r="Q63" s="16"/>
      <c r="R63" s="16"/>
      <c r="S63" s="16"/>
      <c r="T63" s="16"/>
      <c r="U63" s="16"/>
      <c r="V63" s="16"/>
      <c r="W63" s="16"/>
    </row>
    <row r="64" spans="3:23">
      <c r="D64" s="17" t="s">
        <v>3020</v>
      </c>
      <c r="E64" s="17" t="s">
        <v>3206</v>
      </c>
      <c r="G64" s="17" t="s">
        <v>3013</v>
      </c>
      <c r="I64" s="16"/>
      <c r="J64" s="16"/>
      <c r="K64" s="16"/>
      <c r="O64" s="16"/>
      <c r="P64" s="16"/>
      <c r="Q64" s="16"/>
      <c r="R64" s="16"/>
      <c r="S64" s="16"/>
      <c r="T64" s="16"/>
      <c r="U64" s="16"/>
      <c r="V64" s="16"/>
      <c r="W64" s="16"/>
    </row>
    <row r="65" spans="4:23">
      <c r="D65" s="17" t="s">
        <v>2909</v>
      </c>
      <c r="E65" s="17" t="s">
        <v>3042</v>
      </c>
      <c r="G65" s="17" t="s">
        <v>2853</v>
      </c>
      <c r="I65" s="16"/>
      <c r="J65" s="16"/>
      <c r="K65" s="16"/>
      <c r="O65" s="16"/>
      <c r="P65" s="16"/>
      <c r="Q65" s="16"/>
      <c r="R65" s="16"/>
      <c r="S65" s="16"/>
      <c r="T65" s="16"/>
      <c r="U65" s="16"/>
      <c r="V65" s="16"/>
      <c r="W65" s="16"/>
    </row>
    <row r="66" spans="4:23">
      <c r="D66" s="17" t="s">
        <v>3050</v>
      </c>
      <c r="E66" s="17" t="s">
        <v>2967</v>
      </c>
      <c r="G66" s="17" t="s">
        <v>2856</v>
      </c>
      <c r="I66" s="16"/>
      <c r="J66" s="16"/>
      <c r="K66" s="16"/>
      <c r="O66" s="16"/>
      <c r="P66" s="16"/>
      <c r="Q66" s="16"/>
      <c r="R66" s="16"/>
      <c r="S66" s="16"/>
      <c r="T66" s="16"/>
      <c r="U66" s="16"/>
      <c r="V66" s="16"/>
      <c r="W66" s="16"/>
    </row>
    <row r="67" spans="4:23">
      <c r="D67" s="17" t="s">
        <v>3051</v>
      </c>
      <c r="E67" s="17" t="s">
        <v>3263</v>
      </c>
      <c r="G67" s="17" t="s">
        <v>2973</v>
      </c>
      <c r="I67" s="16"/>
      <c r="J67" s="16"/>
      <c r="K67" s="16"/>
      <c r="O67" s="16"/>
      <c r="P67" s="16"/>
      <c r="Q67" s="16"/>
      <c r="R67" s="16"/>
      <c r="S67" s="16"/>
      <c r="T67" s="16"/>
      <c r="U67" s="16"/>
      <c r="V67" s="16"/>
      <c r="W67" s="16"/>
    </row>
    <row r="68" spans="4:23">
      <c r="D68" s="17" t="s">
        <v>3186</v>
      </c>
      <c r="E68" s="17" t="s">
        <v>3314</v>
      </c>
      <c r="G68" s="17" t="s">
        <v>2966</v>
      </c>
      <c r="I68" s="16"/>
      <c r="J68" s="16"/>
      <c r="K68" s="16"/>
      <c r="O68" s="16"/>
      <c r="P68" s="16"/>
      <c r="Q68" s="16"/>
      <c r="R68" s="16"/>
      <c r="S68" s="16"/>
      <c r="T68" s="16"/>
      <c r="U68" s="16"/>
      <c r="V68" s="16"/>
      <c r="W68" s="16"/>
    </row>
    <row r="69" spans="4:23">
      <c r="D69" s="17" t="s">
        <v>3205</v>
      </c>
      <c r="E69" s="17" t="s">
        <v>3144</v>
      </c>
      <c r="G69" s="17" t="s">
        <v>2928</v>
      </c>
      <c r="I69" s="16"/>
      <c r="J69" s="16"/>
      <c r="K69" s="16"/>
      <c r="O69" s="16"/>
      <c r="P69" s="16"/>
      <c r="Q69" s="16"/>
      <c r="R69" s="16"/>
      <c r="S69" s="16"/>
      <c r="T69" s="16"/>
      <c r="U69" s="16"/>
      <c r="V69" s="16"/>
      <c r="W69" s="16"/>
    </row>
    <row r="70" spans="4:23">
      <c r="D70" s="17" t="s">
        <v>2922</v>
      </c>
      <c r="E70" s="17" t="s">
        <v>3160</v>
      </c>
      <c r="G70" s="17" t="s">
        <v>3246</v>
      </c>
      <c r="I70" s="16"/>
      <c r="J70" s="16"/>
      <c r="K70" s="16"/>
      <c r="O70" s="16"/>
      <c r="P70" s="16"/>
      <c r="Q70" s="16"/>
      <c r="R70" s="16"/>
      <c r="S70" s="16"/>
      <c r="T70" s="16"/>
      <c r="U70" s="16"/>
      <c r="V70" s="16"/>
      <c r="W70" s="16"/>
    </row>
    <row r="71" spans="4:23">
      <c r="D71" s="17" t="s">
        <v>2935</v>
      </c>
      <c r="E71" s="17" t="s">
        <v>3012</v>
      </c>
      <c r="G71" s="17" t="s">
        <v>3163</v>
      </c>
      <c r="I71" s="16"/>
      <c r="J71" s="16"/>
      <c r="K71" s="16"/>
      <c r="O71" s="16"/>
      <c r="P71" s="16"/>
      <c r="Q71" s="16"/>
      <c r="R71" s="16"/>
      <c r="S71" s="16"/>
      <c r="T71" s="16"/>
      <c r="U71" s="16"/>
      <c r="V71" s="16"/>
      <c r="W71" s="16"/>
    </row>
    <row r="72" spans="4:23">
      <c r="D72" s="17" t="s">
        <v>3162</v>
      </c>
      <c r="E72" s="17" t="s">
        <v>2860</v>
      </c>
      <c r="G72" s="17" t="s">
        <v>3319</v>
      </c>
      <c r="I72" s="16"/>
      <c r="J72" s="16"/>
      <c r="K72" s="16"/>
      <c r="O72" s="16"/>
      <c r="P72" s="16"/>
      <c r="Q72" s="16"/>
      <c r="R72" s="16"/>
      <c r="S72" s="16"/>
      <c r="T72" s="16"/>
      <c r="U72" s="16"/>
      <c r="V72" s="16"/>
      <c r="W72" s="16"/>
    </row>
    <row r="73" spans="4:23">
      <c r="D73" s="17" t="s">
        <v>3173</v>
      </c>
      <c r="E73" s="17" t="s">
        <v>3225</v>
      </c>
      <c r="G73" s="17" t="s">
        <v>3095</v>
      </c>
      <c r="I73" s="16"/>
      <c r="J73" s="16"/>
      <c r="K73" s="16"/>
      <c r="O73" s="16"/>
      <c r="P73" s="16"/>
      <c r="Q73" s="16"/>
      <c r="R73" s="16"/>
      <c r="S73" s="16"/>
      <c r="T73" s="16"/>
      <c r="U73" s="16"/>
      <c r="V73" s="16"/>
      <c r="W73" s="16"/>
    </row>
    <row r="74" spans="4:23">
      <c r="D74" s="17" t="s">
        <v>3296</v>
      </c>
      <c r="E74" s="17" t="s">
        <v>2905</v>
      </c>
      <c r="G74" s="17" t="s">
        <v>3306</v>
      </c>
      <c r="I74" s="16"/>
      <c r="J74" s="16"/>
      <c r="K74" s="16"/>
      <c r="O74" s="16"/>
      <c r="P74" s="16"/>
      <c r="Q74" s="16"/>
      <c r="R74" s="16"/>
      <c r="S74" s="16"/>
      <c r="T74" s="16"/>
      <c r="U74" s="16"/>
      <c r="V74" s="16"/>
      <c r="W74" s="16"/>
    </row>
    <row r="75" spans="4:23">
      <c r="D75" s="17" t="s">
        <v>3048</v>
      </c>
      <c r="E75" s="17" t="s">
        <v>2927</v>
      </c>
      <c r="G75" s="17" t="s">
        <v>3082</v>
      </c>
      <c r="I75" s="16"/>
      <c r="J75" s="16"/>
      <c r="K75" s="16"/>
      <c r="O75" s="16"/>
      <c r="P75" s="16"/>
      <c r="Q75" s="16"/>
      <c r="R75" s="16"/>
      <c r="S75" s="16"/>
      <c r="T75" s="16"/>
      <c r="U75" s="16"/>
      <c r="V75" s="16"/>
      <c r="W75" s="16"/>
    </row>
    <row r="76" spans="4:23">
      <c r="D76" s="17" t="s">
        <v>3328</v>
      </c>
      <c r="E76" s="17" t="s">
        <v>3132</v>
      </c>
      <c r="G76" s="17" t="s">
        <v>3307</v>
      </c>
      <c r="I76" s="16"/>
      <c r="J76" s="16"/>
      <c r="K76" s="16"/>
      <c r="O76" s="16"/>
      <c r="P76" s="16"/>
      <c r="Q76" s="16"/>
      <c r="R76" s="16"/>
      <c r="S76" s="16"/>
      <c r="T76" s="16"/>
      <c r="U76" s="16"/>
      <c r="V76" s="16"/>
      <c r="W76" s="16"/>
    </row>
    <row r="77" spans="4:23">
      <c r="D77" s="17" t="s">
        <v>3203</v>
      </c>
      <c r="E77" s="17" t="s">
        <v>3189</v>
      </c>
      <c r="G77" s="17" t="s">
        <v>3057</v>
      </c>
      <c r="I77" s="16"/>
      <c r="J77" s="16"/>
      <c r="K77" s="16"/>
      <c r="O77" s="16"/>
      <c r="P77" s="16"/>
      <c r="Q77" s="16"/>
      <c r="R77" s="16"/>
      <c r="S77" s="16"/>
      <c r="T77" s="16"/>
      <c r="U77" s="16"/>
      <c r="V77" s="16"/>
      <c r="W77" s="16"/>
    </row>
    <row r="78" spans="4:23">
      <c r="D78" s="17" t="s">
        <v>3309</v>
      </c>
      <c r="E78" s="17" t="s">
        <v>3067</v>
      </c>
      <c r="G78" s="17" t="s">
        <v>2046</v>
      </c>
      <c r="I78" s="16"/>
      <c r="J78" s="16"/>
      <c r="K78" s="16"/>
      <c r="O78" s="16"/>
      <c r="P78" s="16"/>
      <c r="Q78" s="16"/>
      <c r="R78" s="16"/>
      <c r="S78" s="16"/>
      <c r="T78" s="16"/>
      <c r="U78" s="16"/>
      <c r="V78" s="16"/>
      <c r="W78" s="16"/>
    </row>
    <row r="79" spans="4:23">
      <c r="D79" s="17" t="s">
        <v>3119</v>
      </c>
      <c r="E79" s="17" t="s">
        <v>2939</v>
      </c>
      <c r="G79" s="17" t="s">
        <v>3053</v>
      </c>
      <c r="I79" s="16"/>
      <c r="J79" s="16"/>
      <c r="K79" s="16"/>
      <c r="O79" s="16"/>
      <c r="P79" s="16"/>
      <c r="Q79" s="16"/>
      <c r="R79" s="16"/>
      <c r="S79" s="16"/>
      <c r="T79" s="16"/>
      <c r="U79" s="16"/>
      <c r="V79" s="16"/>
      <c r="W79" s="16"/>
    </row>
    <row r="80" spans="4:23">
      <c r="D80" s="17" t="s">
        <v>3029</v>
      </c>
      <c r="E80" s="17" t="s">
        <v>2864</v>
      </c>
      <c r="G80" s="17" t="s">
        <v>2890</v>
      </c>
      <c r="I80" s="16"/>
      <c r="J80" s="16"/>
      <c r="K80" s="16"/>
      <c r="O80" s="16"/>
      <c r="P80" s="16"/>
      <c r="Q80" s="16"/>
      <c r="R80" s="16"/>
      <c r="S80" s="16"/>
      <c r="T80" s="16"/>
      <c r="U80" s="16"/>
      <c r="V80" s="16"/>
      <c r="W80" s="16"/>
    </row>
    <row r="81" spans="4:23">
      <c r="D81" s="17" t="s">
        <v>3152</v>
      </c>
      <c r="E81" s="17" t="s">
        <v>3217</v>
      </c>
      <c r="G81" s="17" t="s">
        <v>3292</v>
      </c>
      <c r="I81" s="16"/>
      <c r="J81" s="16"/>
      <c r="K81" s="16"/>
      <c r="O81" s="16"/>
      <c r="P81" s="16"/>
      <c r="Q81" s="16"/>
      <c r="R81" s="16"/>
      <c r="S81" s="16"/>
      <c r="T81" s="16"/>
      <c r="U81" s="16"/>
      <c r="V81" s="16"/>
      <c r="W81" s="16"/>
    </row>
    <row r="82" spans="4:23">
      <c r="D82" s="17" t="s">
        <v>3152</v>
      </c>
      <c r="E82" s="17" t="s">
        <v>3275</v>
      </c>
      <c r="G82" s="17" t="s">
        <v>2849</v>
      </c>
      <c r="I82" s="16"/>
      <c r="J82" s="16"/>
      <c r="K82" s="16"/>
      <c r="O82" s="16"/>
      <c r="P82" s="16"/>
      <c r="Q82" s="16"/>
      <c r="R82" s="16"/>
      <c r="S82" s="16"/>
      <c r="T82" s="16"/>
      <c r="U82" s="16"/>
      <c r="V82" s="16"/>
      <c r="W82" s="16"/>
    </row>
    <row r="83" spans="4:23">
      <c r="D83" s="17" t="s">
        <v>3006</v>
      </c>
      <c r="E83" s="17" t="s">
        <v>3168</v>
      </c>
      <c r="G83" s="17" t="s">
        <v>3097</v>
      </c>
      <c r="I83" s="16"/>
      <c r="J83" s="16"/>
      <c r="K83" s="16"/>
      <c r="O83" s="16"/>
      <c r="P83" s="16"/>
      <c r="Q83" s="16"/>
      <c r="R83" s="16"/>
      <c r="S83" s="16"/>
      <c r="T83" s="16"/>
      <c r="U83" s="16"/>
      <c r="V83" s="16"/>
      <c r="W83" s="16"/>
    </row>
    <row r="84" spans="4:23">
      <c r="D84" s="17" t="s">
        <v>3302</v>
      </c>
      <c r="E84" s="17" t="s">
        <v>3191</v>
      </c>
      <c r="G84" s="17" t="s">
        <v>2961</v>
      </c>
      <c r="I84" s="16"/>
      <c r="J84" s="16"/>
      <c r="K84" s="16"/>
      <c r="O84" s="16"/>
      <c r="P84" s="16"/>
      <c r="Q84" s="16"/>
      <c r="R84" s="16"/>
      <c r="S84" s="16"/>
      <c r="T84" s="16"/>
      <c r="U84" s="16"/>
      <c r="V84" s="16"/>
      <c r="W84" s="16"/>
    </row>
    <row r="85" spans="4:23">
      <c r="D85" s="17" t="s">
        <v>3129</v>
      </c>
      <c r="E85" s="17" t="s">
        <v>2960</v>
      </c>
      <c r="G85" s="17" t="s">
        <v>3055</v>
      </c>
      <c r="I85" s="16"/>
      <c r="J85" s="16"/>
      <c r="K85" s="16"/>
      <c r="O85" s="16"/>
      <c r="P85" s="16"/>
      <c r="Q85" s="16"/>
      <c r="R85" s="16"/>
      <c r="S85" s="16"/>
      <c r="T85" s="16"/>
      <c r="U85" s="16"/>
      <c r="V85" s="16"/>
      <c r="W85" s="16"/>
    </row>
    <row r="86" spans="4:23">
      <c r="D86" s="17" t="s">
        <v>3028</v>
      </c>
      <c r="E86" s="17" t="s">
        <v>2252</v>
      </c>
      <c r="G86" s="17" t="s">
        <v>3301</v>
      </c>
      <c r="I86" s="16"/>
      <c r="J86" s="16"/>
      <c r="K86" s="16"/>
      <c r="O86" s="16"/>
      <c r="P86" s="16"/>
      <c r="Q86" s="16"/>
      <c r="R86" s="16"/>
      <c r="S86" s="16"/>
      <c r="T86" s="16"/>
      <c r="U86" s="16"/>
      <c r="V86" s="16"/>
      <c r="W86" s="16"/>
    </row>
    <row r="87" spans="4:23">
      <c r="D87" s="17" t="s">
        <v>2887</v>
      </c>
      <c r="E87" s="17" t="s">
        <v>2851</v>
      </c>
      <c r="G87" s="17" t="s">
        <v>3024</v>
      </c>
    </row>
    <row r="88" spans="4:23">
      <c r="D88" s="17" t="s">
        <v>2882</v>
      </c>
      <c r="E88" s="17" t="s">
        <v>3210</v>
      </c>
      <c r="G88" s="17" t="s">
        <v>3313</v>
      </c>
    </row>
    <row r="89" spans="4:23">
      <c r="D89" s="17" t="s">
        <v>2942</v>
      </c>
      <c r="E89" s="17" t="s">
        <v>2964</v>
      </c>
      <c r="G89" s="17" t="s">
        <v>3169</v>
      </c>
    </row>
    <row r="90" spans="4:23">
      <c r="D90" s="17" t="s">
        <v>3070</v>
      </c>
      <c r="E90" s="17" t="s">
        <v>3305</v>
      </c>
      <c r="G90" s="17" t="s">
        <v>2854</v>
      </c>
    </row>
    <row r="91" spans="4:23">
      <c r="D91" s="17" t="s">
        <v>3259</v>
      </c>
      <c r="E91" s="17" t="s">
        <v>3100</v>
      </c>
      <c r="G91" s="17" t="s">
        <v>2972</v>
      </c>
    </row>
    <row r="92" spans="4:23">
      <c r="D92" s="17" t="s">
        <v>3257</v>
      </c>
      <c r="E92" s="17" t="s">
        <v>1770</v>
      </c>
      <c r="G92" s="17" t="s">
        <v>1679</v>
      </c>
    </row>
    <row r="93" spans="4:23">
      <c r="D93" s="17" t="s">
        <v>2923</v>
      </c>
      <c r="E93" s="17" t="s">
        <v>2925</v>
      </c>
      <c r="G93" s="17" t="s">
        <v>2908</v>
      </c>
    </row>
    <row r="94" spans="4:23">
      <c r="D94" s="17" t="s">
        <v>3177</v>
      </c>
      <c r="E94" s="17" t="s">
        <v>2925</v>
      </c>
      <c r="G94" s="17" t="s">
        <v>2838</v>
      </c>
    </row>
    <row r="95" spans="4:23">
      <c r="D95" s="17" t="s">
        <v>2880</v>
      </c>
      <c r="E95" s="17" t="s">
        <v>3101</v>
      </c>
      <c r="G95" s="17" t="s">
        <v>2855</v>
      </c>
    </row>
    <row r="96" spans="4:23">
      <c r="D96" s="17" t="s">
        <v>3179</v>
      </c>
      <c r="E96" s="17" t="s">
        <v>3092</v>
      </c>
      <c r="G96" s="17" t="s">
        <v>3135</v>
      </c>
    </row>
    <row r="97" spans="4:23">
      <c r="D97" s="17" t="s">
        <v>3150</v>
      </c>
      <c r="E97" s="17" t="s">
        <v>2931</v>
      </c>
      <c r="G97" s="17" t="s">
        <v>590</v>
      </c>
    </row>
    <row r="98" spans="4:23">
      <c r="D98" s="17" t="s">
        <v>3031</v>
      </c>
      <c r="E98" s="17" t="s">
        <v>3000</v>
      </c>
      <c r="G98" s="17" t="s">
        <v>2845</v>
      </c>
    </row>
    <row r="99" spans="4:23">
      <c r="D99" s="17" t="s">
        <v>3113</v>
      </c>
      <c r="E99" s="17" t="s">
        <v>2857</v>
      </c>
      <c r="G99" s="17" t="s">
        <v>3308</v>
      </c>
    </row>
    <row r="100" spans="4:23">
      <c r="E100" s="17" t="s">
        <v>3289</v>
      </c>
      <c r="G100" s="17" t="s">
        <v>2926</v>
      </c>
    </row>
    <row r="101" spans="4:23">
      <c r="E101" s="17" t="s">
        <v>3026</v>
      </c>
      <c r="G101" s="17" t="s">
        <v>2948</v>
      </c>
    </row>
    <row r="102" spans="4:23">
      <c r="E102" s="17" t="s">
        <v>3212</v>
      </c>
      <c r="G102" s="17" t="s">
        <v>3322</v>
      </c>
    </row>
    <row r="103" spans="4:23">
      <c r="E103" s="17" t="s">
        <v>2980</v>
      </c>
      <c r="G103" s="17" t="s">
        <v>2954</v>
      </c>
    </row>
    <row r="104" spans="4:23">
      <c r="E104" s="17" t="s">
        <v>3127</v>
      </c>
      <c r="G104" s="17" t="s">
        <v>2990</v>
      </c>
    </row>
    <row r="105" spans="4:23">
      <c r="E105" s="17" t="s">
        <v>2992</v>
      </c>
      <c r="G105" s="17" t="s">
        <v>3062</v>
      </c>
    </row>
    <row r="106" spans="4:23">
      <c r="E106" s="17" t="s">
        <v>2876</v>
      </c>
      <c r="G106" s="17" t="s">
        <v>3199</v>
      </c>
    </row>
    <row r="107" spans="4:23">
      <c r="E107" s="17" t="s">
        <v>3090</v>
      </c>
      <c r="G107" s="17" t="s">
        <v>1770</v>
      </c>
    </row>
    <row r="108" spans="4:23">
      <c r="E108" s="17" t="s">
        <v>2975</v>
      </c>
      <c r="G108" s="17" t="s">
        <v>2859</v>
      </c>
    </row>
    <row r="109" spans="4:23">
      <c r="E109" s="17" t="s">
        <v>2962</v>
      </c>
      <c r="G109" s="17" t="s">
        <v>2837</v>
      </c>
    </row>
    <row r="110" spans="4:23">
      <c r="E110" s="17" t="s">
        <v>3242</v>
      </c>
      <c r="G110" s="17" t="s">
        <v>2852</v>
      </c>
      <c r="P110" s="17"/>
      <c r="Q110" s="17"/>
      <c r="R110" s="17"/>
      <c r="S110" s="17"/>
      <c r="T110" s="17"/>
      <c r="U110" s="17"/>
      <c r="V110" s="17"/>
      <c r="W110" s="17"/>
    </row>
    <row r="111" spans="4:23">
      <c r="E111" s="17" t="s">
        <v>3236</v>
      </c>
      <c r="G111" s="17" t="s">
        <v>3256</v>
      </c>
    </row>
    <row r="112" spans="4:23">
      <c r="E112" s="17" t="s">
        <v>3215</v>
      </c>
      <c r="G112" s="17" t="s">
        <v>2863</v>
      </c>
    </row>
    <row r="113" spans="5:23">
      <c r="E113" s="17" t="s">
        <v>3231</v>
      </c>
      <c r="G113" s="17" t="s">
        <v>3071</v>
      </c>
    </row>
    <row r="114" spans="5:23">
      <c r="E114" s="17" t="s">
        <v>3248</v>
      </c>
      <c r="G114" s="17" t="s">
        <v>2846</v>
      </c>
    </row>
    <row r="115" spans="5:23">
      <c r="E115" s="17" t="s">
        <v>2839</v>
      </c>
      <c r="G115" s="17" t="s">
        <v>3107</v>
      </c>
    </row>
    <row r="116" spans="5:23">
      <c r="E116" s="17" t="s">
        <v>2970</v>
      </c>
      <c r="G116" s="17" t="s">
        <v>3280</v>
      </c>
      <c r="P116" s="17"/>
      <c r="Q116" s="17"/>
      <c r="R116" s="17"/>
      <c r="S116" s="17"/>
      <c r="T116" s="17"/>
      <c r="U116" s="17"/>
      <c r="V116" s="17"/>
      <c r="W116" s="17"/>
    </row>
    <row r="117" spans="5:23">
      <c r="E117" s="17" t="s">
        <v>2970</v>
      </c>
      <c r="G117" s="17" t="s">
        <v>3110</v>
      </c>
    </row>
    <row r="118" spans="5:23">
      <c r="E118" s="17" t="s">
        <v>2885</v>
      </c>
      <c r="G118" s="17" t="s">
        <v>3184</v>
      </c>
    </row>
    <row r="119" spans="5:23">
      <c r="E119" s="17" t="s">
        <v>411</v>
      </c>
      <c r="G119" s="17" t="s">
        <v>3008</v>
      </c>
    </row>
    <row r="120" spans="5:23">
      <c r="E120" s="17" t="s">
        <v>3038</v>
      </c>
      <c r="G120" s="17" t="s">
        <v>2896</v>
      </c>
    </row>
    <row r="121" spans="5:23">
      <c r="E121" s="17" t="s">
        <v>2965</v>
      </c>
      <c r="G121" s="17" t="s">
        <v>3234</v>
      </c>
    </row>
    <row r="122" spans="5:23">
      <c r="E122" s="17" t="s">
        <v>3009</v>
      </c>
      <c r="G122" s="17" t="s">
        <v>2850</v>
      </c>
    </row>
    <row r="123" spans="5:23">
      <c r="E123" s="17" t="s">
        <v>2316</v>
      </c>
      <c r="G123" s="17" t="s">
        <v>2848</v>
      </c>
    </row>
    <row r="124" spans="5:23">
      <c r="E124" s="17" t="s">
        <v>2978</v>
      </c>
      <c r="G124" s="17" t="s">
        <v>3283</v>
      </c>
    </row>
    <row r="125" spans="5:23">
      <c r="E125" s="17" t="s">
        <v>3068</v>
      </c>
      <c r="G125" s="17" t="s">
        <v>3099</v>
      </c>
    </row>
    <row r="126" spans="5:23">
      <c r="E126" s="17" t="s">
        <v>2861</v>
      </c>
      <c r="G126" s="17" t="s">
        <v>3266</v>
      </c>
    </row>
    <row r="127" spans="5:23">
      <c r="E127" s="17" t="s">
        <v>3156</v>
      </c>
      <c r="G127" s="17" t="s">
        <v>3273</v>
      </c>
    </row>
    <row r="128" spans="5:23">
      <c r="E128" s="17" t="s">
        <v>3154</v>
      </c>
      <c r="G128" s="17" t="s">
        <v>3122</v>
      </c>
    </row>
    <row r="129" spans="5:23">
      <c r="E129" s="17" t="s">
        <v>3080</v>
      </c>
      <c r="G129" s="17" t="s">
        <v>3327</v>
      </c>
    </row>
    <row r="130" spans="5:23">
      <c r="E130" s="17" t="s">
        <v>3227</v>
      </c>
      <c r="G130" s="17" t="s">
        <v>3304</v>
      </c>
    </row>
    <row r="131" spans="5:23">
      <c r="E131" s="17" t="s">
        <v>3251</v>
      </c>
      <c r="G131" s="17" t="s">
        <v>49</v>
      </c>
    </row>
    <row r="132" spans="5:23">
      <c r="E132" s="17" t="s">
        <v>3278</v>
      </c>
      <c r="G132" s="17" t="s">
        <v>3066</v>
      </c>
    </row>
    <row r="133" spans="5:23">
      <c r="E133" s="17" t="s">
        <v>2929</v>
      </c>
      <c r="G133" s="17" t="s">
        <v>2898</v>
      </c>
    </row>
    <row r="134" spans="5:23">
      <c r="E134" s="17" t="s">
        <v>3166</v>
      </c>
      <c r="G134" s="17" t="s">
        <v>3261</v>
      </c>
    </row>
    <row r="135" spans="5:23">
      <c r="G135" s="17" t="s">
        <v>3258</v>
      </c>
    </row>
    <row r="136" spans="5:23">
      <c r="G136" s="17" t="s">
        <v>3287</v>
      </c>
    </row>
    <row r="137" spans="5:23">
      <c r="G137" s="17" t="s">
        <v>3125</v>
      </c>
    </row>
    <row r="138" spans="5:23">
      <c r="G138" s="17" t="s">
        <v>2866</v>
      </c>
    </row>
    <row r="139" spans="5:23">
      <c r="G139" s="17" t="s">
        <v>3216</v>
      </c>
    </row>
    <row r="140" spans="5:23">
      <c r="G140" s="17" t="s">
        <v>3277</v>
      </c>
    </row>
    <row r="141" spans="5:23">
      <c r="G141" s="17" t="s">
        <v>2847</v>
      </c>
      <c r="P141" s="17"/>
      <c r="Q141" s="17"/>
      <c r="R141" s="17"/>
      <c r="S141" s="17"/>
      <c r="T141" s="17"/>
      <c r="U141" s="17"/>
      <c r="V141" s="17"/>
      <c r="W141" s="17"/>
    </row>
    <row r="142" spans="5:23">
      <c r="G142" s="17" t="s">
        <v>3298</v>
      </c>
    </row>
    <row r="143" spans="5:23">
      <c r="G143" s="17" t="s">
        <v>3196</v>
      </c>
    </row>
    <row r="144" spans="5:23">
      <c r="G144" s="17" t="s">
        <v>3165</v>
      </c>
    </row>
    <row r="145" spans="7:7">
      <c r="G145" s="17" t="s">
        <v>3044</v>
      </c>
    </row>
    <row r="146" spans="7:7">
      <c r="G146" s="17" t="s">
        <v>3115</v>
      </c>
    </row>
    <row r="147" spans="7:7">
      <c r="G147" s="17" t="s">
        <v>2840</v>
      </c>
    </row>
    <row r="148" spans="7:7">
      <c r="G148" s="17" t="s">
        <v>3178</v>
      </c>
    </row>
    <row r="149" spans="7:7">
      <c r="G149" s="17" t="s">
        <v>3157</v>
      </c>
    </row>
    <row r="150" spans="7:7">
      <c r="G150" s="17" t="s">
        <v>3295</v>
      </c>
    </row>
    <row r="151" spans="7:7">
      <c r="G151" s="17" t="s">
        <v>3223</v>
      </c>
    </row>
    <row r="152" spans="7:7">
      <c r="G152" s="17" t="s">
        <v>3187</v>
      </c>
    </row>
    <row r="153" spans="7:7">
      <c r="G153" s="17" t="s">
        <v>3271</v>
      </c>
    </row>
    <row r="154" spans="7:7">
      <c r="G154" s="17" t="s">
        <v>2879</v>
      </c>
    </row>
    <row r="155" spans="7:7">
      <c r="G155" s="17" t="s">
        <v>2940</v>
      </c>
    </row>
    <row r="174" spans="16:23">
      <c r="P174" s="17"/>
      <c r="Q174" s="17"/>
      <c r="R174" s="17"/>
      <c r="S174" s="17"/>
      <c r="T174" s="17"/>
      <c r="U174" s="17"/>
      <c r="V174" s="17"/>
      <c r="W174" s="17"/>
    </row>
    <row r="192" spans="5:5" ht="18">
      <c r="E192" s="22"/>
    </row>
    <row r="204" spans="16:23">
      <c r="P204" s="17"/>
      <c r="Q204" s="17"/>
      <c r="R204" s="17"/>
      <c r="S204" s="17"/>
      <c r="T204" s="17"/>
      <c r="U204" s="17"/>
      <c r="V204" s="17"/>
      <c r="W204" s="17"/>
    </row>
    <row r="235" spans="16:23">
      <c r="P235" s="17"/>
      <c r="Q235" s="17"/>
      <c r="R235" s="17"/>
      <c r="S235" s="17"/>
      <c r="T235" s="17"/>
      <c r="U235" s="17"/>
      <c r="V235" s="17"/>
      <c r="W235" s="17"/>
    </row>
    <row r="319" spans="16:23">
      <c r="P319" s="17"/>
      <c r="Q319" s="17"/>
      <c r="R319" s="17"/>
      <c r="S319" s="17"/>
      <c r="T319" s="17"/>
      <c r="U319" s="17"/>
      <c r="V319" s="17"/>
      <c r="W319" s="17"/>
    </row>
    <row r="322" spans="16:23">
      <c r="P322" s="17"/>
      <c r="Q322" s="17"/>
      <c r="R322" s="17"/>
      <c r="S322" s="17"/>
      <c r="T322" s="17"/>
      <c r="U322" s="17"/>
      <c r="V322" s="17"/>
      <c r="W322" s="17"/>
    </row>
    <row r="347" spans="16:23">
      <c r="P347" s="17"/>
      <c r="Q347" s="17"/>
      <c r="R347" s="17"/>
      <c r="S347" s="17"/>
      <c r="T347" s="17"/>
      <c r="U347" s="17"/>
      <c r="V347" s="17"/>
      <c r="W347" s="17"/>
    </row>
    <row r="376" spans="16:23">
      <c r="P376" s="17"/>
      <c r="Q376" s="17"/>
      <c r="R376" s="17"/>
      <c r="S376" s="17"/>
      <c r="T376" s="17"/>
      <c r="U376" s="17"/>
      <c r="V376" s="17"/>
      <c r="W376" s="17"/>
    </row>
    <row r="397" spans="16:23">
      <c r="P397" s="17"/>
      <c r="Q397" s="17"/>
      <c r="R397" s="17"/>
      <c r="S397" s="17"/>
      <c r="T397" s="17"/>
      <c r="U397" s="17"/>
      <c r="V397" s="17"/>
      <c r="W397" s="17"/>
    </row>
    <row r="400" spans="16:23">
      <c r="P400" s="17"/>
      <c r="Q400" s="17"/>
      <c r="R400" s="17"/>
      <c r="S400" s="17"/>
      <c r="T400" s="17"/>
      <c r="U400" s="17"/>
      <c r="V400" s="17"/>
      <c r="W400" s="17"/>
    </row>
    <row r="426" spans="16:23">
      <c r="P426" s="17"/>
      <c r="Q426" s="17"/>
      <c r="R426" s="17"/>
      <c r="S426" s="17"/>
      <c r="T426" s="17"/>
      <c r="U426" s="17"/>
      <c r="V426" s="17"/>
      <c r="W426" s="17"/>
    </row>
    <row r="443" spans="16:23">
      <c r="P443" s="17"/>
      <c r="Q443" s="17"/>
      <c r="R443" s="17"/>
      <c r="S443" s="17"/>
      <c r="T443" s="17"/>
      <c r="U443" s="17"/>
      <c r="V443" s="17"/>
      <c r="W443" s="17"/>
    </row>
    <row r="448" spans="16:23">
      <c r="P448" s="17"/>
      <c r="Q448" s="17"/>
      <c r="R448" s="17"/>
      <c r="S448" s="17"/>
      <c r="T448" s="17"/>
      <c r="U448" s="17"/>
      <c r="V448" s="17"/>
      <c r="W448" s="17"/>
    </row>
    <row r="471" spans="16:23">
      <c r="P471" s="17"/>
      <c r="Q471" s="17"/>
      <c r="R471" s="17"/>
      <c r="S471" s="17"/>
      <c r="T471" s="17"/>
      <c r="U471" s="17"/>
      <c r="V471" s="17"/>
      <c r="W471" s="17"/>
    </row>
    <row r="501" spans="16:23">
      <c r="P501" s="17"/>
      <c r="Q501" s="17"/>
      <c r="R501" s="17"/>
      <c r="S501" s="17"/>
      <c r="T501" s="17"/>
      <c r="U501" s="17"/>
      <c r="V501" s="17"/>
      <c r="W501" s="17"/>
    </row>
    <row r="509" spans="16:23">
      <c r="P509" s="17"/>
      <c r="Q509" s="17"/>
      <c r="R509" s="17"/>
      <c r="S509" s="17"/>
      <c r="T509" s="17"/>
      <c r="U509" s="17"/>
      <c r="V509" s="17"/>
      <c r="W509" s="17"/>
    </row>
    <row r="510" spans="16:23">
      <c r="P510" s="17"/>
      <c r="Q510" s="17"/>
      <c r="R510" s="17"/>
      <c r="S510" s="17"/>
      <c r="T510" s="17"/>
      <c r="U510" s="17"/>
      <c r="V510" s="17"/>
      <c r="W510" s="17"/>
    </row>
    <row r="516" spans="16:23">
      <c r="P516" s="17"/>
      <c r="Q516" s="17"/>
      <c r="R516" s="17"/>
      <c r="S516" s="17"/>
      <c r="T516" s="17"/>
      <c r="U516" s="17"/>
      <c r="V516" s="17"/>
      <c r="W516" s="17"/>
    </row>
    <row r="602" spans="16:23">
      <c r="P602" s="17"/>
      <c r="Q602" s="17"/>
      <c r="R602" s="17"/>
      <c r="S602" s="17"/>
      <c r="T602" s="17"/>
      <c r="U602" s="17"/>
      <c r="V602" s="17"/>
      <c r="W602" s="17"/>
    </row>
    <row r="694" spans="16:23">
      <c r="P694" s="17"/>
      <c r="Q694" s="17"/>
      <c r="R694" s="17"/>
      <c r="S694" s="17"/>
      <c r="T694" s="17"/>
      <c r="U694" s="17"/>
      <c r="V694" s="17"/>
      <c r="W694" s="17"/>
    </row>
    <row r="700" spans="16:23">
      <c r="P700" s="17"/>
      <c r="Q700" s="17"/>
      <c r="R700" s="17"/>
      <c r="S700" s="17"/>
      <c r="T700" s="17"/>
      <c r="U700" s="17"/>
      <c r="V700" s="17"/>
      <c r="W700" s="17"/>
    </row>
    <row r="740" spans="16:23">
      <c r="P740" s="17"/>
      <c r="Q740" s="17"/>
      <c r="R740" s="17"/>
      <c r="S740" s="17"/>
      <c r="T740" s="17"/>
      <c r="U740" s="17"/>
      <c r="V740" s="17"/>
      <c r="W740" s="17"/>
    </row>
    <row r="746" spans="16:23">
      <c r="P746" s="17"/>
      <c r="Q746" s="17"/>
      <c r="R746" s="17"/>
      <c r="S746" s="17"/>
      <c r="T746" s="17"/>
      <c r="U746" s="17"/>
      <c r="V746" s="17"/>
      <c r="W746" s="17"/>
    </row>
    <row r="748" spans="16:23">
      <c r="P748" s="17"/>
      <c r="Q748" s="17"/>
      <c r="R748" s="17"/>
      <c r="S748" s="17"/>
      <c r="T748" s="17"/>
      <c r="U748" s="17"/>
      <c r="V748" s="17"/>
      <c r="W748" s="17"/>
    </row>
    <row r="757" spans="16:23">
      <c r="P757" s="17"/>
      <c r="Q757" s="17"/>
      <c r="R757" s="17"/>
      <c r="S757" s="17"/>
      <c r="T757" s="17"/>
      <c r="U757" s="17"/>
      <c r="V757" s="17"/>
      <c r="W757" s="17"/>
    </row>
    <row r="768" spans="16:23">
      <c r="P768" s="17"/>
      <c r="Q768" s="17"/>
      <c r="R768" s="17"/>
      <c r="S768" s="17"/>
      <c r="T768" s="17"/>
      <c r="U768" s="17"/>
      <c r="V768" s="17"/>
      <c r="W768" s="17"/>
    </row>
    <row r="798" spans="16:23">
      <c r="P798" s="17"/>
      <c r="Q798" s="17"/>
      <c r="R798" s="17"/>
      <c r="S798" s="17"/>
      <c r="T798" s="17"/>
      <c r="U798" s="17"/>
      <c r="V798" s="17"/>
      <c r="W798" s="17"/>
    </row>
    <row r="802" spans="16:23">
      <c r="P802" s="17"/>
      <c r="Q802" s="17"/>
      <c r="R802" s="17"/>
      <c r="S802" s="17"/>
      <c r="T802" s="17"/>
      <c r="U802" s="17"/>
      <c r="V802" s="17"/>
      <c r="W802" s="17"/>
    </row>
    <row r="807" spans="16:23">
      <c r="P807" s="17"/>
      <c r="Q807" s="17"/>
      <c r="R807" s="17"/>
      <c r="S807" s="17"/>
      <c r="T807" s="17"/>
      <c r="U807" s="17"/>
      <c r="V807" s="17"/>
      <c r="W807" s="17"/>
    </row>
    <row r="808" spans="16:23">
      <c r="P808" s="17"/>
      <c r="Q808" s="17"/>
      <c r="R808" s="17"/>
      <c r="S808" s="17"/>
      <c r="T808" s="17"/>
      <c r="U808" s="17"/>
      <c r="V808" s="17"/>
      <c r="W808" s="17"/>
    </row>
    <row r="819" spans="16:23">
      <c r="P819" s="17"/>
      <c r="Q819" s="17"/>
      <c r="R819" s="17"/>
      <c r="S819" s="17"/>
      <c r="T819" s="17"/>
      <c r="U819" s="17"/>
      <c r="V819" s="17"/>
      <c r="W819" s="17"/>
    </row>
    <row r="862" spans="16:23">
      <c r="P862" s="17"/>
      <c r="Q862" s="17"/>
      <c r="R862" s="17"/>
      <c r="S862" s="17"/>
      <c r="T862" s="17"/>
      <c r="U862" s="17"/>
      <c r="V862" s="17"/>
      <c r="W862" s="17"/>
    </row>
  </sheetData>
  <phoneticPr fontId="9"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386"/>
  <sheetViews>
    <sheetView workbookViewId="0">
      <selection activeCell="K10" sqref="K10"/>
    </sheetView>
  </sheetViews>
  <sheetFormatPr baseColWidth="10" defaultRowHeight="15"/>
  <sheetData>
    <row r="1" spans="1:16">
      <c r="B1" s="6" t="s">
        <v>1639</v>
      </c>
      <c r="C1" s="6" t="s">
        <v>1640</v>
      </c>
      <c r="D1" s="6" t="s">
        <v>1641</v>
      </c>
      <c r="J1" s="1">
        <v>1</v>
      </c>
      <c r="K1">
        <v>2</v>
      </c>
      <c r="L1">
        <v>3</v>
      </c>
      <c r="M1" s="1">
        <v>4</v>
      </c>
      <c r="N1" s="1">
        <v>5</v>
      </c>
      <c r="O1" s="1">
        <v>6</v>
      </c>
    </row>
    <row r="2" spans="1:16" ht="24">
      <c r="A2" s="18">
        <f>COUNTIF(A3:A10000,"&lt;&gt;")+2</f>
        <v>2</v>
      </c>
      <c r="B2" s="18">
        <f>COUNTIF(B3:B10000,"&lt;&gt;")+2</f>
        <v>386</v>
      </c>
      <c r="C2" s="18">
        <f>COUNTIF(C3:C10000,"&lt;&gt;")+2</f>
        <v>66</v>
      </c>
      <c r="D2" s="18">
        <f>COUNTIF(D3:D10000,"&lt;&gt;")+2</f>
        <v>66</v>
      </c>
    </row>
    <row r="3" spans="1:16">
      <c r="B3" s="4" t="s">
        <v>5627</v>
      </c>
      <c r="C3" s="4" t="s">
        <v>5950</v>
      </c>
      <c r="D3" s="4" t="s">
        <v>5626</v>
      </c>
    </row>
    <row r="4" spans="1:16">
      <c r="B4" s="4" t="s">
        <v>5629</v>
      </c>
      <c r="C4" s="4" t="s">
        <v>5940</v>
      </c>
      <c r="D4" s="4" t="s">
        <v>5524</v>
      </c>
    </row>
    <row r="5" spans="1:16">
      <c r="B5" s="4" t="s">
        <v>5628</v>
      </c>
      <c r="C5" s="4" t="s">
        <v>5951</v>
      </c>
      <c r="D5" s="4" t="s">
        <v>5633</v>
      </c>
      <c r="H5" s="7" t="s">
        <v>5023</v>
      </c>
      <c r="I5" s="7" t="s">
        <v>4816</v>
      </c>
      <c r="J5" s="1" t="str">
        <f t="array" aca="1" ref="J5" ca="1">IFERROR(INDIRECT(MID($I5,J$1,1)&amp;RANDBETWEEN($A$2+1,INDIRECT(MID($I5,J$1,1)&amp;($A$2)))),"")</f>
        <v>艮卦六五：艮其辅，言有序，悔亡。</v>
      </c>
      <c r="L5" s="1" t="str">
        <f t="array" aca="1" ref="L5" ca="1">IFERROR(INDIRECT(MID($I5,K$1,1)&amp;RANDBETWEEN($A$2+1,INDIRECT(MID($I5,K$1,1)&amp;($A$2)))),"")</f>
        <v/>
      </c>
      <c r="M5" s="1" t="str">
        <f t="array" aca="1" ref="M5" ca="1">IFERROR(INDIRECT(MID($I5,L$1,1)&amp;RANDBETWEEN($A$2+1,INDIRECT(MID($I5,L$1,1)&amp;($A$2)))),"")</f>
        <v/>
      </c>
      <c r="N5" s="1" t="str">
        <f t="array" aca="1" ref="N5" ca="1">IFERROR(INDIRECT(MID($I5,M$1,1)&amp;RANDBETWEEN($A$2+1,INDIRECT(MID($I5,M$1,1)&amp;($A$2)))),"")</f>
        <v/>
      </c>
      <c r="O5" s="1" t="str">
        <f t="array" aca="1" ref="O5" ca="1">IFERROR(INDIRECT(MID($I5,N$1,1)&amp;RANDBETWEEN($A$2+1,INDIRECT(MID($I5,N$1,1)&amp;($A$2)))),"")</f>
        <v/>
      </c>
      <c r="P5" s="1" t="str">
        <f t="array" aca="1" ref="P5" ca="1">IFERROR(INDIRECT(MID($I5,O$1,1)&amp;RANDBETWEEN($A$2+1,INDIRECT(MID($I5,O$1,1)&amp;($A$2)))),"")</f>
        <v/>
      </c>
    </row>
    <row r="6" spans="1:16">
      <c r="B6" s="4" t="s">
        <v>5630</v>
      </c>
      <c r="C6" s="4" t="s">
        <v>5967</v>
      </c>
      <c r="D6" s="4" t="s">
        <v>5793</v>
      </c>
      <c r="H6" s="7" t="s">
        <v>5022</v>
      </c>
      <c r="I6" s="7" t="s">
        <v>5987</v>
      </c>
      <c r="J6" s="7" t="str">
        <f ca="1">MID(J5,J$1,2)</f>
        <v>艮卦</v>
      </c>
      <c r="K6" s="1" t="str">
        <f ca="1">VLOOKUP(J6,INDIRECT("C"&amp;$A$2+1):INDIRECT("D"&amp;D$2),2,FALSE)</f>
        <v>卦辞：艮其背，不获其身，行其庭，不见其人，无咎。</v>
      </c>
      <c r="L6" s="1"/>
      <c r="M6" s="1" t="str">
        <f t="array" aca="1" ref="M6" ca="1">IFERROR(INDIRECT(MID($I6,L$1,1)&amp;RANDBETWEEN($A$2+1,INDIRECT(MID($I6,L$1,1)&amp;($A$2)))),"")</f>
        <v/>
      </c>
      <c r="N6" s="1" t="str">
        <f t="array" aca="1" ref="N6" ca="1">IFERROR(INDIRECT(MID($I6,M$1,1)&amp;RANDBETWEEN($A$2+1,INDIRECT(MID($I6,M$1,1)&amp;($A$2)))),"")</f>
        <v/>
      </c>
      <c r="O6" s="1" t="str">
        <f t="array" aca="1" ref="O6" ca="1">IFERROR(INDIRECT(MID($I6,N$1,1)&amp;RANDBETWEEN($A$2+1,INDIRECT(MID($I6,N$1,1)&amp;($A$2)))),"")</f>
        <v/>
      </c>
      <c r="P6" s="1" t="str">
        <f t="array" aca="1" ref="P6" ca="1">IFERROR(INDIRECT(MID($I6,O$1,1)&amp;RANDBETWEEN($A$2+1,INDIRECT(MID($I6,O$1,1)&amp;($A$2)))),"")</f>
        <v/>
      </c>
    </row>
    <row r="7" spans="1:16">
      <c r="B7" s="4" t="s">
        <v>5631</v>
      </c>
      <c r="C7" s="4" t="s">
        <v>5655</v>
      </c>
      <c r="D7" s="4" t="s">
        <v>5656</v>
      </c>
      <c r="H7" s="7"/>
      <c r="I7" s="7"/>
      <c r="J7" s="7"/>
      <c r="K7" s="1" t="str">
        <f t="array" aca="1" ref="K7" ca="1">IFERROR(INDIRECT(MID($I7,J$1,1)&amp;RANDBETWEEN($A$2+1,INDIRECT(MID($I7,J$1,1)&amp;($A$2)))),"")</f>
        <v/>
      </c>
      <c r="L7" s="1" t="str">
        <f t="array" aca="1" ref="L7" ca="1">IFERROR(INDIRECT(MID($I7,K$1,1)&amp;RANDBETWEEN($A$2+1,INDIRECT(MID($I7,K$1,1)&amp;($A$2)))),"")</f>
        <v/>
      </c>
      <c r="M7" s="1" t="str">
        <f t="array" aca="1" ref="M7" ca="1">IFERROR(INDIRECT(MID($I7,L$1,1)&amp;RANDBETWEEN($A$2+1,INDIRECT(MID($I7,L$1,1)&amp;($A$2)))),"")</f>
        <v/>
      </c>
      <c r="N7" s="1" t="str">
        <f t="array" aca="1" ref="N7" ca="1">IFERROR(INDIRECT(MID($I7,M$1,1)&amp;RANDBETWEEN($A$2+1,INDIRECT(MID($I7,M$1,1)&amp;($A$2)))),"")</f>
        <v/>
      </c>
      <c r="O7" s="1" t="str">
        <f t="array" aca="1" ref="O7" ca="1">IFERROR(INDIRECT(MID($I7,N$1,1)&amp;RANDBETWEEN($A$2+1,INDIRECT(MID($I7,N$1,1)&amp;($A$2)))),"")</f>
        <v/>
      </c>
      <c r="P7" s="1" t="str">
        <f t="array" aca="1" ref="P7" ca="1">IFERROR(INDIRECT(MID($I7,O$1,1)&amp;RANDBETWEEN($A$2+1,INDIRECT(MID($I7,O$1,1)&amp;($A$2)))),"")</f>
        <v/>
      </c>
    </row>
    <row r="8" spans="1:16">
      <c r="B8" s="4" t="s">
        <v>5632</v>
      </c>
      <c r="C8" s="4" t="s">
        <v>5670</v>
      </c>
      <c r="D8" s="4" t="s">
        <v>5671</v>
      </c>
      <c r="H8" s="7"/>
      <c r="I8" s="7"/>
      <c r="L8" s="1" t="str">
        <f t="array" aca="1" ref="L8" ca="1">IFERROR(INDIRECT(MID($I8,K$1,1)&amp;RANDBETWEEN($A$2+1,INDIRECT(MID($I8,K$1,1)&amp;($A$2)))),"")</f>
        <v/>
      </c>
      <c r="M8" s="1" t="str">
        <f t="array" aca="1" ref="M8" ca="1">IFERROR(INDIRECT(MID($I8,L$1,1)&amp;RANDBETWEEN($A$2+1,INDIRECT(MID($I8,L$1,1)&amp;($A$2)))),"")</f>
        <v/>
      </c>
      <c r="N8" s="1" t="str">
        <f t="array" aca="1" ref="N8" ca="1">IFERROR(INDIRECT(MID($I8,M$1,1)&amp;RANDBETWEEN($A$2+1,INDIRECT(MID($I8,M$1,1)&amp;($A$2)))),"")</f>
        <v/>
      </c>
      <c r="O8" s="1" t="str">
        <f t="array" aca="1" ref="O8" ca="1">IFERROR(INDIRECT(MID($I8,N$1,1)&amp;RANDBETWEEN($A$2+1,INDIRECT(MID($I8,N$1,1)&amp;($A$2)))),"")</f>
        <v/>
      </c>
      <c r="P8" s="1" t="str">
        <f t="array" aca="1" ref="P8" ca="1">IFERROR(INDIRECT(MID($I8,O$1,1)&amp;RANDBETWEEN($A$2+1,INDIRECT(MID($I8,O$1,1)&amp;($A$2)))),"")</f>
        <v/>
      </c>
    </row>
    <row r="9" spans="1:16">
      <c r="B9" s="4" t="s">
        <v>5525</v>
      </c>
      <c r="C9" s="4" t="s">
        <v>5568</v>
      </c>
      <c r="D9" s="4" t="s">
        <v>5569</v>
      </c>
      <c r="J9" s="132" t="str">
        <f ca="1">MID(J10,J$1,4)</f>
        <v>艮卦六五</v>
      </c>
      <c r="K9" s="133" t="str">
        <f ca="1">J6</f>
        <v>艮卦</v>
      </c>
    </row>
    <row r="10" spans="1:16">
      <c r="B10" s="4" t="s">
        <v>5529</v>
      </c>
      <c r="C10" s="4" t="s">
        <v>5713</v>
      </c>
      <c r="D10" s="4" t="s">
        <v>5714</v>
      </c>
      <c r="J10" s="134" t="str">
        <f ca="1">J5</f>
        <v>艮卦六五：艮其辅，言有序，悔亡。</v>
      </c>
      <c r="K10" s="135" t="str">
        <f ca="1">_xlfn.CONCAT(J6:K6)</f>
        <v>艮卦卦辞：艮其背，不获其身，行其庭，不见其人，无咎。</v>
      </c>
    </row>
    <row r="11" spans="1:16">
      <c r="B11" s="4" t="s">
        <v>5526</v>
      </c>
      <c r="C11" s="4" t="s">
        <v>5972</v>
      </c>
      <c r="D11" s="4" t="s">
        <v>5828</v>
      </c>
    </row>
    <row r="12" spans="1:16">
      <c r="B12" s="4" t="s">
        <v>5527</v>
      </c>
      <c r="C12" s="4" t="s">
        <v>5979</v>
      </c>
      <c r="D12" s="4" t="s">
        <v>5884</v>
      </c>
    </row>
    <row r="13" spans="1:16">
      <c r="B13" s="4" t="s">
        <v>5528</v>
      </c>
      <c r="C13" s="4" t="s">
        <v>5958</v>
      </c>
      <c r="D13" s="4" t="s">
        <v>5706</v>
      </c>
    </row>
    <row r="14" spans="1:16">
      <c r="B14" s="4" t="s">
        <v>5530</v>
      </c>
      <c r="C14" s="4" t="s">
        <v>5976</v>
      </c>
      <c r="D14" s="4" t="s">
        <v>5864</v>
      </c>
    </row>
    <row r="15" spans="1:16">
      <c r="B15" s="4" t="s">
        <v>5634</v>
      </c>
      <c r="C15" s="4" t="s">
        <v>5943</v>
      </c>
      <c r="D15" s="4" t="s">
        <v>5553</v>
      </c>
    </row>
    <row r="16" spans="1:16">
      <c r="B16" s="4" t="s">
        <v>5635</v>
      </c>
      <c r="C16" s="4" t="s">
        <v>5952</v>
      </c>
      <c r="D16" s="4" t="s">
        <v>5640</v>
      </c>
    </row>
    <row r="17" spans="2:4">
      <c r="B17" s="4" t="s">
        <v>5636</v>
      </c>
      <c r="C17" s="4" t="s">
        <v>5971</v>
      </c>
      <c r="D17" s="4" t="s">
        <v>5821</v>
      </c>
    </row>
    <row r="18" spans="2:4">
      <c r="B18" s="4" t="s">
        <v>5637</v>
      </c>
      <c r="C18" s="4" t="s">
        <v>5974</v>
      </c>
      <c r="D18" s="4" t="s">
        <v>5842</v>
      </c>
    </row>
    <row r="19" spans="2:4">
      <c r="B19" s="4" t="s">
        <v>5638</v>
      </c>
      <c r="C19" s="4" t="s">
        <v>5966</v>
      </c>
      <c r="D19" s="4" t="s">
        <v>5786</v>
      </c>
    </row>
    <row r="20" spans="2:4">
      <c r="B20" s="4" t="s">
        <v>5639</v>
      </c>
      <c r="C20" s="4" t="s">
        <v>5947</v>
      </c>
      <c r="D20" s="4" t="s">
        <v>5597</v>
      </c>
    </row>
    <row r="21" spans="2:4">
      <c r="B21" s="4" t="s">
        <v>5794</v>
      </c>
      <c r="C21" s="4" t="s">
        <v>5949</v>
      </c>
      <c r="D21" s="4" t="s">
        <v>5611</v>
      </c>
    </row>
    <row r="22" spans="2:4">
      <c r="B22" s="4" t="s">
        <v>5797</v>
      </c>
      <c r="C22" s="4" t="s">
        <v>5856</v>
      </c>
      <c r="D22" s="4" t="s">
        <v>5857</v>
      </c>
    </row>
    <row r="23" spans="2:4">
      <c r="B23" s="4" t="s">
        <v>5798</v>
      </c>
      <c r="C23" s="4" t="s">
        <v>5957</v>
      </c>
      <c r="D23" s="4" t="s">
        <v>5699</v>
      </c>
    </row>
    <row r="24" spans="2:4">
      <c r="B24" s="4" t="s">
        <v>5795</v>
      </c>
      <c r="C24" s="4" t="s">
        <v>5980</v>
      </c>
      <c r="D24" s="4" t="s">
        <v>5890</v>
      </c>
    </row>
    <row r="25" spans="2:4">
      <c r="B25" s="4" t="s">
        <v>5796</v>
      </c>
      <c r="C25" s="4" t="s">
        <v>5919</v>
      </c>
      <c r="D25" s="4" t="s">
        <v>5920</v>
      </c>
    </row>
    <row r="26" spans="2:4">
      <c r="B26" s="4" t="s">
        <v>5799</v>
      </c>
      <c r="C26" s="4" t="s">
        <v>5736</v>
      </c>
      <c r="D26" s="4" t="s">
        <v>5737</v>
      </c>
    </row>
    <row r="27" spans="2:4">
      <c r="B27" s="4" t="s">
        <v>5657</v>
      </c>
      <c r="C27" s="4" t="s">
        <v>5961</v>
      </c>
      <c r="D27" s="4" t="s">
        <v>5751</v>
      </c>
    </row>
    <row r="28" spans="2:4">
      <c r="B28" s="4" t="s">
        <v>5658</v>
      </c>
      <c r="C28" s="4" t="s">
        <v>5975</v>
      </c>
      <c r="D28" s="4" t="s">
        <v>5849</v>
      </c>
    </row>
    <row r="29" spans="2:4">
      <c r="B29" s="4" t="s">
        <v>5659</v>
      </c>
      <c r="C29" s="4" t="s">
        <v>5981</v>
      </c>
      <c r="D29" s="4" t="s">
        <v>5896</v>
      </c>
    </row>
    <row r="30" spans="2:4">
      <c r="B30" s="4" t="s">
        <v>5660</v>
      </c>
      <c r="C30" s="4" t="s">
        <v>5962</v>
      </c>
      <c r="D30" s="4" t="s">
        <v>5758</v>
      </c>
    </row>
    <row r="31" spans="2:4">
      <c r="B31" s="4" t="s">
        <v>5661</v>
      </c>
      <c r="C31" s="4" t="s">
        <v>5959</v>
      </c>
      <c r="D31" s="4" t="s">
        <v>5721</v>
      </c>
    </row>
    <row r="32" spans="2:4">
      <c r="B32" s="4" t="s">
        <v>5662</v>
      </c>
      <c r="C32" s="4" t="s">
        <v>5970</v>
      </c>
      <c r="D32" s="4" t="s">
        <v>5814</v>
      </c>
    </row>
    <row r="33" spans="2:4">
      <c r="B33" s="4" t="s">
        <v>5672</v>
      </c>
      <c r="C33" s="4" t="s">
        <v>5965</v>
      </c>
      <c r="D33" s="4" t="s">
        <v>5779</v>
      </c>
    </row>
    <row r="34" spans="2:4">
      <c r="B34" s="4" t="s">
        <v>5673</v>
      </c>
      <c r="C34" s="4" t="s">
        <v>5954</v>
      </c>
      <c r="D34" s="4" t="s">
        <v>5678</v>
      </c>
    </row>
    <row r="35" spans="2:4">
      <c r="B35" s="4" t="s">
        <v>5674</v>
      </c>
      <c r="C35" s="4" t="s">
        <v>5960</v>
      </c>
      <c r="D35" s="4" t="s">
        <v>5744</v>
      </c>
    </row>
    <row r="36" spans="2:4">
      <c r="B36" s="4" t="s">
        <v>5675</v>
      </c>
      <c r="C36" s="4" t="s">
        <v>5482</v>
      </c>
      <c r="D36" s="4" t="s">
        <v>5986</v>
      </c>
    </row>
    <row r="37" spans="2:4">
      <c r="B37" s="4" t="s">
        <v>5676</v>
      </c>
      <c r="C37" s="4" t="s">
        <v>5969</v>
      </c>
      <c r="D37" s="4" t="s">
        <v>5807</v>
      </c>
    </row>
    <row r="38" spans="2:4">
      <c r="B38" s="4" t="s">
        <v>5677</v>
      </c>
      <c r="C38" s="4" t="s">
        <v>5955</v>
      </c>
      <c r="D38" s="4" t="s">
        <v>5685</v>
      </c>
    </row>
    <row r="39" spans="2:4">
      <c r="B39" s="4" t="s">
        <v>5570</v>
      </c>
      <c r="C39" s="4" t="s">
        <v>5948</v>
      </c>
      <c r="D39" s="4" t="s">
        <v>5604</v>
      </c>
    </row>
    <row r="40" spans="2:4">
      <c r="B40" s="4" t="s">
        <v>5571</v>
      </c>
      <c r="C40" s="4" t="s">
        <v>5977</v>
      </c>
      <c r="D40" s="4" t="s">
        <v>5870</v>
      </c>
    </row>
    <row r="41" spans="2:4">
      <c r="B41" s="4" t="s">
        <v>5572</v>
      </c>
      <c r="C41" s="4" t="s">
        <v>5941</v>
      </c>
      <c r="D41" s="4" t="s">
        <v>5539</v>
      </c>
    </row>
    <row r="42" spans="2:4">
      <c r="B42" s="4" t="s">
        <v>5573</v>
      </c>
      <c r="C42" s="4" t="s">
        <v>5935</v>
      </c>
      <c r="D42" s="4" t="s">
        <v>5936</v>
      </c>
    </row>
    <row r="43" spans="2:4">
      <c r="B43" s="4" t="s">
        <v>5574</v>
      </c>
      <c r="C43" s="4" t="s">
        <v>5728</v>
      </c>
      <c r="D43" s="4" t="s">
        <v>5729</v>
      </c>
    </row>
    <row r="44" spans="2:4">
      <c r="B44" s="4" t="s">
        <v>5575</v>
      </c>
      <c r="C44" s="4" t="s">
        <v>5944</v>
      </c>
      <c r="D44" s="4" t="s">
        <v>5576</v>
      </c>
    </row>
    <row r="45" spans="2:4">
      <c r="B45" s="4" t="s">
        <v>5715</v>
      </c>
      <c r="C45" s="4" t="s">
        <v>5475</v>
      </c>
      <c r="D45" s="4" t="s">
        <v>5985</v>
      </c>
    </row>
    <row r="46" spans="2:4">
      <c r="B46" s="4" t="s">
        <v>5716</v>
      </c>
      <c r="C46" s="4" t="s">
        <v>5968</v>
      </c>
      <c r="D46" s="4" t="s">
        <v>5800</v>
      </c>
    </row>
    <row r="47" spans="2:4">
      <c r="B47" s="4" t="s">
        <v>5717</v>
      </c>
      <c r="C47" s="4" t="s">
        <v>5939</v>
      </c>
      <c r="D47" s="4" t="s">
        <v>5517</v>
      </c>
    </row>
    <row r="48" spans="2:4">
      <c r="B48" s="4" t="s">
        <v>5718</v>
      </c>
      <c r="C48" s="4" t="s">
        <v>5618</v>
      </c>
      <c r="D48" s="4" t="s">
        <v>5619</v>
      </c>
    </row>
    <row r="49" spans="2:4">
      <c r="B49" s="4" t="s">
        <v>5719</v>
      </c>
      <c r="C49" s="4" t="s">
        <v>5938</v>
      </c>
      <c r="D49" s="4" t="s">
        <v>5510</v>
      </c>
    </row>
    <row r="50" spans="2:4">
      <c r="B50" s="4" t="s">
        <v>5720</v>
      </c>
      <c r="C50" s="4" t="s">
        <v>5946</v>
      </c>
      <c r="D50" s="4" t="s">
        <v>5590</v>
      </c>
    </row>
    <row r="51" spans="2:4">
      <c r="B51" s="4" t="s">
        <v>5829</v>
      </c>
      <c r="C51" s="4" t="s">
        <v>5963</v>
      </c>
      <c r="D51" s="4" t="s">
        <v>5765</v>
      </c>
    </row>
    <row r="52" spans="2:4">
      <c r="B52" s="4" t="s">
        <v>5830</v>
      </c>
      <c r="C52" s="4" t="s">
        <v>5942</v>
      </c>
      <c r="D52" s="4" t="s">
        <v>5546</v>
      </c>
    </row>
    <row r="53" spans="2:4">
      <c r="B53" s="4" t="s">
        <v>5831</v>
      </c>
      <c r="C53" s="4" t="s">
        <v>5560</v>
      </c>
      <c r="D53" s="4" t="s">
        <v>5561</v>
      </c>
    </row>
    <row r="54" spans="2:4">
      <c r="B54" s="4" t="s">
        <v>5832</v>
      </c>
      <c r="C54" s="4" t="s">
        <v>5489</v>
      </c>
      <c r="D54" s="4" t="s">
        <v>5490</v>
      </c>
    </row>
    <row r="55" spans="2:4">
      <c r="B55" s="4" t="s">
        <v>5833</v>
      </c>
      <c r="C55" s="4" t="s">
        <v>5927</v>
      </c>
      <c r="D55" s="4" t="s">
        <v>5928</v>
      </c>
    </row>
    <row r="56" spans="2:4">
      <c r="B56" s="4" t="s">
        <v>5834</v>
      </c>
      <c r="C56" s="4" t="s">
        <v>5647</v>
      </c>
      <c r="D56" s="4" t="s">
        <v>5648</v>
      </c>
    </row>
    <row r="57" spans="2:4">
      <c r="B57" s="4" t="s">
        <v>5885</v>
      </c>
      <c r="C57" s="4" t="s">
        <v>5956</v>
      </c>
      <c r="D57" s="4" t="s">
        <v>5692</v>
      </c>
    </row>
    <row r="58" spans="2:4">
      <c r="B58" s="4" t="s">
        <v>5886</v>
      </c>
      <c r="C58" s="4" t="s">
        <v>5531</v>
      </c>
      <c r="D58" s="4" t="s">
        <v>5532</v>
      </c>
    </row>
    <row r="59" spans="2:4">
      <c r="B59" s="4" t="s">
        <v>5888</v>
      </c>
      <c r="C59" s="4" t="s">
        <v>5911</v>
      </c>
      <c r="D59" s="4" t="s">
        <v>5912</v>
      </c>
    </row>
    <row r="60" spans="2:4">
      <c r="B60" s="4" t="s">
        <v>5982</v>
      </c>
      <c r="C60" s="4" t="s">
        <v>5937</v>
      </c>
      <c r="D60" s="4" t="s">
        <v>5503</v>
      </c>
    </row>
    <row r="61" spans="2:4">
      <c r="B61" s="4" t="s">
        <v>5887</v>
      </c>
      <c r="C61" s="4" t="s">
        <v>5978</v>
      </c>
      <c r="D61" s="4" t="s">
        <v>5877</v>
      </c>
    </row>
    <row r="62" spans="2:4">
      <c r="B62" s="4" t="s">
        <v>5889</v>
      </c>
      <c r="C62" s="4" t="s">
        <v>5953</v>
      </c>
      <c r="D62" s="4" t="s">
        <v>5663</v>
      </c>
    </row>
    <row r="63" spans="2:4">
      <c r="B63" s="4" t="s">
        <v>5707</v>
      </c>
      <c r="C63" s="4" t="s">
        <v>5964</v>
      </c>
      <c r="D63" s="4" t="s">
        <v>5772</v>
      </c>
    </row>
    <row r="64" spans="2:4">
      <c r="B64" s="4" t="s">
        <v>5709</v>
      </c>
      <c r="C64" s="4" t="s">
        <v>5945</v>
      </c>
      <c r="D64" s="4" t="s">
        <v>5583</v>
      </c>
    </row>
    <row r="65" spans="2:4">
      <c r="B65" s="4" t="s">
        <v>5710</v>
      </c>
      <c r="C65" s="4" t="s">
        <v>5973</v>
      </c>
      <c r="D65" s="4" t="s">
        <v>5835</v>
      </c>
    </row>
    <row r="66" spans="2:4">
      <c r="B66" s="4" t="s">
        <v>5711</v>
      </c>
      <c r="C66" s="4" t="s">
        <v>5903</v>
      </c>
      <c r="D66" s="4" t="s">
        <v>5904</v>
      </c>
    </row>
    <row r="67" spans="2:4">
      <c r="B67" s="4" t="s">
        <v>5708</v>
      </c>
    </row>
    <row r="68" spans="2:4">
      <c r="B68" s="4" t="s">
        <v>5712</v>
      </c>
    </row>
    <row r="69" spans="2:4">
      <c r="B69" s="4" t="s">
        <v>5865</v>
      </c>
    </row>
    <row r="70" spans="2:4">
      <c r="B70" s="4" t="s">
        <v>5983</v>
      </c>
    </row>
    <row r="71" spans="2:4">
      <c r="B71" s="4" t="s">
        <v>5867</v>
      </c>
    </row>
    <row r="72" spans="2:4">
      <c r="B72" s="4" t="s">
        <v>5868</v>
      </c>
    </row>
    <row r="73" spans="2:4">
      <c r="B73" s="4" t="s">
        <v>5866</v>
      </c>
    </row>
    <row r="74" spans="2:4">
      <c r="B74" s="4" t="s">
        <v>5869</v>
      </c>
    </row>
    <row r="75" spans="2:4">
      <c r="B75" s="4" t="s">
        <v>5554</v>
      </c>
    </row>
    <row r="76" spans="2:4">
      <c r="B76" s="4" t="s">
        <v>5557</v>
      </c>
    </row>
    <row r="77" spans="2:4">
      <c r="B77" s="4" t="s">
        <v>5558</v>
      </c>
    </row>
    <row r="78" spans="2:4">
      <c r="B78" s="4" t="s">
        <v>5555</v>
      </c>
    </row>
    <row r="79" spans="2:4">
      <c r="B79" s="4" t="s">
        <v>5556</v>
      </c>
    </row>
    <row r="80" spans="2:4">
      <c r="B80" s="4" t="s">
        <v>5559</v>
      </c>
    </row>
    <row r="81" spans="2:2">
      <c r="B81" s="4" t="s">
        <v>5641</v>
      </c>
    </row>
    <row r="82" spans="2:2">
      <c r="B82" s="4" t="s">
        <v>5642</v>
      </c>
    </row>
    <row r="83" spans="2:2">
      <c r="B83" s="4" t="s">
        <v>5643</v>
      </c>
    </row>
    <row r="84" spans="2:2">
      <c r="B84" s="4" t="s">
        <v>5644</v>
      </c>
    </row>
    <row r="85" spans="2:2">
      <c r="B85" s="4" t="s">
        <v>5645</v>
      </c>
    </row>
    <row r="86" spans="2:2">
      <c r="B86" s="4" t="s">
        <v>5646</v>
      </c>
    </row>
    <row r="87" spans="2:2">
      <c r="B87" s="4" t="s">
        <v>5822</v>
      </c>
    </row>
    <row r="88" spans="2:2">
      <c r="B88" s="4" t="s">
        <v>5824</v>
      </c>
    </row>
    <row r="89" spans="2:2">
      <c r="B89" s="4" t="s">
        <v>5825</v>
      </c>
    </row>
    <row r="90" spans="2:2">
      <c r="B90" s="4" t="s">
        <v>5826</v>
      </c>
    </row>
    <row r="91" spans="2:2">
      <c r="B91" s="4" t="s">
        <v>5823</v>
      </c>
    </row>
    <row r="92" spans="2:2">
      <c r="B92" s="4" t="s">
        <v>5827</v>
      </c>
    </row>
    <row r="93" spans="2:2">
      <c r="B93" s="4" t="s">
        <v>5843</v>
      </c>
    </row>
    <row r="94" spans="2:2">
      <c r="B94" s="4" t="s">
        <v>5845</v>
      </c>
    </row>
    <row r="95" spans="2:2">
      <c r="B95" s="4" t="s">
        <v>5844</v>
      </c>
    </row>
    <row r="96" spans="2:2">
      <c r="B96" s="4" t="s">
        <v>5846</v>
      </c>
    </row>
    <row r="97" spans="2:2">
      <c r="B97" s="4" t="s">
        <v>5847</v>
      </c>
    </row>
    <row r="98" spans="2:2">
      <c r="B98" s="4" t="s">
        <v>5848</v>
      </c>
    </row>
    <row r="99" spans="2:2">
      <c r="B99" s="4" t="s">
        <v>5787</v>
      </c>
    </row>
    <row r="100" spans="2:2">
      <c r="B100" s="4" t="s">
        <v>5788</v>
      </c>
    </row>
    <row r="101" spans="2:2">
      <c r="B101" s="4" t="s">
        <v>5789</v>
      </c>
    </row>
    <row r="102" spans="2:2">
      <c r="B102" s="4" t="s">
        <v>5790</v>
      </c>
    </row>
    <row r="103" spans="2:2">
      <c r="B103" s="4" t="s">
        <v>5791</v>
      </c>
    </row>
    <row r="104" spans="2:2">
      <c r="B104" s="4" t="s">
        <v>5792</v>
      </c>
    </row>
    <row r="105" spans="2:2">
      <c r="B105" s="4" t="s">
        <v>5598</v>
      </c>
    </row>
    <row r="106" spans="2:2">
      <c r="B106" s="4" t="s">
        <v>5599</v>
      </c>
    </row>
    <row r="107" spans="2:2">
      <c r="B107" s="4" t="s">
        <v>5600</v>
      </c>
    </row>
    <row r="108" spans="2:2">
      <c r="B108" s="4" t="s">
        <v>5601</v>
      </c>
    </row>
    <row r="109" spans="2:2">
      <c r="B109" s="4" t="s">
        <v>5602</v>
      </c>
    </row>
    <row r="110" spans="2:2">
      <c r="B110" s="4" t="s">
        <v>5603</v>
      </c>
    </row>
    <row r="111" spans="2:2">
      <c r="B111" s="4" t="s">
        <v>5612</v>
      </c>
    </row>
    <row r="112" spans="2:2">
      <c r="B112" s="4" t="s">
        <v>5616</v>
      </c>
    </row>
    <row r="113" spans="2:2">
      <c r="B113" s="4" t="s">
        <v>5613</v>
      </c>
    </row>
    <row r="114" spans="2:2">
      <c r="B114" s="4" t="s">
        <v>5614</v>
      </c>
    </row>
    <row r="115" spans="2:2">
      <c r="B115" s="4" t="s">
        <v>5615</v>
      </c>
    </row>
    <row r="116" spans="2:2">
      <c r="B116" s="4" t="s">
        <v>5617</v>
      </c>
    </row>
    <row r="117" spans="2:2">
      <c r="B117" s="4" t="s">
        <v>5858</v>
      </c>
    </row>
    <row r="118" spans="2:2">
      <c r="B118" s="4" t="s">
        <v>5859</v>
      </c>
    </row>
    <row r="119" spans="2:2">
      <c r="B119" s="4" t="s">
        <v>5861</v>
      </c>
    </row>
    <row r="120" spans="2:2">
      <c r="B120" s="4" t="s">
        <v>5860</v>
      </c>
    </row>
    <row r="121" spans="2:2">
      <c r="B121" s="4" t="s">
        <v>5862</v>
      </c>
    </row>
    <row r="122" spans="2:2">
      <c r="B122" s="4" t="s">
        <v>5863</v>
      </c>
    </row>
    <row r="123" spans="2:2">
      <c r="B123" s="4" t="s">
        <v>5700</v>
      </c>
    </row>
    <row r="124" spans="2:2">
      <c r="B124" s="4" t="s">
        <v>5701</v>
      </c>
    </row>
    <row r="125" spans="2:2">
      <c r="B125" s="4" t="s">
        <v>5702</v>
      </c>
    </row>
    <row r="126" spans="2:2">
      <c r="B126" s="4" t="s">
        <v>5703</v>
      </c>
    </row>
    <row r="127" spans="2:2">
      <c r="B127" s="4" t="s">
        <v>5704</v>
      </c>
    </row>
    <row r="128" spans="2:2">
      <c r="B128" s="4" t="s">
        <v>5705</v>
      </c>
    </row>
    <row r="129" spans="2:2">
      <c r="B129" s="4" t="s">
        <v>5891</v>
      </c>
    </row>
    <row r="130" spans="2:2">
      <c r="B130" s="4" t="s">
        <v>5892</v>
      </c>
    </row>
    <row r="131" spans="2:2">
      <c r="B131" s="4" t="s">
        <v>5895</v>
      </c>
    </row>
    <row r="132" spans="2:2">
      <c r="B132" s="4" t="s">
        <v>5893</v>
      </c>
    </row>
    <row r="133" spans="2:2">
      <c r="B133" s="4" t="s">
        <v>5894</v>
      </c>
    </row>
    <row r="134" spans="2:2">
      <c r="B134" s="4" t="s">
        <v>5984</v>
      </c>
    </row>
    <row r="135" spans="2:2">
      <c r="B135" s="4" t="s">
        <v>5921</v>
      </c>
    </row>
    <row r="136" spans="2:2">
      <c r="B136" s="4" t="s">
        <v>5923</v>
      </c>
    </row>
    <row r="137" spans="2:2">
      <c r="B137" s="4" t="s">
        <v>5925</v>
      </c>
    </row>
    <row r="138" spans="2:2">
      <c r="B138" s="4" t="s">
        <v>5922</v>
      </c>
    </row>
    <row r="139" spans="2:2">
      <c r="B139" s="4" t="s">
        <v>5924</v>
      </c>
    </row>
    <row r="140" spans="2:2">
      <c r="B140" s="4" t="s">
        <v>5926</v>
      </c>
    </row>
    <row r="141" spans="2:2">
      <c r="B141" s="4" t="s">
        <v>5738</v>
      </c>
    </row>
    <row r="142" spans="2:2">
      <c r="B142" s="4" t="s">
        <v>5740</v>
      </c>
    </row>
    <row r="143" spans="2:2">
      <c r="B143" s="4" t="s">
        <v>5742</v>
      </c>
    </row>
    <row r="144" spans="2:2">
      <c r="B144" s="4" t="s">
        <v>5739</v>
      </c>
    </row>
    <row r="145" spans="2:2">
      <c r="B145" s="4" t="s">
        <v>5741</v>
      </c>
    </row>
    <row r="146" spans="2:2">
      <c r="B146" s="4" t="s">
        <v>5743</v>
      </c>
    </row>
    <row r="147" spans="2:2">
      <c r="B147" s="4" t="s">
        <v>5752</v>
      </c>
    </row>
    <row r="148" spans="2:2">
      <c r="B148" s="4" t="s">
        <v>5754</v>
      </c>
    </row>
    <row r="149" spans="2:2">
      <c r="B149" s="4" t="s">
        <v>5756</v>
      </c>
    </row>
    <row r="150" spans="2:2">
      <c r="B150" s="4" t="s">
        <v>5753</v>
      </c>
    </row>
    <row r="151" spans="2:2">
      <c r="B151" s="4" t="s">
        <v>5755</v>
      </c>
    </row>
    <row r="152" spans="2:2">
      <c r="B152" s="4" t="s">
        <v>5757</v>
      </c>
    </row>
    <row r="153" spans="2:2">
      <c r="B153" s="4" t="s">
        <v>5850</v>
      </c>
    </row>
    <row r="154" spans="2:2">
      <c r="B154" s="4" t="s">
        <v>5852</v>
      </c>
    </row>
    <row r="155" spans="2:2">
      <c r="B155" s="4" t="s">
        <v>5854</v>
      </c>
    </row>
    <row r="156" spans="2:2">
      <c r="B156" s="4" t="s">
        <v>5851</v>
      </c>
    </row>
    <row r="157" spans="2:2">
      <c r="B157" s="4" t="s">
        <v>5853</v>
      </c>
    </row>
    <row r="158" spans="2:2">
      <c r="B158" s="4" t="s">
        <v>5855</v>
      </c>
    </row>
    <row r="159" spans="2:2">
      <c r="B159" s="4" t="s">
        <v>5897</v>
      </c>
    </row>
    <row r="160" spans="2:2">
      <c r="B160" s="4" t="s">
        <v>5898</v>
      </c>
    </row>
    <row r="161" spans="2:2">
      <c r="B161" s="4" t="s">
        <v>5901</v>
      </c>
    </row>
    <row r="162" spans="2:2">
      <c r="B162" s="4" t="s">
        <v>5899</v>
      </c>
    </row>
    <row r="163" spans="2:2">
      <c r="B163" s="4" t="s">
        <v>5900</v>
      </c>
    </row>
    <row r="164" spans="2:2">
      <c r="B164" s="4" t="s">
        <v>5902</v>
      </c>
    </row>
    <row r="165" spans="2:2">
      <c r="B165" s="4" t="s">
        <v>5759</v>
      </c>
    </row>
    <row r="166" spans="2:2">
      <c r="B166" s="4" t="s">
        <v>5760</v>
      </c>
    </row>
    <row r="167" spans="2:2">
      <c r="B167" s="4" t="s">
        <v>5762</v>
      </c>
    </row>
    <row r="168" spans="2:2">
      <c r="B168" s="4" t="s">
        <v>5761</v>
      </c>
    </row>
    <row r="169" spans="2:2">
      <c r="B169" s="4" t="s">
        <v>5763</v>
      </c>
    </row>
    <row r="170" spans="2:2">
      <c r="B170" s="4" t="s">
        <v>5764</v>
      </c>
    </row>
    <row r="171" spans="2:2">
      <c r="B171" s="4" t="s">
        <v>5722</v>
      </c>
    </row>
    <row r="172" spans="2:2">
      <c r="B172" s="4" t="s">
        <v>5725</v>
      </c>
    </row>
    <row r="173" spans="2:2">
      <c r="B173" s="4" t="s">
        <v>5723</v>
      </c>
    </row>
    <row r="174" spans="2:2">
      <c r="B174" s="4" t="s">
        <v>5724</v>
      </c>
    </row>
    <row r="175" spans="2:2">
      <c r="B175" s="4" t="s">
        <v>5726</v>
      </c>
    </row>
    <row r="176" spans="2:2">
      <c r="B176" s="4" t="s">
        <v>5727</v>
      </c>
    </row>
    <row r="177" spans="2:2">
      <c r="B177" s="4" t="s">
        <v>5815</v>
      </c>
    </row>
    <row r="178" spans="2:2">
      <c r="B178" s="4" t="s">
        <v>5816</v>
      </c>
    </row>
    <row r="179" spans="2:2">
      <c r="B179" s="4" t="s">
        <v>5817</v>
      </c>
    </row>
    <row r="180" spans="2:2">
      <c r="B180" s="4" t="s">
        <v>5819</v>
      </c>
    </row>
    <row r="181" spans="2:2">
      <c r="B181" s="4" t="s">
        <v>5818</v>
      </c>
    </row>
    <row r="182" spans="2:2">
      <c r="B182" s="4" t="s">
        <v>5820</v>
      </c>
    </row>
    <row r="183" spans="2:2">
      <c r="B183" s="4" t="s">
        <v>5780</v>
      </c>
    </row>
    <row r="184" spans="2:2">
      <c r="B184" s="4" t="s">
        <v>5781</v>
      </c>
    </row>
    <row r="185" spans="2:2">
      <c r="B185" s="4" t="s">
        <v>5782</v>
      </c>
    </row>
    <row r="186" spans="2:2">
      <c r="B186" s="4" t="s">
        <v>5783</v>
      </c>
    </row>
    <row r="187" spans="2:2">
      <c r="B187" s="4" t="s">
        <v>5784</v>
      </c>
    </row>
    <row r="188" spans="2:2">
      <c r="B188" s="4" t="s">
        <v>5785</v>
      </c>
    </row>
    <row r="189" spans="2:2">
      <c r="B189" s="4" t="s">
        <v>5679</v>
      </c>
    </row>
    <row r="190" spans="2:2">
      <c r="B190" s="4" t="s">
        <v>5680</v>
      </c>
    </row>
    <row r="191" spans="2:2">
      <c r="B191" s="4" t="s">
        <v>5683</v>
      </c>
    </row>
    <row r="192" spans="2:2">
      <c r="B192" s="4" t="s">
        <v>5681</v>
      </c>
    </row>
    <row r="193" spans="2:2">
      <c r="B193" s="4" t="s">
        <v>5682</v>
      </c>
    </row>
    <row r="194" spans="2:2">
      <c r="B194" s="4" t="s">
        <v>5684</v>
      </c>
    </row>
    <row r="195" spans="2:2">
      <c r="B195" s="4" t="s">
        <v>5745</v>
      </c>
    </row>
    <row r="196" spans="2:2">
      <c r="B196" s="4" t="s">
        <v>5746</v>
      </c>
    </row>
    <row r="197" spans="2:2">
      <c r="B197" s="4" t="s">
        <v>5748</v>
      </c>
    </row>
    <row r="198" spans="2:2">
      <c r="B198" s="4" t="s">
        <v>5747</v>
      </c>
    </row>
    <row r="199" spans="2:2">
      <c r="B199" s="4" t="s">
        <v>5749</v>
      </c>
    </row>
    <row r="200" spans="2:2">
      <c r="B200" s="4" t="s">
        <v>5750</v>
      </c>
    </row>
    <row r="201" spans="2:2">
      <c r="B201" s="4" t="s">
        <v>5483</v>
      </c>
    </row>
    <row r="202" spans="2:2">
      <c r="B202" s="4" t="s">
        <v>5484</v>
      </c>
    </row>
    <row r="203" spans="2:2">
      <c r="B203" s="4" t="s">
        <v>5485</v>
      </c>
    </row>
    <row r="204" spans="2:2">
      <c r="B204" s="4" t="s">
        <v>5486</v>
      </c>
    </row>
    <row r="205" spans="2:2">
      <c r="B205" s="4" t="s">
        <v>5487</v>
      </c>
    </row>
    <row r="206" spans="2:2">
      <c r="B206" s="4" t="s">
        <v>5488</v>
      </c>
    </row>
    <row r="207" spans="2:2">
      <c r="B207" s="4" t="s">
        <v>5808</v>
      </c>
    </row>
    <row r="208" spans="2:2">
      <c r="B208" s="4" t="s">
        <v>5809</v>
      </c>
    </row>
    <row r="209" spans="2:2">
      <c r="B209" s="4" t="s">
        <v>5811</v>
      </c>
    </row>
    <row r="210" spans="2:2">
      <c r="B210" s="4" t="s">
        <v>5812</v>
      </c>
    </row>
    <row r="211" spans="2:2">
      <c r="B211" s="4" t="s">
        <v>5810</v>
      </c>
    </row>
    <row r="212" spans="2:2">
      <c r="B212" s="4" t="s">
        <v>5813</v>
      </c>
    </row>
    <row r="213" spans="2:2">
      <c r="B213" s="4" t="s">
        <v>5686</v>
      </c>
    </row>
    <row r="214" spans="2:2">
      <c r="B214" s="4" t="s">
        <v>5688</v>
      </c>
    </row>
    <row r="215" spans="2:2">
      <c r="B215" s="4" t="s">
        <v>5689</v>
      </c>
    </row>
    <row r="216" spans="2:2">
      <c r="B216" s="4" t="s">
        <v>5687</v>
      </c>
    </row>
    <row r="217" spans="2:2">
      <c r="B217" s="4" t="s">
        <v>5690</v>
      </c>
    </row>
    <row r="218" spans="2:2">
      <c r="B218" s="4" t="s">
        <v>5691</v>
      </c>
    </row>
    <row r="219" spans="2:2">
      <c r="B219" s="4" t="s">
        <v>5605</v>
      </c>
    </row>
    <row r="220" spans="2:2">
      <c r="B220" s="4" t="s">
        <v>5606</v>
      </c>
    </row>
    <row r="221" spans="2:2">
      <c r="B221" s="4" t="s">
        <v>5607</v>
      </c>
    </row>
    <row r="222" spans="2:2">
      <c r="B222" s="4" t="s">
        <v>5608</v>
      </c>
    </row>
    <row r="223" spans="2:2">
      <c r="B223" s="4" t="s">
        <v>5609</v>
      </c>
    </row>
    <row r="224" spans="2:2">
      <c r="B224" s="4" t="s">
        <v>5610</v>
      </c>
    </row>
    <row r="225" spans="2:2">
      <c r="B225" s="4" t="s">
        <v>5871</v>
      </c>
    </row>
    <row r="226" spans="2:2">
      <c r="B226" s="4" t="s">
        <v>5873</v>
      </c>
    </row>
    <row r="227" spans="2:2">
      <c r="B227" s="4" t="s">
        <v>5874</v>
      </c>
    </row>
    <row r="228" spans="2:2">
      <c r="B228" s="4" t="s">
        <v>5872</v>
      </c>
    </row>
    <row r="229" spans="2:2">
      <c r="B229" s="4" t="s">
        <v>5875</v>
      </c>
    </row>
    <row r="230" spans="2:2">
      <c r="B230" s="4" t="s">
        <v>5876</v>
      </c>
    </row>
    <row r="231" spans="2:2">
      <c r="B231" s="4" t="s">
        <v>5540</v>
      </c>
    </row>
    <row r="232" spans="2:2">
      <c r="B232" s="4" t="s">
        <v>5541</v>
      </c>
    </row>
    <row r="233" spans="2:2">
      <c r="B233" s="4" t="s">
        <v>5543</v>
      </c>
    </row>
    <row r="234" spans="2:2">
      <c r="B234" s="4" t="s">
        <v>5544</v>
      </c>
    </row>
    <row r="235" spans="2:2">
      <c r="B235" s="4" t="s">
        <v>5542</v>
      </c>
    </row>
    <row r="236" spans="2:2">
      <c r="B236" s="4" t="s">
        <v>5545</v>
      </c>
    </row>
    <row r="237" spans="2:2">
      <c r="B237" s="4" t="s">
        <v>5497</v>
      </c>
    </row>
    <row r="238" spans="2:2">
      <c r="B238" s="4" t="s">
        <v>5498</v>
      </c>
    </row>
    <row r="239" spans="2:2">
      <c r="B239" s="4" t="s">
        <v>5499</v>
      </c>
    </row>
    <row r="240" spans="2:2">
      <c r="B240" s="4" t="s">
        <v>5500</v>
      </c>
    </row>
    <row r="241" spans="2:2">
      <c r="B241" s="4" t="s">
        <v>5501</v>
      </c>
    </row>
    <row r="242" spans="2:2">
      <c r="B242" s="4" t="s">
        <v>5502</v>
      </c>
    </row>
    <row r="243" spans="2:2">
      <c r="B243" s="4" t="s">
        <v>5730</v>
      </c>
    </row>
    <row r="244" spans="2:2">
      <c r="B244" s="4" t="s">
        <v>5732</v>
      </c>
    </row>
    <row r="245" spans="2:2">
      <c r="B245" s="4" t="s">
        <v>5731</v>
      </c>
    </row>
    <row r="246" spans="2:2">
      <c r="B246" s="4" t="s">
        <v>5733</v>
      </c>
    </row>
    <row r="247" spans="2:2">
      <c r="B247" s="4" t="s">
        <v>5734</v>
      </c>
    </row>
    <row r="248" spans="2:2">
      <c r="B248" s="4" t="s">
        <v>5735</v>
      </c>
    </row>
    <row r="249" spans="2:2">
      <c r="B249" s="4" t="s">
        <v>5577</v>
      </c>
    </row>
    <row r="250" spans="2:2">
      <c r="B250" s="4" t="s">
        <v>5579</v>
      </c>
    </row>
    <row r="251" spans="2:2">
      <c r="B251" s="4" t="s">
        <v>5578</v>
      </c>
    </row>
    <row r="252" spans="2:2">
      <c r="B252" s="4" t="s">
        <v>5580</v>
      </c>
    </row>
    <row r="253" spans="2:2">
      <c r="B253" s="4" t="s">
        <v>5581</v>
      </c>
    </row>
    <row r="254" spans="2:2">
      <c r="B254" s="4" t="s">
        <v>5582</v>
      </c>
    </row>
    <row r="255" spans="2:2">
      <c r="B255" s="4" t="s">
        <v>5476</v>
      </c>
    </row>
    <row r="256" spans="2:2">
      <c r="B256" s="4" t="s">
        <v>5477</v>
      </c>
    </row>
    <row r="257" spans="2:2">
      <c r="B257" s="4" t="s">
        <v>5478</v>
      </c>
    </row>
    <row r="258" spans="2:2">
      <c r="B258" s="4" t="s">
        <v>5479</v>
      </c>
    </row>
    <row r="259" spans="2:2">
      <c r="B259" s="4" t="s">
        <v>5480</v>
      </c>
    </row>
    <row r="260" spans="2:2">
      <c r="B260" s="4" t="s">
        <v>5481</v>
      </c>
    </row>
    <row r="261" spans="2:2">
      <c r="B261" s="4" t="s">
        <v>5801</v>
      </c>
    </row>
    <row r="262" spans="2:2">
      <c r="B262" s="4" t="s">
        <v>5802</v>
      </c>
    </row>
    <row r="263" spans="2:2">
      <c r="B263" s="4" t="s">
        <v>5803</v>
      </c>
    </row>
    <row r="264" spans="2:2">
      <c r="B264" s="4" t="s">
        <v>5804</v>
      </c>
    </row>
    <row r="265" spans="2:2">
      <c r="B265" s="4" t="s">
        <v>5805</v>
      </c>
    </row>
    <row r="266" spans="2:2">
      <c r="B266" s="4" t="s">
        <v>5806</v>
      </c>
    </row>
    <row r="267" spans="2:2">
      <c r="B267" s="4" t="s">
        <v>5518</v>
      </c>
    </row>
    <row r="268" spans="2:2">
      <c r="B268" s="4" t="s">
        <v>5519</v>
      </c>
    </row>
    <row r="269" spans="2:2">
      <c r="B269" s="4" t="s">
        <v>5520</v>
      </c>
    </row>
    <row r="270" spans="2:2">
      <c r="B270" s="4" t="s">
        <v>5521</v>
      </c>
    </row>
    <row r="271" spans="2:2">
      <c r="B271" s="4" t="s">
        <v>5522</v>
      </c>
    </row>
    <row r="272" spans="2:2">
      <c r="B272" s="4" t="s">
        <v>5523</v>
      </c>
    </row>
    <row r="273" spans="2:2">
      <c r="B273" s="4" t="s">
        <v>5620</v>
      </c>
    </row>
    <row r="274" spans="2:2">
      <c r="B274" s="4" t="s">
        <v>5623</v>
      </c>
    </row>
    <row r="275" spans="2:2">
      <c r="B275" s="4" t="s">
        <v>5621</v>
      </c>
    </row>
    <row r="276" spans="2:2">
      <c r="B276" s="4" t="s">
        <v>5622</v>
      </c>
    </row>
    <row r="277" spans="2:2">
      <c r="B277" s="4" t="s">
        <v>5624</v>
      </c>
    </row>
    <row r="278" spans="2:2">
      <c r="B278" s="4" t="s">
        <v>5625</v>
      </c>
    </row>
    <row r="279" spans="2:2">
      <c r="B279" s="4" t="s">
        <v>5511</v>
      </c>
    </row>
    <row r="280" spans="2:2">
      <c r="B280" s="4" t="s">
        <v>5512</v>
      </c>
    </row>
    <row r="281" spans="2:2">
      <c r="B281" s="4" t="s">
        <v>5514</v>
      </c>
    </row>
    <row r="282" spans="2:2">
      <c r="B282" s="4" t="s">
        <v>5515</v>
      </c>
    </row>
    <row r="283" spans="2:2">
      <c r="B283" s="4" t="s">
        <v>5513</v>
      </c>
    </row>
    <row r="284" spans="2:2">
      <c r="B284" s="4" t="s">
        <v>5516</v>
      </c>
    </row>
    <row r="285" spans="2:2">
      <c r="B285" s="4" t="s">
        <v>5591</v>
      </c>
    </row>
    <row r="286" spans="2:2">
      <c r="B286" s="4" t="s">
        <v>5594</v>
      </c>
    </row>
    <row r="287" spans="2:2">
      <c r="B287" s="4" t="s">
        <v>5595</v>
      </c>
    </row>
    <row r="288" spans="2:2">
      <c r="B288" s="4" t="s">
        <v>5592</v>
      </c>
    </row>
    <row r="289" spans="2:2">
      <c r="B289" s="4" t="s">
        <v>5593</v>
      </c>
    </row>
    <row r="290" spans="2:2">
      <c r="B290" s="4" t="s">
        <v>5596</v>
      </c>
    </row>
    <row r="291" spans="2:2">
      <c r="B291" s="4" t="s">
        <v>5766</v>
      </c>
    </row>
    <row r="292" spans="2:2">
      <c r="B292" s="4" t="s">
        <v>5767</v>
      </c>
    </row>
    <row r="293" spans="2:2">
      <c r="B293" s="4" t="s">
        <v>5768</v>
      </c>
    </row>
    <row r="294" spans="2:2">
      <c r="B294" s="4" t="s">
        <v>5769</v>
      </c>
    </row>
    <row r="295" spans="2:2">
      <c r="B295" s="4" t="s">
        <v>5770</v>
      </c>
    </row>
    <row r="296" spans="2:2">
      <c r="B296" s="4" t="s">
        <v>5771</v>
      </c>
    </row>
    <row r="297" spans="2:2">
      <c r="B297" s="4" t="s">
        <v>5547</v>
      </c>
    </row>
    <row r="298" spans="2:2">
      <c r="B298" s="4" t="s">
        <v>5548</v>
      </c>
    </row>
    <row r="299" spans="2:2">
      <c r="B299" s="4" t="s">
        <v>5549</v>
      </c>
    </row>
    <row r="300" spans="2:2">
      <c r="B300" s="4" t="s">
        <v>5550</v>
      </c>
    </row>
    <row r="301" spans="2:2">
      <c r="B301" s="4" t="s">
        <v>5551</v>
      </c>
    </row>
    <row r="302" spans="2:2">
      <c r="B302" s="4" t="s">
        <v>5552</v>
      </c>
    </row>
    <row r="303" spans="2:2">
      <c r="B303" s="4" t="s">
        <v>5562</v>
      </c>
    </row>
    <row r="304" spans="2:2">
      <c r="B304" s="4" t="s">
        <v>5564</v>
      </c>
    </row>
    <row r="305" spans="2:2">
      <c r="B305" s="4" t="s">
        <v>5565</v>
      </c>
    </row>
    <row r="306" spans="2:2">
      <c r="B306" s="4" t="s">
        <v>5566</v>
      </c>
    </row>
    <row r="307" spans="2:2">
      <c r="B307" s="4" t="s">
        <v>5563</v>
      </c>
    </row>
    <row r="308" spans="2:2">
      <c r="B308" s="4" t="s">
        <v>5567</v>
      </c>
    </row>
    <row r="309" spans="2:2">
      <c r="B309" s="4" t="s">
        <v>5491</v>
      </c>
    </row>
    <row r="310" spans="2:2">
      <c r="B310" s="4" t="s">
        <v>5495</v>
      </c>
    </row>
    <row r="311" spans="2:2">
      <c r="B311" s="4" t="s">
        <v>5492</v>
      </c>
    </row>
    <row r="312" spans="2:2">
      <c r="B312" s="4" t="s">
        <v>5493</v>
      </c>
    </row>
    <row r="313" spans="2:2">
      <c r="B313" s="4" t="s">
        <v>5494</v>
      </c>
    </row>
    <row r="314" spans="2:2">
      <c r="B314" s="4" t="s">
        <v>5496</v>
      </c>
    </row>
    <row r="315" spans="2:2">
      <c r="B315" s="4" t="s">
        <v>5929</v>
      </c>
    </row>
    <row r="316" spans="2:2">
      <c r="B316" s="4" t="s">
        <v>5930</v>
      </c>
    </row>
    <row r="317" spans="2:2">
      <c r="B317" s="4" t="s">
        <v>5932</v>
      </c>
    </row>
    <row r="318" spans="2:2">
      <c r="B318" s="4" t="s">
        <v>5931</v>
      </c>
    </row>
    <row r="319" spans="2:2">
      <c r="B319" s="4" t="s">
        <v>5933</v>
      </c>
    </row>
    <row r="320" spans="2:2">
      <c r="B320" s="4" t="s">
        <v>5934</v>
      </c>
    </row>
    <row r="321" spans="2:2">
      <c r="B321" s="4" t="s">
        <v>5649</v>
      </c>
    </row>
    <row r="322" spans="2:2">
      <c r="B322" s="4" t="s">
        <v>5652</v>
      </c>
    </row>
    <row r="323" spans="2:2">
      <c r="B323" s="4" t="s">
        <v>5653</v>
      </c>
    </row>
    <row r="324" spans="2:2">
      <c r="B324" s="4" t="s">
        <v>5650</v>
      </c>
    </row>
    <row r="325" spans="2:2">
      <c r="B325" s="4" t="s">
        <v>5651</v>
      </c>
    </row>
    <row r="326" spans="2:2">
      <c r="B326" s="4" t="s">
        <v>5654</v>
      </c>
    </row>
    <row r="327" spans="2:2">
      <c r="B327" s="4" t="s">
        <v>5693</v>
      </c>
    </row>
    <row r="328" spans="2:2">
      <c r="B328" s="4" t="s">
        <v>5695</v>
      </c>
    </row>
    <row r="329" spans="2:2">
      <c r="B329" s="4" t="s">
        <v>5696</v>
      </c>
    </row>
    <row r="330" spans="2:2">
      <c r="B330" s="4" t="s">
        <v>5697</v>
      </c>
    </row>
    <row r="331" spans="2:2">
      <c r="B331" s="4" t="s">
        <v>5694</v>
      </c>
    </row>
    <row r="332" spans="2:2">
      <c r="B332" s="4" t="s">
        <v>5698</v>
      </c>
    </row>
    <row r="333" spans="2:2">
      <c r="B333" s="4" t="s">
        <v>5533</v>
      </c>
    </row>
    <row r="334" spans="2:2">
      <c r="B334" s="4" t="s">
        <v>5534</v>
      </c>
    </row>
    <row r="335" spans="2:2">
      <c r="B335" s="4" t="s">
        <v>5535</v>
      </c>
    </row>
    <row r="336" spans="2:2">
      <c r="B336" s="4" t="s">
        <v>5537</v>
      </c>
    </row>
    <row r="337" spans="2:2">
      <c r="B337" s="4" t="s">
        <v>5536</v>
      </c>
    </row>
    <row r="338" spans="2:2">
      <c r="B338" s="4" t="s">
        <v>5538</v>
      </c>
    </row>
    <row r="339" spans="2:2">
      <c r="B339" s="4" t="s">
        <v>5913</v>
      </c>
    </row>
    <row r="340" spans="2:2">
      <c r="B340" s="4" t="s">
        <v>5915</v>
      </c>
    </row>
    <row r="341" spans="2:2">
      <c r="B341" s="4" t="s">
        <v>5916</v>
      </c>
    </row>
    <row r="342" spans="2:2">
      <c r="B342" s="4" t="s">
        <v>5914</v>
      </c>
    </row>
    <row r="343" spans="2:2">
      <c r="B343" s="4" t="s">
        <v>5917</v>
      </c>
    </row>
    <row r="344" spans="2:2">
      <c r="B344" s="4" t="s">
        <v>5918</v>
      </c>
    </row>
    <row r="345" spans="2:2">
      <c r="B345" s="4" t="s">
        <v>5504</v>
      </c>
    </row>
    <row r="346" spans="2:2">
      <c r="B346" s="4" t="s">
        <v>5505</v>
      </c>
    </row>
    <row r="347" spans="2:2">
      <c r="B347" s="4" t="s">
        <v>5506</v>
      </c>
    </row>
    <row r="348" spans="2:2">
      <c r="B348" s="4" t="s">
        <v>5508</v>
      </c>
    </row>
    <row r="349" spans="2:2">
      <c r="B349" s="4" t="s">
        <v>5507</v>
      </c>
    </row>
    <row r="350" spans="2:2">
      <c r="B350" s="4" t="s">
        <v>5509</v>
      </c>
    </row>
    <row r="351" spans="2:2">
      <c r="B351" s="4" t="s">
        <v>5878</v>
      </c>
    </row>
    <row r="352" spans="2:2">
      <c r="B352" s="4" t="s">
        <v>5879</v>
      </c>
    </row>
    <row r="353" spans="2:2">
      <c r="B353" s="4" t="s">
        <v>5880</v>
      </c>
    </row>
    <row r="354" spans="2:2">
      <c r="B354" s="4" t="s">
        <v>5882</v>
      </c>
    </row>
    <row r="355" spans="2:2">
      <c r="B355" s="4" t="s">
        <v>5881</v>
      </c>
    </row>
    <row r="356" spans="2:2">
      <c r="B356" s="4" t="s">
        <v>5883</v>
      </c>
    </row>
    <row r="357" spans="2:2">
      <c r="B357" s="4" t="s">
        <v>5664</v>
      </c>
    </row>
    <row r="358" spans="2:2">
      <c r="B358" s="4" t="s">
        <v>5665</v>
      </c>
    </row>
    <row r="359" spans="2:2">
      <c r="B359" s="4" t="s">
        <v>5666</v>
      </c>
    </row>
    <row r="360" spans="2:2">
      <c r="B360" s="4" t="s">
        <v>5667</v>
      </c>
    </row>
    <row r="361" spans="2:2">
      <c r="B361" s="4" t="s">
        <v>5668</v>
      </c>
    </row>
    <row r="362" spans="2:2">
      <c r="B362" s="4" t="s">
        <v>5669</v>
      </c>
    </row>
    <row r="363" spans="2:2">
      <c r="B363" s="4" t="s">
        <v>5773</v>
      </c>
    </row>
    <row r="364" spans="2:2">
      <c r="B364" s="4" t="s">
        <v>5777</v>
      </c>
    </row>
    <row r="365" spans="2:2">
      <c r="B365" s="4" t="s">
        <v>5774</v>
      </c>
    </row>
    <row r="366" spans="2:2">
      <c r="B366" s="4" t="s">
        <v>5775</v>
      </c>
    </row>
    <row r="367" spans="2:2">
      <c r="B367" s="4" t="s">
        <v>5776</v>
      </c>
    </row>
    <row r="368" spans="2:2">
      <c r="B368" s="4" t="s">
        <v>5778</v>
      </c>
    </row>
    <row r="369" spans="2:2">
      <c r="B369" s="4" t="s">
        <v>5584</v>
      </c>
    </row>
    <row r="370" spans="2:2">
      <c r="B370" s="4" t="s">
        <v>5587</v>
      </c>
    </row>
    <row r="371" spans="2:2">
      <c r="B371" s="4" t="s">
        <v>5585</v>
      </c>
    </row>
    <row r="372" spans="2:2">
      <c r="B372" s="4" t="s">
        <v>5586</v>
      </c>
    </row>
    <row r="373" spans="2:2">
      <c r="B373" s="4" t="s">
        <v>5588</v>
      </c>
    </row>
    <row r="374" spans="2:2">
      <c r="B374" s="4" t="s">
        <v>5589</v>
      </c>
    </row>
    <row r="375" spans="2:2">
      <c r="B375" s="4" t="s">
        <v>5836</v>
      </c>
    </row>
    <row r="376" spans="2:2">
      <c r="B376" s="4" t="s">
        <v>5839</v>
      </c>
    </row>
    <row r="377" spans="2:2">
      <c r="B377" s="4" t="s">
        <v>5837</v>
      </c>
    </row>
    <row r="378" spans="2:2">
      <c r="B378" s="4" t="s">
        <v>5838</v>
      </c>
    </row>
    <row r="379" spans="2:2">
      <c r="B379" s="4" t="s">
        <v>5840</v>
      </c>
    </row>
    <row r="380" spans="2:2">
      <c r="B380" s="4" t="s">
        <v>5841</v>
      </c>
    </row>
    <row r="381" spans="2:2">
      <c r="B381" s="4" t="s">
        <v>5905</v>
      </c>
    </row>
    <row r="382" spans="2:2">
      <c r="B382" s="4" t="s">
        <v>5906</v>
      </c>
    </row>
    <row r="383" spans="2:2">
      <c r="B383" s="4" t="s">
        <v>5909</v>
      </c>
    </row>
    <row r="384" spans="2:2">
      <c r="B384" s="4" t="s">
        <v>5907</v>
      </c>
    </row>
    <row r="385" spans="2:2">
      <c r="B385" s="4" t="s">
        <v>5908</v>
      </c>
    </row>
    <row r="386" spans="2:2">
      <c r="B386" s="4" t="s">
        <v>5910</v>
      </c>
    </row>
  </sheetData>
  <phoneticPr fontId="9"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C117"/>
  <sheetViews>
    <sheetView topLeftCell="E6" zoomScale="81" workbookViewId="0">
      <selection activeCell="L1" sqref="L1"/>
    </sheetView>
  </sheetViews>
  <sheetFormatPr baseColWidth="10" defaultColWidth="31.83203125" defaultRowHeight="155" customHeight="1"/>
  <cols>
    <col min="1" max="16384" width="31.83203125" style="14"/>
  </cols>
  <sheetData>
    <row r="1" spans="1:29" ht="155" customHeight="1" thickBot="1">
      <c r="B1" s="5" t="s">
        <v>4</v>
      </c>
      <c r="C1" s="5" t="s">
        <v>5</v>
      </c>
      <c r="D1" s="19" t="s">
        <v>2739</v>
      </c>
      <c r="E1" s="19" t="s">
        <v>2740</v>
      </c>
      <c r="F1" s="19" t="s">
        <v>2739</v>
      </c>
      <c r="G1" s="19" t="s">
        <v>6257</v>
      </c>
      <c r="H1" s="19" t="s">
        <v>6182</v>
      </c>
      <c r="I1" s="260" t="s">
        <v>6271</v>
      </c>
      <c r="J1" s="19" t="s">
        <v>6182</v>
      </c>
      <c r="K1" s="19" t="s">
        <v>6344</v>
      </c>
      <c r="L1" s="19"/>
    </row>
    <row r="2" spans="1:29" ht="155" customHeight="1" thickBot="1">
      <c r="A2" s="14">
        <f t="shared" ref="A2:K2" si="0">COUNTIF(A3:A9999,"&lt;&gt;")+2</f>
        <v>2</v>
      </c>
      <c r="B2" s="14">
        <f t="shared" si="0"/>
        <v>39</v>
      </c>
      <c r="C2" s="14">
        <f t="shared" si="0"/>
        <v>56</v>
      </c>
      <c r="D2" s="14">
        <f t="shared" si="0"/>
        <v>38</v>
      </c>
      <c r="E2" s="14">
        <f t="shared" si="0"/>
        <v>38</v>
      </c>
      <c r="F2" s="14">
        <f t="shared" si="0"/>
        <v>38</v>
      </c>
      <c r="G2" s="14">
        <f t="shared" si="0"/>
        <v>20</v>
      </c>
      <c r="H2" s="14">
        <f t="shared" si="0"/>
        <v>20</v>
      </c>
      <c r="I2" s="14">
        <f t="shared" si="0"/>
        <v>15</v>
      </c>
      <c r="J2" s="14">
        <f t="shared" si="0"/>
        <v>15</v>
      </c>
      <c r="K2" s="14">
        <f t="shared" si="0"/>
        <v>67</v>
      </c>
      <c r="N2" s="303" t="s">
        <v>6065</v>
      </c>
      <c r="O2" s="304"/>
      <c r="P2" s="304"/>
      <c r="Q2" s="305"/>
      <c r="R2" s="303" t="s">
        <v>6066</v>
      </c>
      <c r="S2" s="304"/>
      <c r="T2" s="304"/>
      <c r="U2" s="305"/>
      <c r="V2" s="303" t="s">
        <v>6289</v>
      </c>
      <c r="W2" s="304"/>
      <c r="X2" s="304"/>
      <c r="Y2" s="305"/>
      <c r="Z2" s="303" t="s">
        <v>6290</v>
      </c>
      <c r="AA2" s="304"/>
      <c r="AB2" s="304"/>
      <c r="AC2" s="305"/>
    </row>
    <row r="3" spans="1:29" ht="155" customHeight="1">
      <c r="B3" s="3" t="s">
        <v>2054</v>
      </c>
      <c r="C3" s="3" t="s">
        <v>2055</v>
      </c>
      <c r="D3" s="14" t="s">
        <v>2667</v>
      </c>
      <c r="E3" s="14" t="s">
        <v>2668</v>
      </c>
      <c r="F3" s="19" t="s">
        <v>2744</v>
      </c>
      <c r="G3" s="261" t="s">
        <v>6221</v>
      </c>
      <c r="H3" s="19" t="s">
        <v>6242</v>
      </c>
      <c r="I3" s="261" t="s">
        <v>6258</v>
      </c>
      <c r="J3" s="19" t="s">
        <v>6243</v>
      </c>
      <c r="K3" s="279" t="s">
        <v>6293</v>
      </c>
      <c r="L3" s="279" t="s">
        <v>6359</v>
      </c>
      <c r="N3" s="215">
        <f ca="1">RANDBETWEEN($A$2+1,D$2)-2</f>
        <v>25</v>
      </c>
      <c r="O3" s="293" t="str" cm="1">
        <f t="array" aca="1" ref="O3" ca="1">INDIRECT("D"&amp;(N3+2))</f>
        <v>25.通奸淫行:两名通奸者，受欺之原配。</v>
      </c>
      <c r="P3" s="293"/>
      <c r="Q3" s="294"/>
      <c r="R3" s="215" t="s">
        <v>4</v>
      </c>
      <c r="S3" s="308" t="str" cm="1">
        <f t="array" aca="1" ref="S3" ca="1">INDIRECT("B"&amp;(RANDBETWEEN($A$2+1,B$2)))</f>
        <v>扮猪吃虎</v>
      </c>
      <c r="T3" s="308"/>
      <c r="U3" s="309"/>
      <c r="V3" s="215">
        <f ca="1">RANDBETWEEN($A$2+1,G$2)-2</f>
        <v>12</v>
      </c>
      <c r="W3" s="293" t="str" cm="1">
        <f t="array" aca="1" ref="W3" ca="1">INDIRECT("G"&amp;(V3+2))</f>
        <v>3、装逼打脸 </v>
      </c>
      <c r="X3" s="293"/>
      <c r="Y3" s="294"/>
      <c r="Z3" s="215">
        <f ca="1">RANDBETWEEN($A$2+1,I$2)-2</f>
        <v>8</v>
      </c>
      <c r="AA3" s="293" t="str" cm="1">
        <f t="array" aca="1" ref="AA3" ca="1">INDIRECT("I"&amp;(Z3+2))</f>
        <v>4、惩戒坏人 </v>
      </c>
      <c r="AB3" s="293"/>
      <c r="AC3" s="294"/>
    </row>
    <row r="4" spans="1:29" ht="155" customHeight="1">
      <c r="B4" s="3" t="s">
        <v>2056</v>
      </c>
      <c r="C4" s="3" t="s">
        <v>2057</v>
      </c>
      <c r="D4" s="14" t="s">
        <v>2669</v>
      </c>
      <c r="E4" s="14" t="s">
        <v>2670</v>
      </c>
      <c r="F4" s="19" t="s">
        <v>2745</v>
      </c>
      <c r="G4" s="261" t="s">
        <v>6231</v>
      </c>
      <c r="H4" s="19" t="s">
        <v>6250</v>
      </c>
      <c r="I4" s="261" t="s">
        <v>6267</v>
      </c>
      <c r="J4" s="19" t="s">
        <v>6274</v>
      </c>
      <c r="K4" s="14" t="s">
        <v>6345</v>
      </c>
      <c r="L4" s="14" t="s">
        <v>6360</v>
      </c>
      <c r="N4" s="215" t="str">
        <f>剧情框架!$E$1</f>
        <v>36种故事原型例子</v>
      </c>
      <c r="O4" s="295" t="str" cm="1">
        <f t="array" aca="1" ref="O4" ca="1">INDIRECT("E"&amp;(N3+2))</f>
        <v>例：妻子是耳聋眼瞎以后，丈夫时常带小三回家来寻欢作乐。</v>
      </c>
      <c r="P4" s="295"/>
      <c r="Q4" s="296"/>
      <c r="R4" s="215" t="s">
        <v>5</v>
      </c>
      <c r="S4" s="295" t="str" cm="1">
        <f t="array" aca="1" ref="S4" ca="1">INDIRECT("C"&amp;(RANDBETWEEN($A$2+1,C$2)))</f>
        <v>被派到主角身边打探情报、不情不愿的小弟或者美女，主角得知真相以后让其离开，前者却不愿分离</v>
      </c>
      <c r="T4" s="295"/>
      <c r="U4" s="296"/>
      <c r="V4" s="215" t="str">
        <f>剧情框架!$E$1</f>
        <v>36种故事原型例子</v>
      </c>
      <c r="W4" s="295" t="str" cm="1">
        <f t="array" aca="1" ref="W4" ca="1">INDIRECT("H"&amp;(V3+2))</f>
        <v>主角不透露身份，让人以为很普通的人，结果谁都瞧不起的时候，一鸣惊人，让人惊叹不已。 
例1：被人欺辱的时候，突然被什么人认了出来，结果场面瞬间扭转。 
例2：所有人都将主角的小弟当成强者了，怠慢主角，结果扭头主角在关键时刻揭开了身份。 </v>
      </c>
      <c r="X4" s="295"/>
      <c r="Y4" s="296"/>
      <c r="Z4" s="215" t="str">
        <f>剧情框架!$E$1</f>
        <v>36种故事原型例子</v>
      </c>
      <c r="AA4" s="295" t="str" cm="1">
        <f t="array" aca="1" ref="AA4" ca="1">INDIRECT("J"&amp;(Z3+2))</f>
        <v>让人无比痛恨，没有任何底线的恶人，读者只想让他死的那种。 
而且还不能轻易让他死，要经过羞辱，折磨，最后永远奴役。 
同时还能合理抢夺这些恶人的东西。 </v>
      </c>
      <c r="AB4" s="295"/>
      <c r="AC4" s="296"/>
    </row>
    <row r="5" spans="1:29" ht="155" customHeight="1">
      <c r="B5" s="3" t="s">
        <v>2058</v>
      </c>
      <c r="C5" s="3" t="s">
        <v>2059</v>
      </c>
      <c r="D5" s="14" t="s">
        <v>2671</v>
      </c>
      <c r="E5" s="14" t="s">
        <v>2672</v>
      </c>
      <c r="F5" s="19" t="s">
        <v>2746</v>
      </c>
      <c r="G5" s="261" t="s">
        <v>6232</v>
      </c>
      <c r="H5" s="19" t="s">
        <v>6251</v>
      </c>
      <c r="I5" s="261" t="s">
        <v>6268</v>
      </c>
      <c r="J5" s="19" t="s">
        <v>6275</v>
      </c>
      <c r="K5" s="279" t="s">
        <v>6301</v>
      </c>
      <c r="L5" s="279" t="s">
        <v>6361</v>
      </c>
      <c r="N5" s="215">
        <f ca="1">RANDBETWEEN($A$2+1,D$2)-2</f>
        <v>10</v>
      </c>
      <c r="O5" s="293" t="str" cm="1">
        <f t="array" aca="1" ref="O5" ca="1">INDIRECT("D"&amp;(N5+2))</f>
        <v>10.绑架人质:绑票者，人质，看守者。</v>
      </c>
      <c r="P5" s="293"/>
      <c r="Q5" s="294"/>
      <c r="R5" s="215" t="s">
        <v>4</v>
      </c>
      <c r="S5" s="308" t="str" cm="1">
        <f t="array" aca="1" ref="S5" ca="1">INDIRECT("B"&amp;(RANDBETWEEN($A$2+1,B$2)))</f>
        <v>损人利己：</v>
      </c>
      <c r="T5" s="308"/>
      <c r="U5" s="309"/>
      <c r="V5" s="215">
        <f ca="1">RANDBETWEEN($A$2+1,G$2)-2</f>
        <v>11</v>
      </c>
      <c r="W5" s="293" t="str" cm="1">
        <f t="array" aca="1" ref="W5" ca="1">INDIRECT("G"&amp;(V5+2))</f>
        <v>2、扮猪吃虎 </v>
      </c>
      <c r="X5" s="293"/>
      <c r="Y5" s="294"/>
      <c r="Z5" s="215">
        <f ca="1">RANDBETWEEN($A$2+1,I$2)-2</f>
        <v>10</v>
      </c>
      <c r="AA5" s="293" t="str" cm="1">
        <f t="array" aca="1" ref="AA5" ca="1">INDIRECT("I"&amp;(Z5+2))</f>
        <v>6、力挽狂澜 </v>
      </c>
      <c r="AB5" s="293"/>
      <c r="AC5" s="294"/>
    </row>
    <row r="6" spans="1:29" ht="155" customHeight="1" thickBot="1">
      <c r="B6" s="3" t="s">
        <v>2060</v>
      </c>
      <c r="C6" s="3" t="s">
        <v>2061</v>
      </c>
      <c r="D6" s="14" t="s">
        <v>2673</v>
      </c>
      <c r="E6" s="14" t="s">
        <v>2674</v>
      </c>
      <c r="F6" s="19" t="s">
        <v>2747</v>
      </c>
      <c r="G6" s="261" t="s">
        <v>6233</v>
      </c>
      <c r="H6" s="19" t="s">
        <v>6252</v>
      </c>
      <c r="I6" s="261" t="s">
        <v>6269</v>
      </c>
      <c r="J6" s="19" t="s">
        <v>6276</v>
      </c>
      <c r="K6" s="279" t="s">
        <v>6302</v>
      </c>
      <c r="L6" s="279" t="s">
        <v>6362</v>
      </c>
      <c r="N6" s="235" t="str">
        <f>剧情框架!$E$1</f>
        <v>36种故事原型例子</v>
      </c>
      <c r="O6" s="446" t="str" cm="1">
        <f t="array" aca="1" ref="O6" ca="1">INDIRECT("E"&amp;(N5+2))</f>
        <v>例:女主家经商，女二勾结匪徒把女主迷晕绑了当人质要钱，霸气女主醒来用内力挣断绳子，又把两个匪徒吊起来拷问。</v>
      </c>
      <c r="P6" s="446"/>
      <c r="Q6" s="447"/>
      <c r="R6" s="235" t="s">
        <v>5</v>
      </c>
      <c r="S6" s="446" t="str" cm="1">
        <f t="array" aca="1" ref="S6" ca="1">INDIRECT("C"&amp;(RANDBETWEEN($A$2+1,C$2)))</f>
        <v>短时间内完成让别人绝望的事情</v>
      </c>
      <c r="T6" s="446"/>
      <c r="U6" s="447"/>
      <c r="V6" s="235" t="str">
        <f>剧情框架!$E$1</f>
        <v>36种故事原型例子</v>
      </c>
      <c r="W6" s="446" t="str" cm="1">
        <f t="array" aca="1" ref="W6" ca="1">INDIRECT("H"&amp;(V5+2))</f>
        <v>假装成普通人或者很弱的样子，被敌人小瞧，所有人都不看好，结果扭头就以雷霆手段打败敌人。 
然后以之前敌人的话语嘲讽回去。 </v>
      </c>
      <c r="X6" s="446"/>
      <c r="Y6" s="447"/>
      <c r="Z6" s="235" t="str">
        <f>剧情框架!$E$1</f>
        <v>36种故事原型例子</v>
      </c>
      <c r="AA6" s="446" t="str" cm="1">
        <f t="array" aca="1" ref="AA6" ca="1">INDIRECT("J"&amp;(Z5+2))</f>
        <v>关键时刻出现，主角成为了人们眼中希望，独自力挽狂澜，挽救了众人。 
或者是带领身边的人，从弱小一步步走向强大，成为人们眼中的英雄。 </v>
      </c>
      <c r="AB6" s="446"/>
      <c r="AC6" s="447"/>
    </row>
    <row r="7" spans="1:29" ht="155" customHeight="1">
      <c r="B7" s="3" t="s">
        <v>2062</v>
      </c>
      <c r="C7" s="3" t="s">
        <v>2063</v>
      </c>
      <c r="D7" s="14" t="s">
        <v>2675</v>
      </c>
      <c r="E7" s="14" t="s">
        <v>2676</v>
      </c>
      <c r="F7" s="19" t="s">
        <v>2748</v>
      </c>
      <c r="G7" s="261" t="s">
        <v>6234</v>
      </c>
      <c r="H7" s="19" t="s">
        <v>6253</v>
      </c>
      <c r="I7" s="261" t="s">
        <v>6270</v>
      </c>
      <c r="J7" s="19" t="s">
        <v>6277</v>
      </c>
      <c r="K7" s="279" t="s">
        <v>6303</v>
      </c>
      <c r="L7" s="279" t="s">
        <v>6363</v>
      </c>
    </row>
    <row r="8" spans="1:29" ht="155" customHeight="1">
      <c r="B8" s="3" t="s">
        <v>2064</v>
      </c>
      <c r="C8" s="3" t="s">
        <v>2065</v>
      </c>
      <c r="D8" s="14" t="s">
        <v>2677</v>
      </c>
      <c r="E8" s="14" t="s">
        <v>2678</v>
      </c>
      <c r="F8" s="19" t="s">
        <v>2749</v>
      </c>
      <c r="G8" s="261" t="s">
        <v>6235</v>
      </c>
      <c r="H8" s="19" t="s">
        <v>6254</v>
      </c>
      <c r="I8" s="261" t="s">
        <v>6259</v>
      </c>
      <c r="J8" s="19" t="s">
        <v>6244</v>
      </c>
      <c r="K8" s="279" t="s">
        <v>6304</v>
      </c>
      <c r="L8" s="279" t="s">
        <v>6364</v>
      </c>
      <c r="Q8" s="19"/>
    </row>
    <row r="9" spans="1:29" ht="155" customHeight="1">
      <c r="B9" s="3" t="s">
        <v>2066</v>
      </c>
      <c r="C9" s="3" t="s">
        <v>2067</v>
      </c>
      <c r="D9" s="14" t="s">
        <v>2679</v>
      </c>
      <c r="E9" s="14" t="s">
        <v>2680</v>
      </c>
      <c r="F9" s="19" t="s">
        <v>2750</v>
      </c>
      <c r="G9" s="261" t="s">
        <v>6236</v>
      </c>
      <c r="H9" s="261" t="s">
        <v>6237</v>
      </c>
      <c r="I9" s="261" t="s">
        <v>6260</v>
      </c>
      <c r="J9" s="19" t="s">
        <v>6272</v>
      </c>
      <c r="K9" s="279" t="s">
        <v>6305</v>
      </c>
      <c r="L9" s="14" t="s">
        <v>6365</v>
      </c>
    </row>
    <row r="10" spans="1:29" ht="155" customHeight="1">
      <c r="B10" s="3" t="s">
        <v>2068</v>
      </c>
      <c r="C10" s="3" t="s">
        <v>2069</v>
      </c>
      <c r="D10" s="14" t="s">
        <v>2681</v>
      </c>
      <c r="E10" s="14" t="s">
        <v>2682</v>
      </c>
      <c r="F10" s="19" t="s">
        <v>2751</v>
      </c>
      <c r="G10" s="261" t="s">
        <v>6238</v>
      </c>
      <c r="H10" s="19" t="s">
        <v>6255</v>
      </c>
      <c r="I10" s="261" t="s">
        <v>6261</v>
      </c>
      <c r="J10" s="19" t="s">
        <v>6242</v>
      </c>
      <c r="K10" s="14" t="s">
        <v>6347</v>
      </c>
      <c r="L10" s="279" t="s">
        <v>6366</v>
      </c>
    </row>
    <row r="11" spans="1:29" ht="155" customHeight="1">
      <c r="B11" s="3" t="s">
        <v>2780</v>
      </c>
      <c r="C11" s="3" t="s">
        <v>2070</v>
      </c>
      <c r="D11" s="14" t="s">
        <v>2683</v>
      </c>
      <c r="E11" s="14" t="s">
        <v>2684</v>
      </c>
      <c r="F11" s="19" t="s">
        <v>2752</v>
      </c>
      <c r="G11" s="261" t="s">
        <v>6239</v>
      </c>
      <c r="H11" s="19" t="s">
        <v>6256</v>
      </c>
      <c r="I11" s="261" t="s">
        <v>6262</v>
      </c>
      <c r="J11" s="19" t="s">
        <v>6273</v>
      </c>
      <c r="K11" s="279" t="s">
        <v>6306</v>
      </c>
      <c r="L11" s="279" t="s">
        <v>6367</v>
      </c>
    </row>
    <row r="12" spans="1:29" ht="155" customHeight="1">
      <c r="B12" s="3" t="s">
        <v>2781</v>
      </c>
      <c r="C12" s="3" t="s">
        <v>2071</v>
      </c>
      <c r="D12" s="14" t="s">
        <v>2685</v>
      </c>
      <c r="E12" s="14" t="s">
        <v>2686</v>
      </c>
      <c r="F12" s="19" t="s">
        <v>2753</v>
      </c>
      <c r="G12" s="261" t="s">
        <v>6240</v>
      </c>
      <c r="H12" s="261" t="s">
        <v>6241</v>
      </c>
      <c r="I12" s="261" t="s">
        <v>6263</v>
      </c>
      <c r="J12" s="19" t="s">
        <v>6248</v>
      </c>
      <c r="K12" s="279" t="s">
        <v>6307</v>
      </c>
    </row>
    <row r="13" spans="1:29" ht="155" customHeight="1">
      <c r="B13" s="3" t="s">
        <v>2782</v>
      </c>
      <c r="C13" s="3" t="s">
        <v>2072</v>
      </c>
      <c r="D13" s="14" t="s">
        <v>2687</v>
      </c>
      <c r="E13" s="14" t="s">
        <v>2688</v>
      </c>
      <c r="F13" s="19" t="s">
        <v>2754</v>
      </c>
      <c r="G13" s="261" t="s">
        <v>6222</v>
      </c>
      <c r="H13" s="19" t="s">
        <v>6243</v>
      </c>
      <c r="I13" s="261" t="s">
        <v>6264</v>
      </c>
      <c r="J13" s="19" t="s">
        <v>6253</v>
      </c>
      <c r="K13" s="279" t="s">
        <v>6308</v>
      </c>
      <c r="L13" s="279"/>
    </row>
    <row r="14" spans="1:29" ht="155" customHeight="1">
      <c r="B14" s="3" t="s">
        <v>2783</v>
      </c>
      <c r="C14" s="3" t="s">
        <v>2073</v>
      </c>
      <c r="D14" s="14" t="s">
        <v>2689</v>
      </c>
      <c r="E14" s="14" t="s">
        <v>2690</v>
      </c>
      <c r="F14" s="19" t="s">
        <v>2755</v>
      </c>
      <c r="G14" s="261" t="s">
        <v>6223</v>
      </c>
      <c r="H14" s="19" t="s">
        <v>6244</v>
      </c>
      <c r="I14" s="261" t="s">
        <v>6265</v>
      </c>
      <c r="J14" s="19" t="s">
        <v>6256</v>
      </c>
      <c r="K14" s="279" t="s">
        <v>6294</v>
      </c>
      <c r="L14" s="279"/>
    </row>
    <row r="15" spans="1:29" ht="155" customHeight="1">
      <c r="B15" s="3" t="s">
        <v>2784</v>
      </c>
      <c r="C15" s="3" t="s">
        <v>2074</v>
      </c>
      <c r="D15" s="14" t="s">
        <v>2691</v>
      </c>
      <c r="E15" s="14" t="s">
        <v>2692</v>
      </c>
      <c r="F15" s="19" t="s">
        <v>2756</v>
      </c>
      <c r="G15" s="261" t="s">
        <v>6224</v>
      </c>
      <c r="H15" s="19" t="s">
        <v>6245</v>
      </c>
      <c r="I15" s="261" t="s">
        <v>6266</v>
      </c>
      <c r="J15" s="19" t="s">
        <v>6250</v>
      </c>
      <c r="K15" s="279" t="s">
        <v>6309</v>
      </c>
      <c r="L15" s="279"/>
    </row>
    <row r="16" spans="1:29" ht="155" customHeight="1">
      <c r="B16" s="3" t="s">
        <v>2785</v>
      </c>
      <c r="C16" s="3" t="s">
        <v>2075</v>
      </c>
      <c r="D16" s="14" t="s">
        <v>2693</v>
      </c>
      <c r="E16" s="14" t="s">
        <v>2694</v>
      </c>
      <c r="F16" s="19" t="s">
        <v>2757</v>
      </c>
      <c r="G16" s="261" t="s">
        <v>6225</v>
      </c>
      <c r="H16" s="261" t="s">
        <v>6226</v>
      </c>
      <c r="I16" s="261"/>
      <c r="J16" s="19"/>
      <c r="K16" s="279" t="s">
        <v>6310</v>
      </c>
      <c r="L16" s="279"/>
    </row>
    <row r="17" spans="2:12" ht="155" customHeight="1">
      <c r="B17" s="3" t="s">
        <v>2786</v>
      </c>
      <c r="C17" s="3" t="s">
        <v>2076</v>
      </c>
      <c r="D17" s="14" t="s">
        <v>2695</v>
      </c>
      <c r="E17" s="14" t="s">
        <v>2696</v>
      </c>
      <c r="F17" s="19" t="s">
        <v>2758</v>
      </c>
      <c r="G17" s="261" t="s">
        <v>6227</v>
      </c>
      <c r="H17" s="19" t="s">
        <v>6246</v>
      </c>
      <c r="I17" s="261"/>
      <c r="K17" s="279" t="s">
        <v>6311</v>
      </c>
      <c r="L17" s="279"/>
    </row>
    <row r="18" spans="2:12" ht="155" customHeight="1">
      <c r="B18" s="3" t="s">
        <v>2787</v>
      </c>
      <c r="C18" s="3" t="s">
        <v>2077</v>
      </c>
      <c r="D18" s="14" t="s">
        <v>2697</v>
      </c>
      <c r="E18" s="14" t="s">
        <v>2698</v>
      </c>
      <c r="F18" s="19" t="s">
        <v>2759</v>
      </c>
      <c r="G18" s="261" t="s">
        <v>6228</v>
      </c>
      <c r="H18" s="19" t="s">
        <v>6247</v>
      </c>
      <c r="K18" s="279" t="s">
        <v>6312</v>
      </c>
      <c r="L18" s="279"/>
    </row>
    <row r="19" spans="2:12" ht="155" customHeight="1">
      <c r="B19" s="3" t="s">
        <v>2788</v>
      </c>
      <c r="C19" s="3" t="s">
        <v>2078</v>
      </c>
      <c r="D19" s="14" t="s">
        <v>2699</v>
      </c>
      <c r="E19" s="14" t="s">
        <v>2700</v>
      </c>
      <c r="F19" s="19" t="s">
        <v>2760</v>
      </c>
      <c r="G19" s="261" t="s">
        <v>6229</v>
      </c>
      <c r="H19" s="19" t="s">
        <v>6248</v>
      </c>
      <c r="I19" s="261"/>
      <c r="K19" s="279" t="s">
        <v>6313</v>
      </c>
      <c r="L19" s="279"/>
    </row>
    <row r="20" spans="2:12" ht="155" customHeight="1">
      <c r="B20" s="3" t="s">
        <v>2789</v>
      </c>
      <c r="C20" s="3" t="s">
        <v>2079</v>
      </c>
      <c r="D20" s="14" t="s">
        <v>2701</v>
      </c>
      <c r="E20" s="14" t="s">
        <v>2702</v>
      </c>
      <c r="F20" s="19" t="s">
        <v>2761</v>
      </c>
      <c r="G20" s="261" t="s">
        <v>6230</v>
      </c>
      <c r="H20" s="19" t="s">
        <v>6249</v>
      </c>
      <c r="I20" s="261"/>
      <c r="K20" s="279" t="s">
        <v>6314</v>
      </c>
      <c r="L20" s="279"/>
    </row>
    <row r="21" spans="2:12" ht="155" customHeight="1">
      <c r="B21" s="3" t="s">
        <v>2790</v>
      </c>
      <c r="C21" s="3" t="s">
        <v>2080</v>
      </c>
      <c r="D21" s="14" t="s">
        <v>2703</v>
      </c>
      <c r="E21" s="14" t="s">
        <v>2704</v>
      </c>
      <c r="F21" s="19" t="s">
        <v>2762</v>
      </c>
      <c r="G21" s="261"/>
      <c r="I21" s="261"/>
      <c r="K21" s="279" t="s">
        <v>6315</v>
      </c>
      <c r="L21" s="279"/>
    </row>
    <row r="22" spans="2:12" ht="155" customHeight="1">
      <c r="B22" s="3" t="s">
        <v>2791</v>
      </c>
      <c r="C22" s="3" t="s">
        <v>2081</v>
      </c>
      <c r="D22" s="14" t="s">
        <v>2705</v>
      </c>
      <c r="E22" s="14" t="s">
        <v>2706</v>
      </c>
      <c r="F22" s="19" t="s">
        <v>2763</v>
      </c>
      <c r="G22" s="261"/>
      <c r="I22" s="261"/>
      <c r="K22" s="279" t="s">
        <v>6316</v>
      </c>
      <c r="L22" s="279"/>
    </row>
    <row r="23" spans="2:12" ht="155" customHeight="1">
      <c r="B23" s="3" t="s">
        <v>2792</v>
      </c>
      <c r="C23" s="3" t="s">
        <v>2082</v>
      </c>
      <c r="D23" s="14" t="s">
        <v>2707</v>
      </c>
      <c r="E23" s="14" t="s">
        <v>2708</v>
      </c>
      <c r="F23" s="19" t="s">
        <v>2764</v>
      </c>
      <c r="G23" s="261"/>
      <c r="I23" s="261"/>
      <c r="J23" s="19"/>
      <c r="K23" s="279" t="s">
        <v>6317</v>
      </c>
      <c r="L23" s="279"/>
    </row>
    <row r="24" spans="2:12" ht="155" customHeight="1">
      <c r="B24" s="3" t="s">
        <v>2793</v>
      </c>
      <c r="C24" s="3" t="s">
        <v>2083</v>
      </c>
      <c r="D24" s="14" t="s">
        <v>2709</v>
      </c>
      <c r="E24" s="14" t="s">
        <v>2710</v>
      </c>
      <c r="F24" s="19" t="s">
        <v>2765</v>
      </c>
      <c r="G24" s="261"/>
      <c r="I24" s="261"/>
      <c r="K24" s="279" t="s">
        <v>6318</v>
      </c>
      <c r="L24" s="279"/>
    </row>
    <row r="25" spans="2:12" ht="155" customHeight="1">
      <c r="B25" s="3" t="s">
        <v>2794</v>
      </c>
      <c r="C25" s="3" t="s">
        <v>2084</v>
      </c>
      <c r="D25" s="14" t="s">
        <v>2711</v>
      </c>
      <c r="E25" s="14" t="s">
        <v>2712</v>
      </c>
      <c r="F25" s="19" t="s">
        <v>2766</v>
      </c>
      <c r="G25" s="261"/>
      <c r="I25" s="261"/>
      <c r="K25" s="14" t="s">
        <v>6346</v>
      </c>
    </row>
    <row r="26" spans="2:12" ht="155" customHeight="1">
      <c r="B26" s="3" t="s">
        <v>2795</v>
      </c>
      <c r="C26" s="3" t="s">
        <v>2085</v>
      </c>
      <c r="D26" s="14" t="s">
        <v>2713</v>
      </c>
      <c r="E26" s="14" t="s">
        <v>2714</v>
      </c>
      <c r="F26" s="19" t="s">
        <v>2767</v>
      </c>
      <c r="G26" s="261"/>
      <c r="I26" s="261"/>
      <c r="K26" s="14" t="s">
        <v>6348</v>
      </c>
    </row>
    <row r="27" spans="2:12" ht="155" customHeight="1">
      <c r="B27" s="3" t="s">
        <v>2796</v>
      </c>
      <c r="C27" s="3" t="s">
        <v>2086</v>
      </c>
      <c r="D27" s="14" t="s">
        <v>2715</v>
      </c>
      <c r="E27" s="14" t="s">
        <v>2716</v>
      </c>
      <c r="F27" s="19" t="s">
        <v>2768</v>
      </c>
      <c r="G27" s="261"/>
      <c r="I27" s="261"/>
      <c r="K27" s="279" t="s">
        <v>6319</v>
      </c>
      <c r="L27" s="279"/>
    </row>
    <row r="28" spans="2:12" ht="155" customHeight="1">
      <c r="B28" s="3" t="s">
        <v>2797</v>
      </c>
      <c r="C28" s="3" t="s">
        <v>2087</v>
      </c>
      <c r="D28" s="14" t="s">
        <v>2717</v>
      </c>
      <c r="E28" s="14" t="s">
        <v>2718</v>
      </c>
      <c r="F28" s="19" t="s">
        <v>2769</v>
      </c>
      <c r="G28" s="261"/>
      <c r="I28" s="261"/>
      <c r="J28" s="19"/>
      <c r="K28" s="279" t="s">
        <v>6320</v>
      </c>
      <c r="L28" s="279"/>
    </row>
    <row r="29" spans="2:12" ht="155" customHeight="1">
      <c r="B29" s="3" t="s">
        <v>2798</v>
      </c>
      <c r="C29" s="3" t="s">
        <v>2088</v>
      </c>
      <c r="D29" s="14" t="s">
        <v>2719</v>
      </c>
      <c r="E29" s="14" t="s">
        <v>2720</v>
      </c>
      <c r="F29" s="19" t="s">
        <v>2770</v>
      </c>
      <c r="G29" s="261"/>
      <c r="I29" s="261"/>
      <c r="K29" s="279" t="s">
        <v>6321</v>
      </c>
      <c r="L29" s="279"/>
    </row>
    <row r="30" spans="2:12" ht="155" customHeight="1">
      <c r="B30" s="3" t="s">
        <v>2799</v>
      </c>
      <c r="C30" s="3" t="s">
        <v>2089</v>
      </c>
      <c r="D30" s="14" t="s">
        <v>2721</v>
      </c>
      <c r="E30" s="14" t="s">
        <v>2722</v>
      </c>
      <c r="F30" s="19" t="s">
        <v>2771</v>
      </c>
      <c r="G30" s="261"/>
      <c r="I30" s="261"/>
      <c r="K30" s="14" t="s">
        <v>6349</v>
      </c>
    </row>
    <row r="31" spans="2:12" ht="155" customHeight="1">
      <c r="B31" s="3" t="s">
        <v>2800</v>
      </c>
      <c r="C31" s="3" t="s">
        <v>2090</v>
      </c>
      <c r="D31" s="14" t="s">
        <v>2723</v>
      </c>
      <c r="E31" s="14" t="s">
        <v>2724</v>
      </c>
      <c r="F31" s="19" t="s">
        <v>2772</v>
      </c>
      <c r="G31" s="261"/>
      <c r="I31" s="261"/>
      <c r="K31" s="279" t="s">
        <v>6322</v>
      </c>
      <c r="L31" s="279"/>
    </row>
    <row r="32" spans="2:12" ht="155" customHeight="1">
      <c r="B32" s="3" t="s">
        <v>2801</v>
      </c>
      <c r="C32" s="3" t="s">
        <v>2091</v>
      </c>
      <c r="D32" s="14" t="s">
        <v>2725</v>
      </c>
      <c r="E32" s="14" t="s">
        <v>2726</v>
      </c>
      <c r="F32" s="19" t="s">
        <v>2773</v>
      </c>
      <c r="G32" s="261"/>
      <c r="I32" s="261"/>
      <c r="K32" s="279" t="s">
        <v>6323</v>
      </c>
      <c r="L32" s="279"/>
    </row>
    <row r="33" spans="2:12" ht="155" customHeight="1">
      <c r="B33" s="3" t="s">
        <v>2802</v>
      </c>
      <c r="C33" s="3" t="s">
        <v>2092</v>
      </c>
      <c r="D33" s="14" t="s">
        <v>2727</v>
      </c>
      <c r="E33" s="14" t="s">
        <v>2728</v>
      </c>
      <c r="F33" s="19" t="s">
        <v>2774</v>
      </c>
      <c r="G33" s="261"/>
      <c r="I33" s="261"/>
      <c r="K33" s="279" t="s">
        <v>6324</v>
      </c>
      <c r="L33" s="279"/>
    </row>
    <row r="34" spans="2:12" ht="155" customHeight="1">
      <c r="B34" s="3" t="s">
        <v>2803</v>
      </c>
      <c r="C34" s="3" t="s">
        <v>2093</v>
      </c>
      <c r="D34" s="14" t="s">
        <v>2729</v>
      </c>
      <c r="E34" s="14" t="s">
        <v>2730</v>
      </c>
      <c r="F34" s="19" t="s">
        <v>2775</v>
      </c>
      <c r="G34" s="261"/>
      <c r="I34" s="261"/>
      <c r="J34" s="19"/>
      <c r="K34" s="279" t="s">
        <v>6325</v>
      </c>
      <c r="L34" s="279"/>
    </row>
    <row r="35" spans="2:12" ht="155" customHeight="1">
      <c r="B35" s="3" t="s">
        <v>2804</v>
      </c>
      <c r="C35" s="3" t="s">
        <v>2094</v>
      </c>
      <c r="D35" s="14" t="s">
        <v>2731</v>
      </c>
      <c r="E35" s="14" t="s">
        <v>2732</v>
      </c>
      <c r="F35" s="19" t="s">
        <v>2776</v>
      </c>
      <c r="G35" s="261"/>
      <c r="I35" s="261"/>
      <c r="K35" s="279" t="s">
        <v>6326</v>
      </c>
      <c r="L35" s="279"/>
    </row>
    <row r="36" spans="2:12" ht="155" customHeight="1">
      <c r="B36" s="3" t="s">
        <v>2805</v>
      </c>
      <c r="C36" s="3" t="s">
        <v>2095</v>
      </c>
      <c r="D36" s="14" t="s">
        <v>2733</v>
      </c>
      <c r="E36" s="14" t="s">
        <v>2734</v>
      </c>
      <c r="F36" s="19" t="s">
        <v>2777</v>
      </c>
      <c r="G36" s="261"/>
      <c r="I36" s="261"/>
      <c r="K36" s="279" t="s">
        <v>6295</v>
      </c>
      <c r="L36" s="279"/>
    </row>
    <row r="37" spans="2:12" ht="155" customHeight="1">
      <c r="B37" s="3" t="s">
        <v>2806</v>
      </c>
      <c r="C37" s="3" t="s">
        <v>2096</v>
      </c>
      <c r="D37" s="14" t="s">
        <v>2735</v>
      </c>
      <c r="E37" s="14" t="s">
        <v>2736</v>
      </c>
      <c r="F37" s="19" t="s">
        <v>2778</v>
      </c>
      <c r="G37" s="261"/>
      <c r="I37" s="261"/>
      <c r="K37" s="14" t="s">
        <v>6350</v>
      </c>
    </row>
    <row r="38" spans="2:12" ht="155" customHeight="1">
      <c r="B38" s="3" t="s">
        <v>2807</v>
      </c>
      <c r="C38" s="3" t="s">
        <v>2097</v>
      </c>
      <c r="D38" s="14" t="s">
        <v>2737</v>
      </c>
      <c r="E38" s="14" t="s">
        <v>2738</v>
      </c>
      <c r="F38" s="19" t="s">
        <v>2779</v>
      </c>
      <c r="G38" s="261"/>
      <c r="I38" s="261"/>
      <c r="K38" s="279" t="s">
        <v>6327</v>
      </c>
      <c r="L38" s="279"/>
    </row>
    <row r="39" spans="2:12" ht="155" customHeight="1">
      <c r="B39" s="3" t="s">
        <v>2808</v>
      </c>
      <c r="C39" s="3" t="s">
        <v>2098</v>
      </c>
      <c r="G39" s="261"/>
      <c r="I39" s="261"/>
      <c r="K39" s="14" t="s">
        <v>6351</v>
      </c>
    </row>
    <row r="40" spans="2:12" ht="155" customHeight="1">
      <c r="C40" s="3" t="s">
        <v>2099</v>
      </c>
      <c r="G40" s="261"/>
      <c r="I40" s="261"/>
      <c r="J40" s="261"/>
      <c r="K40" s="279" t="s">
        <v>6328</v>
      </c>
      <c r="L40" s="279"/>
    </row>
    <row r="41" spans="2:12" ht="155" customHeight="1">
      <c r="C41" s="3" t="s">
        <v>2100</v>
      </c>
      <c r="G41" s="261"/>
      <c r="I41" s="261"/>
      <c r="K41" s="279" t="s">
        <v>6329</v>
      </c>
      <c r="L41" s="279"/>
    </row>
    <row r="42" spans="2:12" ht="155" customHeight="1">
      <c r="C42" s="3" t="s">
        <v>2101</v>
      </c>
      <c r="G42" s="261"/>
      <c r="I42" s="261"/>
      <c r="K42" s="279" t="s">
        <v>6330</v>
      </c>
      <c r="L42" s="279"/>
    </row>
    <row r="43" spans="2:12" ht="155" customHeight="1">
      <c r="C43" s="3" t="s">
        <v>2102</v>
      </c>
      <c r="G43" s="261"/>
      <c r="I43" s="261"/>
      <c r="K43" s="14" t="s">
        <v>6352</v>
      </c>
    </row>
    <row r="44" spans="2:12" ht="155" customHeight="1">
      <c r="C44" s="3" t="s">
        <v>2103</v>
      </c>
      <c r="G44" s="261"/>
      <c r="I44" s="260"/>
      <c r="K44" s="14" t="s">
        <v>6353</v>
      </c>
    </row>
    <row r="45" spans="2:12" ht="155" customHeight="1">
      <c r="C45" s="3" t="s">
        <v>2104</v>
      </c>
      <c r="G45" s="261"/>
      <c r="I45" s="261"/>
      <c r="K45" s="14" t="s">
        <v>6354</v>
      </c>
    </row>
    <row r="46" spans="2:12" ht="155" customHeight="1">
      <c r="C46" s="3" t="s">
        <v>2105</v>
      </c>
      <c r="G46" s="261"/>
      <c r="I46" s="261"/>
      <c r="K46" s="14" t="s">
        <v>6355</v>
      </c>
    </row>
    <row r="47" spans="2:12" ht="155" customHeight="1">
      <c r="C47" s="3" t="s">
        <v>2106</v>
      </c>
      <c r="I47" s="261"/>
      <c r="K47" s="279" t="s">
        <v>6296</v>
      </c>
      <c r="L47" s="279"/>
    </row>
    <row r="48" spans="2:12" ht="155" customHeight="1">
      <c r="C48" s="3" t="s">
        <v>2107</v>
      </c>
      <c r="G48" s="261"/>
      <c r="I48" s="261"/>
      <c r="J48" s="19"/>
      <c r="K48" s="279" t="s">
        <v>6331</v>
      </c>
      <c r="L48" s="279"/>
    </row>
    <row r="49" spans="3:12" ht="155" customHeight="1">
      <c r="C49" s="3" t="s">
        <v>2108</v>
      </c>
      <c r="G49" s="261"/>
      <c r="I49" s="261"/>
      <c r="K49" s="14" t="s">
        <v>6356</v>
      </c>
    </row>
    <row r="50" spans="3:12" ht="155" customHeight="1">
      <c r="C50" s="3" t="s">
        <v>2109</v>
      </c>
      <c r="G50" s="261"/>
      <c r="I50" s="261"/>
      <c r="K50" s="279" t="s">
        <v>6332</v>
      </c>
      <c r="L50" s="279"/>
    </row>
    <row r="51" spans="3:12" ht="155" customHeight="1">
      <c r="C51" s="3" t="s">
        <v>2110</v>
      </c>
      <c r="G51" s="261"/>
      <c r="I51" s="261"/>
      <c r="K51" s="279" t="s">
        <v>6333</v>
      </c>
      <c r="L51" s="279"/>
    </row>
    <row r="52" spans="3:12" ht="155" customHeight="1">
      <c r="C52" s="3" t="s">
        <v>2111</v>
      </c>
      <c r="G52" s="261"/>
      <c r="I52" s="261"/>
      <c r="K52" s="279" t="s">
        <v>6334</v>
      </c>
      <c r="L52" s="279"/>
    </row>
    <row r="53" spans="3:12" ht="155" customHeight="1">
      <c r="C53" s="3" t="s">
        <v>2112</v>
      </c>
      <c r="G53" s="261"/>
      <c r="I53" s="261"/>
      <c r="K53" s="14" t="s">
        <v>6357</v>
      </c>
    </row>
    <row r="54" spans="3:12" ht="155" customHeight="1">
      <c r="C54" s="3" t="s">
        <v>2113</v>
      </c>
      <c r="G54" s="261"/>
      <c r="I54" s="261"/>
      <c r="K54" s="279" t="s">
        <v>6335</v>
      </c>
      <c r="L54" s="279"/>
    </row>
    <row r="55" spans="3:12" ht="155" customHeight="1">
      <c r="C55" s="3" t="s">
        <v>2114</v>
      </c>
      <c r="G55" s="261"/>
      <c r="I55" s="261"/>
      <c r="K55" s="279" t="s">
        <v>6336</v>
      </c>
      <c r="L55" s="279"/>
    </row>
    <row r="56" spans="3:12" ht="155" customHeight="1">
      <c r="C56" s="3" t="s">
        <v>2115</v>
      </c>
      <c r="G56" s="261"/>
      <c r="I56" s="261"/>
      <c r="J56" s="19"/>
      <c r="K56" s="279" t="s">
        <v>6337</v>
      </c>
      <c r="L56" s="279"/>
    </row>
    <row r="57" spans="3:12" ht="155" customHeight="1">
      <c r="G57" s="261"/>
      <c r="I57" s="261"/>
      <c r="K57" s="279" t="s">
        <v>6338</v>
      </c>
      <c r="L57" s="279"/>
    </row>
    <row r="58" spans="3:12" ht="155" customHeight="1">
      <c r="G58" s="261"/>
      <c r="I58" s="261"/>
      <c r="K58" s="279" t="s">
        <v>6297</v>
      </c>
      <c r="L58" s="279"/>
    </row>
    <row r="59" spans="3:12" ht="155" customHeight="1">
      <c r="G59" s="261"/>
      <c r="I59" s="261"/>
      <c r="K59" s="279" t="s">
        <v>6339</v>
      </c>
      <c r="L59" s="279"/>
    </row>
    <row r="60" spans="3:12" ht="155" customHeight="1">
      <c r="G60" s="261"/>
      <c r="I60" s="261"/>
      <c r="K60" s="279" t="s">
        <v>6340</v>
      </c>
      <c r="L60" s="279"/>
    </row>
    <row r="61" spans="3:12" ht="155" customHeight="1">
      <c r="G61" s="261"/>
      <c r="I61" s="261"/>
      <c r="K61" s="279" t="s">
        <v>6341</v>
      </c>
      <c r="L61" s="279"/>
    </row>
    <row r="62" spans="3:12" ht="155" customHeight="1">
      <c r="G62" s="261"/>
      <c r="I62" s="261"/>
      <c r="J62" s="19"/>
      <c r="K62" s="279" t="s">
        <v>6342</v>
      </c>
      <c r="L62" s="279"/>
    </row>
    <row r="63" spans="3:12" ht="155" customHeight="1">
      <c r="G63" s="261"/>
      <c r="I63" s="261"/>
      <c r="K63" s="279" t="s">
        <v>6343</v>
      </c>
      <c r="L63" s="279"/>
    </row>
    <row r="64" spans="3:12" ht="155" customHeight="1">
      <c r="G64" s="261"/>
      <c r="I64" s="261"/>
      <c r="K64" s="14" t="s">
        <v>6358</v>
      </c>
    </row>
    <row r="65" spans="6:12" ht="155" customHeight="1">
      <c r="G65" s="261"/>
      <c r="I65" s="261"/>
      <c r="K65" s="279" t="s">
        <v>6298</v>
      </c>
      <c r="L65" s="279"/>
    </row>
    <row r="66" spans="6:12" ht="155" customHeight="1">
      <c r="G66" s="261"/>
      <c r="I66" s="261"/>
      <c r="K66" s="279" t="s">
        <v>6299</v>
      </c>
      <c r="L66" s="279"/>
    </row>
    <row r="67" spans="6:12" ht="155" customHeight="1">
      <c r="G67" s="261"/>
      <c r="I67" s="261"/>
      <c r="K67" s="279" t="s">
        <v>6300</v>
      </c>
      <c r="L67" s="279"/>
    </row>
    <row r="68" spans="6:12" ht="155" customHeight="1">
      <c r="G68" s="261"/>
      <c r="I68" s="261"/>
      <c r="J68" s="19"/>
      <c r="K68" s="279"/>
      <c r="L68" s="279"/>
    </row>
    <row r="69" spans="6:12" ht="155" customHeight="1">
      <c r="G69" s="261"/>
      <c r="I69" s="261"/>
    </row>
    <row r="70" spans="6:12" ht="155" customHeight="1">
      <c r="G70" s="261"/>
      <c r="I70" s="261"/>
    </row>
    <row r="71" spans="6:12" ht="155" customHeight="1">
      <c r="G71" s="261"/>
      <c r="I71" s="261"/>
    </row>
    <row r="72" spans="6:12" ht="155" customHeight="1">
      <c r="G72" s="261"/>
      <c r="I72" s="261"/>
    </row>
    <row r="73" spans="6:12" ht="155" customHeight="1">
      <c r="G73" s="261"/>
      <c r="I73" s="261"/>
    </row>
    <row r="74" spans="6:12" ht="155" customHeight="1">
      <c r="G74" s="261"/>
      <c r="I74" s="261"/>
    </row>
    <row r="75" spans="6:12" ht="155" customHeight="1">
      <c r="G75" s="261"/>
      <c r="I75" s="261"/>
      <c r="J75" s="19"/>
    </row>
    <row r="76" spans="6:12" ht="155" customHeight="1">
      <c r="G76" s="261"/>
      <c r="I76" s="261"/>
    </row>
    <row r="77" spans="6:12" ht="155" customHeight="1">
      <c r="F77" s="19"/>
      <c r="G77" s="261"/>
      <c r="I77" s="261"/>
    </row>
    <row r="78" spans="6:12" ht="155" customHeight="1">
      <c r="F78" s="19"/>
      <c r="G78" s="261"/>
      <c r="I78" s="261"/>
    </row>
    <row r="79" spans="6:12" ht="155" customHeight="1">
      <c r="F79" s="19"/>
      <c r="G79" s="261"/>
      <c r="I79" s="261"/>
    </row>
    <row r="80" spans="6:12" ht="155" customHeight="1">
      <c r="F80" s="19"/>
      <c r="G80" s="261"/>
      <c r="I80" s="261"/>
      <c r="J80" s="19"/>
    </row>
    <row r="81" spans="7:10" ht="155" customHeight="1">
      <c r="G81" s="261"/>
    </row>
    <row r="82" spans="7:10" ht="155" customHeight="1">
      <c r="G82" s="261"/>
    </row>
    <row r="83" spans="7:10" ht="155" customHeight="1">
      <c r="G83" s="261"/>
    </row>
    <row r="84" spans="7:10" ht="155" customHeight="1">
      <c r="G84" s="261"/>
      <c r="I84" s="19"/>
      <c r="J84" s="19"/>
    </row>
    <row r="85" spans="7:10" ht="155" customHeight="1">
      <c r="G85" s="261"/>
    </row>
    <row r="86" spans="7:10" ht="155" customHeight="1">
      <c r="G86" s="261"/>
    </row>
    <row r="87" spans="7:10" ht="155" customHeight="1">
      <c r="G87" s="261"/>
    </row>
    <row r="88" spans="7:10" ht="155" customHeight="1">
      <c r="G88" s="261"/>
    </row>
    <row r="89" spans="7:10" ht="155" customHeight="1">
      <c r="G89" s="261"/>
    </row>
    <row r="90" spans="7:10" ht="155" customHeight="1">
      <c r="G90" s="261"/>
      <c r="I90" s="19"/>
      <c r="J90" s="19"/>
    </row>
    <row r="91" spans="7:10" ht="155" customHeight="1">
      <c r="G91" s="261"/>
    </row>
    <row r="92" spans="7:10" ht="155" customHeight="1">
      <c r="G92" s="261"/>
    </row>
    <row r="93" spans="7:10" ht="155" customHeight="1">
      <c r="G93" s="261"/>
    </row>
    <row r="94" spans="7:10" ht="155" customHeight="1">
      <c r="G94" s="261"/>
    </row>
    <row r="95" spans="7:10" ht="155" customHeight="1">
      <c r="G95" s="261"/>
    </row>
    <row r="96" spans="7:10" ht="155" customHeight="1">
      <c r="G96" s="261"/>
    </row>
    <row r="97" spans="7:10" ht="155" customHeight="1">
      <c r="G97" s="261"/>
    </row>
    <row r="98" spans="7:10" ht="155" customHeight="1">
      <c r="G98" s="261"/>
      <c r="I98" s="261"/>
      <c r="J98" s="261"/>
    </row>
    <row r="99" spans="7:10" ht="155" customHeight="1">
      <c r="G99" s="261"/>
    </row>
    <row r="100" spans="7:10" ht="155" customHeight="1">
      <c r="G100" s="261"/>
    </row>
    <row r="101" spans="7:10" ht="155" customHeight="1">
      <c r="G101" s="261"/>
    </row>
    <row r="102" spans="7:10" ht="155" customHeight="1">
      <c r="G102" s="261"/>
      <c r="I102" s="19"/>
      <c r="J102" s="19"/>
    </row>
    <row r="104" spans="7:10" ht="155" customHeight="1">
      <c r="G104" s="261"/>
    </row>
    <row r="105" spans="7:10" ht="155" customHeight="1">
      <c r="G105" s="261"/>
    </row>
    <row r="106" spans="7:10" ht="155" customHeight="1">
      <c r="G106" s="261"/>
    </row>
    <row r="107" spans="7:10" ht="155" customHeight="1">
      <c r="G107" s="261"/>
    </row>
    <row r="108" spans="7:10" ht="155" customHeight="1">
      <c r="G108" s="261"/>
      <c r="I108" s="19"/>
      <c r="J108" s="19"/>
    </row>
    <row r="109" spans="7:10" ht="155" customHeight="1">
      <c r="G109" s="261"/>
    </row>
    <row r="110" spans="7:10" ht="155" customHeight="1">
      <c r="G110" s="261"/>
    </row>
    <row r="111" spans="7:10" ht="155" customHeight="1">
      <c r="G111" s="261"/>
    </row>
    <row r="112" spans="7:10" ht="155" customHeight="1">
      <c r="G112" s="261"/>
    </row>
    <row r="113" spans="7:10" ht="155" customHeight="1">
      <c r="G113" s="261"/>
    </row>
    <row r="114" spans="7:10" ht="155" customHeight="1">
      <c r="G114" s="261"/>
      <c r="I114" s="261"/>
      <c r="J114" s="261"/>
    </row>
    <row r="115" spans="7:10" ht="155" customHeight="1">
      <c r="G115" s="261"/>
    </row>
    <row r="117" spans="7:10" ht="155" customHeight="1">
      <c r="G117" s="261"/>
    </row>
  </sheetData>
  <sortState xmlns:xlrd2="http://schemas.microsoft.com/office/spreadsheetml/2017/richdata2" ref="K2:K133">
    <sortCondition ref="K2:K133"/>
  </sortState>
  <mergeCells count="20">
    <mergeCell ref="O6:Q6"/>
    <mergeCell ref="S6:U6"/>
    <mergeCell ref="V2:Y2"/>
    <mergeCell ref="W3:Y3"/>
    <mergeCell ref="W4:Y4"/>
    <mergeCell ref="W5:Y5"/>
    <mergeCell ref="W6:Y6"/>
    <mergeCell ref="O4:Q4"/>
    <mergeCell ref="S4:U4"/>
    <mergeCell ref="O5:Q5"/>
    <mergeCell ref="S5:U5"/>
    <mergeCell ref="N2:Q2"/>
    <mergeCell ref="R2:U2"/>
    <mergeCell ref="O3:Q3"/>
    <mergeCell ref="S3:U3"/>
    <mergeCell ref="Z2:AC2"/>
    <mergeCell ref="AA3:AC3"/>
    <mergeCell ref="AA4:AC4"/>
    <mergeCell ref="AA5:AC5"/>
    <mergeCell ref="AA6:AC6"/>
  </mergeCells>
  <phoneticPr fontId="9"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workbookViewId="0">
      <selection activeCell="B12" sqref="B12"/>
    </sheetView>
  </sheetViews>
  <sheetFormatPr baseColWidth="10" defaultRowHeight="15"/>
  <cols>
    <col min="2" max="2" width="56.6640625" bestFit="1" customWidth="1"/>
    <col min="3" max="3" width="20.83203125" bestFit="1" customWidth="1"/>
  </cols>
  <sheetData>
    <row r="1" spans="1:4" ht="49" customHeight="1">
      <c r="A1" s="2" t="s">
        <v>2116</v>
      </c>
      <c r="B1" s="2" t="s">
        <v>2117</v>
      </c>
      <c r="C1" s="2" t="s">
        <v>2118</v>
      </c>
      <c r="D1" s="20" t="s">
        <v>4644</v>
      </c>
    </row>
    <row r="2" spans="1:4" ht="49" customHeight="1">
      <c r="A2" s="2" t="s">
        <v>2119</v>
      </c>
      <c r="B2" s="2" t="s">
        <v>2120</v>
      </c>
      <c r="C2" s="2" t="s">
        <v>2121</v>
      </c>
      <c r="D2" s="20" t="s">
        <v>4644</v>
      </c>
    </row>
    <row r="3" spans="1:4" ht="49" customHeight="1">
      <c r="A3" s="20" t="s">
        <v>2742</v>
      </c>
      <c r="B3" s="20" t="s">
        <v>2743</v>
      </c>
      <c r="C3" s="20" t="s">
        <v>2741</v>
      </c>
      <c r="D3" s="20" t="s">
        <v>4645</v>
      </c>
    </row>
    <row r="4" spans="1:4" ht="49" customHeight="1">
      <c r="A4" s="2" t="s">
        <v>4641</v>
      </c>
      <c r="B4" s="25" t="s">
        <v>4643</v>
      </c>
      <c r="C4" s="20" t="s">
        <v>4642</v>
      </c>
      <c r="D4" s="20" t="s">
        <v>4645</v>
      </c>
    </row>
    <row r="5" spans="1:4" ht="49" customHeight="1">
      <c r="A5" s="2" t="s">
        <v>5010</v>
      </c>
      <c r="B5" s="97" t="s">
        <v>5011</v>
      </c>
      <c r="C5" s="2" t="s">
        <v>5009</v>
      </c>
      <c r="D5" s="20" t="s">
        <v>4645</v>
      </c>
    </row>
    <row r="6" spans="1:4">
      <c r="A6" s="2" t="s">
        <v>6013</v>
      </c>
      <c r="B6" s="2" t="s">
        <v>6058</v>
      </c>
      <c r="C6" s="2" t="s">
        <v>6057</v>
      </c>
      <c r="D6" s="20" t="s">
        <v>4645</v>
      </c>
    </row>
    <row r="7" spans="1:4">
      <c r="A7" s="2" t="s">
        <v>6287</v>
      </c>
      <c r="B7" s="2" t="s">
        <v>6291</v>
      </c>
      <c r="C7" s="2" t="s">
        <v>6288</v>
      </c>
      <c r="D7" s="20" t="s">
        <v>4645</v>
      </c>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19</vt:i4>
      </vt:variant>
    </vt:vector>
  </HeadingPairs>
  <TitlesOfParts>
    <vt:vector size="19" baseType="lpstr">
      <vt:lpstr>工具主体</vt:lpstr>
      <vt:lpstr>网文大纲模板</vt:lpstr>
      <vt:lpstr>环境模版（待修改）</vt:lpstr>
      <vt:lpstr>人物模板（待修改）</vt:lpstr>
      <vt:lpstr>姓名库（中文）</vt:lpstr>
      <vt:lpstr>姓名库（英）</vt:lpstr>
      <vt:lpstr>人设标签库</vt:lpstr>
      <vt:lpstr>人物外貌描写</vt:lpstr>
      <vt:lpstr>人物原型</vt:lpstr>
      <vt:lpstr>人物性格（1）善恶，哲学</vt:lpstr>
      <vt:lpstr>人物性格 (2)星座，塔罗，卡巴拉</vt:lpstr>
      <vt:lpstr>人物性格 (3)MBTI，霍兰德</vt:lpstr>
      <vt:lpstr>势力&amp;地名库（传统）</vt:lpstr>
      <vt:lpstr>势力&amp;地名库 (科幻)</vt:lpstr>
      <vt:lpstr>载具装备库 (科幻) </vt:lpstr>
      <vt:lpstr>装备库 (游戏) </vt:lpstr>
      <vt:lpstr>情节，周易卦辞爻辞</vt:lpstr>
      <vt:lpstr>剧情框架</vt:lpstr>
      <vt:lpstr>更新说明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guhhhhaa</cp:lastModifiedBy>
  <dcterms:created xsi:type="dcterms:W3CDTF">2016-12-02T08:54:00Z</dcterms:created>
  <dcterms:modified xsi:type="dcterms:W3CDTF">2023-02-28T23:44:33Z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2052-11.1.0.10578</vt:lpwstr>
  </property>
  <property fmtid="{D5CDD505-2E9C-101B-9397-08002B2CF9AE}" pid="3" name="ICV">
    <vt:lpwstr>840456F01DB74FD0A5DAB65B0F3EB642</vt:lpwstr>
  </property>
</Properties>
</file>