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7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drawings/drawing9.xml" ContentType="application/vnd.openxmlformats-officedocument.drawing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charts/chart99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drawings/drawing10.xml" ContentType="application/vnd.openxmlformats-officedocument.drawing+xml"/>
  <Override PartName="/xl/charts/chart100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charts/chart101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Graduação/Iniciação Científica/2021/"/>
    </mc:Choice>
  </mc:AlternateContent>
  <xr:revisionPtr revIDLastSave="42" documentId="13_ncr:1_{47317818-CDF3-4910-A0FB-24DD9FFEB960}" xr6:coauthVersionLast="47" xr6:coauthVersionMax="47" xr10:uidLastSave="{B9D3F0AC-E005-46E2-9E04-F32C218D366E}"/>
  <bookViews>
    <workbookView xWindow="-108" yWindow="-108" windowWidth="23256" windowHeight="12456" tabRatio="919" firstSheet="1" activeTab="10" xr2:uid="{00000000-000D-0000-FFFF-FFFF00000000}"/>
  </bookViews>
  <sheets>
    <sheet name="Dados coletados" sheetId="1" r:id="rId1"/>
    <sheet name="0 mm sem rev" sheetId="4" r:id="rId2"/>
    <sheet name="0 mm com rev" sheetId="5" r:id="rId3"/>
    <sheet name="100 mm sem rev" sheetId="6" r:id="rId4"/>
    <sheet name="100 mm com rev" sheetId="7" r:id="rId5"/>
    <sheet name="200 mm sem rev" sheetId="8" r:id="rId6"/>
    <sheet name="200 mm com rev" sheetId="9" r:id="rId7"/>
    <sheet name="300 mm sem rev" sheetId="10" r:id="rId8"/>
    <sheet name="300 mm com rev" sheetId="11" r:id="rId9"/>
    <sheet name="Resumo Resultados" sheetId="12" r:id="rId10"/>
    <sheet name="Planilha1" sheetId="13" r:id="rId11"/>
  </sheets>
  <externalReferences>
    <externalReference r:id="rId12"/>
  </externalReferenc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3" l="1"/>
  <c r="G4" i="13" s="1"/>
  <c r="E5" i="13"/>
  <c r="G5" i="13" s="1"/>
  <c r="E6" i="13"/>
  <c r="G6" i="13" s="1"/>
  <c r="E3" i="13"/>
  <c r="G3" i="13" s="1"/>
  <c r="P197" i="7" l="1"/>
  <c r="P203" i="7" s="1"/>
  <c r="O75" i="11" l="1"/>
  <c r="B75" i="11"/>
  <c r="Q74" i="11"/>
  <c r="D74" i="11"/>
  <c r="Q73" i="11"/>
  <c r="D73" i="11"/>
  <c r="Q72" i="11"/>
  <c r="D72" i="11"/>
  <c r="Q71" i="11"/>
  <c r="D71" i="11"/>
  <c r="Q70" i="11"/>
  <c r="D70" i="11"/>
  <c r="Q69" i="11"/>
  <c r="D69" i="11"/>
  <c r="Q68" i="11"/>
  <c r="D68" i="11"/>
  <c r="Q67" i="11"/>
  <c r="D67" i="11"/>
  <c r="Q66" i="11"/>
  <c r="D66" i="11"/>
  <c r="Q65" i="11"/>
  <c r="D65" i="11"/>
  <c r="Q64" i="11"/>
  <c r="D64" i="11"/>
  <c r="Q63" i="11"/>
  <c r="D63" i="11"/>
  <c r="Q62" i="11"/>
  <c r="D62" i="11"/>
  <c r="Q61" i="11"/>
  <c r="D61" i="11"/>
  <c r="Q60" i="11"/>
  <c r="D60" i="11"/>
  <c r="Q59" i="11"/>
  <c r="D59" i="11"/>
  <c r="Q58" i="11"/>
  <c r="D58" i="11"/>
  <c r="Q57" i="11"/>
  <c r="D57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O84" i="10"/>
  <c r="B84" i="10"/>
  <c r="Q83" i="10"/>
  <c r="D83" i="10"/>
  <c r="Q82" i="10"/>
  <c r="D82" i="10"/>
  <c r="Q81" i="10"/>
  <c r="D81" i="10"/>
  <c r="Q80" i="10"/>
  <c r="D80" i="10"/>
  <c r="Q79" i="10"/>
  <c r="D79" i="10"/>
  <c r="Q78" i="10"/>
  <c r="D78" i="10"/>
  <c r="Q77" i="10"/>
  <c r="D77" i="10"/>
  <c r="Q76" i="10"/>
  <c r="D76" i="10"/>
  <c r="Q75" i="10"/>
  <c r="D75" i="10"/>
  <c r="Q74" i="10"/>
  <c r="D74" i="10"/>
  <c r="Q73" i="10"/>
  <c r="D73" i="10"/>
  <c r="Q72" i="10"/>
  <c r="D72" i="10"/>
  <c r="Q71" i="10"/>
  <c r="D71" i="10"/>
  <c r="Q70" i="10"/>
  <c r="D70" i="10"/>
  <c r="Q69" i="10"/>
  <c r="D69" i="10"/>
  <c r="Q68" i="10"/>
  <c r="D68" i="10"/>
  <c r="Q67" i="10"/>
  <c r="D67" i="10"/>
  <c r="Q66" i="10"/>
  <c r="D66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U29" i="10"/>
  <c r="T29" i="10"/>
  <c r="S29" i="10"/>
  <c r="R29" i="10"/>
  <c r="Q29" i="10"/>
  <c r="P29" i="10"/>
  <c r="O29" i="10"/>
  <c r="O33" i="10" s="1"/>
  <c r="N29" i="10"/>
  <c r="M29" i="10"/>
  <c r="L29" i="10"/>
  <c r="K29" i="10"/>
  <c r="J29" i="10"/>
  <c r="I29" i="10"/>
  <c r="H29" i="10"/>
  <c r="G29" i="10"/>
  <c r="G33" i="10" s="1"/>
  <c r="F29" i="10"/>
  <c r="E29" i="10"/>
  <c r="D29" i="10"/>
  <c r="U28" i="10"/>
  <c r="T28" i="10"/>
  <c r="S28" i="10"/>
  <c r="S33" i="10" s="1"/>
  <c r="R28" i="10"/>
  <c r="Q28" i="10"/>
  <c r="Q32" i="10" s="1"/>
  <c r="P79" i="10" s="1"/>
  <c r="P28" i="10"/>
  <c r="O28" i="10"/>
  <c r="N28" i="10"/>
  <c r="M28" i="10"/>
  <c r="L28" i="10"/>
  <c r="K28" i="10"/>
  <c r="K33" i="10" s="1"/>
  <c r="J28" i="10"/>
  <c r="I28" i="10"/>
  <c r="I32" i="10" s="1"/>
  <c r="P71" i="10" s="1"/>
  <c r="H28" i="10"/>
  <c r="G28" i="10"/>
  <c r="F28" i="10"/>
  <c r="E28" i="10"/>
  <c r="D28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O74" i="9"/>
  <c r="B74" i="9"/>
  <c r="Q73" i="9"/>
  <c r="D73" i="9"/>
  <c r="Q72" i="9"/>
  <c r="D72" i="9"/>
  <c r="Q71" i="9"/>
  <c r="D71" i="9"/>
  <c r="Q70" i="9"/>
  <c r="D70" i="9"/>
  <c r="Q69" i="9"/>
  <c r="D69" i="9"/>
  <c r="Q68" i="9"/>
  <c r="D68" i="9"/>
  <c r="Q67" i="9"/>
  <c r="D67" i="9"/>
  <c r="Q66" i="9"/>
  <c r="D66" i="9"/>
  <c r="Q65" i="9"/>
  <c r="D65" i="9"/>
  <c r="Q64" i="9"/>
  <c r="D64" i="9"/>
  <c r="Q63" i="9"/>
  <c r="D63" i="9"/>
  <c r="Q62" i="9"/>
  <c r="D62" i="9"/>
  <c r="Q61" i="9"/>
  <c r="D61" i="9"/>
  <c r="Q60" i="9"/>
  <c r="D60" i="9"/>
  <c r="Q59" i="9"/>
  <c r="D59" i="9"/>
  <c r="Q58" i="9"/>
  <c r="D58" i="9"/>
  <c r="Q57" i="9"/>
  <c r="D57" i="9"/>
  <c r="Q56" i="9"/>
  <c r="D56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O84" i="8"/>
  <c r="B84" i="8"/>
  <c r="Q83" i="8"/>
  <c r="D83" i="8"/>
  <c r="Q82" i="8"/>
  <c r="D82" i="8"/>
  <c r="Q81" i="8"/>
  <c r="D81" i="8"/>
  <c r="Q80" i="8"/>
  <c r="D80" i="8"/>
  <c r="Q79" i="8"/>
  <c r="D79" i="8"/>
  <c r="Q78" i="8"/>
  <c r="D78" i="8"/>
  <c r="Q77" i="8"/>
  <c r="D77" i="8"/>
  <c r="Q76" i="8"/>
  <c r="D76" i="8"/>
  <c r="Q75" i="8"/>
  <c r="D75" i="8"/>
  <c r="Q74" i="8"/>
  <c r="D74" i="8"/>
  <c r="Q73" i="8"/>
  <c r="D73" i="8"/>
  <c r="Q72" i="8"/>
  <c r="D72" i="8"/>
  <c r="Q71" i="8"/>
  <c r="D71" i="8"/>
  <c r="Q70" i="8"/>
  <c r="D70" i="8"/>
  <c r="Q69" i="8"/>
  <c r="D69" i="8"/>
  <c r="Q68" i="8"/>
  <c r="D68" i="8"/>
  <c r="Q67" i="8"/>
  <c r="D67" i="8"/>
  <c r="Q66" i="8"/>
  <c r="D66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O75" i="7"/>
  <c r="B75" i="7"/>
  <c r="Q74" i="7"/>
  <c r="D74" i="7"/>
  <c r="Q73" i="7"/>
  <c r="D73" i="7"/>
  <c r="Q72" i="7"/>
  <c r="D72" i="7"/>
  <c r="Q71" i="7"/>
  <c r="D71" i="7"/>
  <c r="Q70" i="7"/>
  <c r="D70" i="7"/>
  <c r="Q69" i="7"/>
  <c r="D69" i="7"/>
  <c r="Q68" i="7"/>
  <c r="D68" i="7"/>
  <c r="Q67" i="7"/>
  <c r="D67" i="7"/>
  <c r="Q66" i="7"/>
  <c r="D66" i="7"/>
  <c r="Q65" i="7"/>
  <c r="D65" i="7"/>
  <c r="Q64" i="7"/>
  <c r="D64" i="7"/>
  <c r="Q63" i="7"/>
  <c r="D63" i="7"/>
  <c r="Q62" i="7"/>
  <c r="D62" i="7"/>
  <c r="Q61" i="7"/>
  <c r="D61" i="7"/>
  <c r="Q60" i="7"/>
  <c r="D60" i="7"/>
  <c r="Q59" i="7"/>
  <c r="D59" i="7"/>
  <c r="Q58" i="7"/>
  <c r="D58" i="7"/>
  <c r="Q57" i="7"/>
  <c r="D57" i="7"/>
  <c r="D75" i="7" s="1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D21" i="7" s="1"/>
  <c r="O84" i="6"/>
  <c r="B84" i="6"/>
  <c r="Q83" i="6"/>
  <c r="D83" i="6"/>
  <c r="Q82" i="6"/>
  <c r="D82" i="6"/>
  <c r="Q81" i="6"/>
  <c r="D81" i="6"/>
  <c r="Q80" i="6"/>
  <c r="D80" i="6"/>
  <c r="Q79" i="6"/>
  <c r="D79" i="6"/>
  <c r="Q78" i="6"/>
  <c r="D78" i="6"/>
  <c r="Q77" i="6"/>
  <c r="D77" i="6"/>
  <c r="Q76" i="6"/>
  <c r="D76" i="6"/>
  <c r="Q75" i="6"/>
  <c r="D75" i="6"/>
  <c r="Q74" i="6"/>
  <c r="D74" i="6"/>
  <c r="Q73" i="6"/>
  <c r="D73" i="6"/>
  <c r="Q72" i="6"/>
  <c r="D72" i="6"/>
  <c r="Q71" i="6"/>
  <c r="D71" i="6"/>
  <c r="Q70" i="6"/>
  <c r="D70" i="6"/>
  <c r="Q69" i="6"/>
  <c r="D69" i="6"/>
  <c r="Q68" i="6"/>
  <c r="D68" i="6"/>
  <c r="Q67" i="6"/>
  <c r="D67" i="6"/>
  <c r="Q66" i="6"/>
  <c r="D66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Q84" i="6" l="1"/>
  <c r="J32" i="7"/>
  <c r="R32" i="7"/>
  <c r="E21" i="10"/>
  <c r="C67" i="10" s="1"/>
  <c r="M21" i="10"/>
  <c r="U21" i="10"/>
  <c r="D84" i="10"/>
  <c r="Q84" i="10"/>
  <c r="I19" i="9"/>
  <c r="Q19" i="9"/>
  <c r="C69" i="9" s="1"/>
  <c r="G20" i="9"/>
  <c r="O20" i="9"/>
  <c r="Q74" i="9"/>
  <c r="D74" i="9"/>
  <c r="J33" i="8"/>
  <c r="D84" i="8"/>
  <c r="Q84" i="8"/>
  <c r="K33" i="6"/>
  <c r="O33" i="6"/>
  <c r="E32" i="6"/>
  <c r="P67" i="6" s="1"/>
  <c r="R67" i="6" s="1"/>
  <c r="U32" i="6"/>
  <c r="P83" i="6" s="1"/>
  <c r="M32" i="6"/>
  <c r="P75" i="6" s="1"/>
  <c r="G33" i="6"/>
  <c r="H21" i="6"/>
  <c r="C70" i="6" s="1"/>
  <c r="D84" i="6"/>
  <c r="Q75" i="11"/>
  <c r="D75" i="11"/>
  <c r="I32" i="7"/>
  <c r="L21" i="7"/>
  <c r="I20" i="7"/>
  <c r="C62" i="7" s="1"/>
  <c r="Q20" i="7"/>
  <c r="G21" i="7"/>
  <c r="O21" i="7"/>
  <c r="T21" i="7"/>
  <c r="S21" i="7"/>
  <c r="Q75" i="7"/>
  <c r="K21" i="7"/>
  <c r="H31" i="7"/>
  <c r="P61" i="7" s="1"/>
  <c r="R61" i="7" s="1"/>
  <c r="R20" i="7"/>
  <c r="C71" i="7" s="1"/>
  <c r="J20" i="7"/>
  <c r="C63" i="7" s="1"/>
  <c r="J21" i="11"/>
  <c r="R21" i="11"/>
  <c r="H20" i="11"/>
  <c r="P20" i="11"/>
  <c r="F21" i="11"/>
  <c r="N21" i="11"/>
  <c r="K21" i="11"/>
  <c r="S21" i="11"/>
  <c r="I32" i="11"/>
  <c r="Q32" i="11"/>
  <c r="D21" i="10"/>
  <c r="C66" i="10" s="1"/>
  <c r="L21" i="10"/>
  <c r="C74" i="10" s="1"/>
  <c r="T21" i="10"/>
  <c r="J33" i="10"/>
  <c r="R33" i="10"/>
  <c r="H32" i="10"/>
  <c r="P70" i="10" s="1"/>
  <c r="R70" i="10" s="1"/>
  <c r="P32" i="10"/>
  <c r="P78" i="10" s="1"/>
  <c r="R78" i="10" s="1"/>
  <c r="F33" i="10"/>
  <c r="N33" i="10"/>
  <c r="D33" i="10"/>
  <c r="L33" i="10"/>
  <c r="T33" i="10"/>
  <c r="N32" i="10"/>
  <c r="P76" i="10" s="1"/>
  <c r="R76" i="10" s="1"/>
  <c r="D20" i="11"/>
  <c r="C57" i="11" s="1"/>
  <c r="L20" i="11"/>
  <c r="C65" i="11" s="1"/>
  <c r="T20" i="11"/>
  <c r="C73" i="11" s="1"/>
  <c r="J32" i="11"/>
  <c r="R32" i="11"/>
  <c r="H31" i="11"/>
  <c r="P61" i="11" s="1"/>
  <c r="P31" i="11"/>
  <c r="P69" i="11" s="1"/>
  <c r="R69" i="11" s="1"/>
  <c r="F32" i="11"/>
  <c r="N32" i="11"/>
  <c r="E20" i="11"/>
  <c r="C58" i="11" s="1"/>
  <c r="M20" i="11"/>
  <c r="C66" i="11" s="1"/>
  <c r="U20" i="11"/>
  <c r="C74" i="11" s="1"/>
  <c r="K32" i="11"/>
  <c r="S32" i="11"/>
  <c r="I31" i="11"/>
  <c r="P62" i="11" s="1"/>
  <c r="R62" i="11" s="1"/>
  <c r="Q31" i="11"/>
  <c r="P70" i="11" s="1"/>
  <c r="R70" i="11" s="1"/>
  <c r="G32" i="11"/>
  <c r="O32" i="11"/>
  <c r="D32" i="11"/>
  <c r="L32" i="11"/>
  <c r="T32" i="11"/>
  <c r="J31" i="11"/>
  <c r="P63" i="11" s="1"/>
  <c r="R63" i="11" s="1"/>
  <c r="R31" i="11"/>
  <c r="P71" i="11" s="1"/>
  <c r="R71" i="11" s="1"/>
  <c r="H32" i="11"/>
  <c r="P32" i="11"/>
  <c r="G21" i="11"/>
  <c r="O21" i="11"/>
  <c r="M32" i="11"/>
  <c r="U32" i="11"/>
  <c r="H21" i="11"/>
  <c r="P21" i="11"/>
  <c r="F20" i="11"/>
  <c r="C59" i="11" s="1"/>
  <c r="N20" i="11"/>
  <c r="D21" i="11"/>
  <c r="L21" i="11"/>
  <c r="T21" i="11"/>
  <c r="F31" i="11"/>
  <c r="P59" i="11" s="1"/>
  <c r="R59" i="11" s="1"/>
  <c r="N31" i="11"/>
  <c r="P67" i="11" s="1"/>
  <c r="R67" i="11" s="1"/>
  <c r="I21" i="11"/>
  <c r="Q21" i="11"/>
  <c r="G20" i="11"/>
  <c r="C60" i="11" s="1"/>
  <c r="O20" i="11"/>
  <c r="E21" i="11"/>
  <c r="M21" i="11"/>
  <c r="U21" i="11"/>
  <c r="G31" i="11"/>
  <c r="P60" i="11" s="1"/>
  <c r="R60" i="11" s="1"/>
  <c r="O31" i="11"/>
  <c r="P68" i="11" s="1"/>
  <c r="R68" i="11" s="1"/>
  <c r="E32" i="11"/>
  <c r="M31" i="11"/>
  <c r="P66" i="11" s="1"/>
  <c r="R66" i="11" s="1"/>
  <c r="J32" i="10"/>
  <c r="P72" i="10" s="1"/>
  <c r="R72" i="10" s="1"/>
  <c r="R32" i="10"/>
  <c r="P80" i="10" s="1"/>
  <c r="H33" i="10"/>
  <c r="P33" i="10"/>
  <c r="E33" i="10"/>
  <c r="M33" i="10"/>
  <c r="U33" i="10"/>
  <c r="H22" i="10"/>
  <c r="P22" i="10"/>
  <c r="F21" i="10"/>
  <c r="C68" i="10" s="1"/>
  <c r="N21" i="10"/>
  <c r="N34" i="10" s="1"/>
  <c r="D22" i="10"/>
  <c r="L22" i="10"/>
  <c r="T22" i="10"/>
  <c r="F32" i="10"/>
  <c r="P68" i="10" s="1"/>
  <c r="R68" i="10" s="1"/>
  <c r="I21" i="10"/>
  <c r="C71" i="10" s="1"/>
  <c r="Q22" i="10"/>
  <c r="G21" i="10"/>
  <c r="C69" i="10" s="1"/>
  <c r="O21" i="10"/>
  <c r="C77" i="10" s="1"/>
  <c r="E22" i="10"/>
  <c r="M22" i="10"/>
  <c r="U22" i="10"/>
  <c r="G32" i="10"/>
  <c r="P69" i="10" s="1"/>
  <c r="R69" i="10" s="1"/>
  <c r="O32" i="10"/>
  <c r="P77" i="10" s="1"/>
  <c r="R77" i="10" s="1"/>
  <c r="J22" i="10"/>
  <c r="R22" i="10"/>
  <c r="H21" i="10"/>
  <c r="P21" i="10"/>
  <c r="C78" i="10" s="1"/>
  <c r="F22" i="10"/>
  <c r="N22" i="10"/>
  <c r="K22" i="10"/>
  <c r="S22" i="10"/>
  <c r="C68" i="11"/>
  <c r="C61" i="11"/>
  <c r="R61" i="11"/>
  <c r="I20" i="11"/>
  <c r="Q20" i="11"/>
  <c r="K31" i="11"/>
  <c r="P64" i="11" s="1"/>
  <c r="S31" i="11"/>
  <c r="P72" i="11" s="1"/>
  <c r="J20" i="11"/>
  <c r="R20" i="11"/>
  <c r="D31" i="11"/>
  <c r="P57" i="11" s="1"/>
  <c r="L31" i="11"/>
  <c r="P65" i="11" s="1"/>
  <c r="T31" i="11"/>
  <c r="P73" i="11" s="1"/>
  <c r="K20" i="11"/>
  <c r="S20" i="11"/>
  <c r="E31" i="11"/>
  <c r="P58" i="11" s="1"/>
  <c r="U31" i="11"/>
  <c r="P74" i="11" s="1"/>
  <c r="R80" i="10"/>
  <c r="C82" i="10"/>
  <c r="C75" i="10"/>
  <c r="C83" i="10"/>
  <c r="R71" i="10"/>
  <c r="R79" i="10"/>
  <c r="Q21" i="10"/>
  <c r="J21" i="10"/>
  <c r="R21" i="10"/>
  <c r="D32" i="10"/>
  <c r="P66" i="10" s="1"/>
  <c r="L32" i="10"/>
  <c r="P74" i="10" s="1"/>
  <c r="T32" i="10"/>
  <c r="P82" i="10" s="1"/>
  <c r="O22" i="10"/>
  <c r="K32" i="10"/>
  <c r="P73" i="10" s="1"/>
  <c r="S32" i="10"/>
  <c r="P81" i="10" s="1"/>
  <c r="K21" i="10"/>
  <c r="S21" i="10"/>
  <c r="I22" i="10"/>
  <c r="E32" i="10"/>
  <c r="P67" i="10" s="1"/>
  <c r="M32" i="10"/>
  <c r="P75" i="10" s="1"/>
  <c r="U32" i="10"/>
  <c r="P83" i="10" s="1"/>
  <c r="G22" i="10"/>
  <c r="I33" i="10"/>
  <c r="Q33" i="10"/>
  <c r="D20" i="9"/>
  <c r="L20" i="9"/>
  <c r="T20" i="9"/>
  <c r="J31" i="9"/>
  <c r="R31" i="9"/>
  <c r="J20" i="9"/>
  <c r="R20" i="9"/>
  <c r="H30" i="9"/>
  <c r="P60" i="9" s="1"/>
  <c r="R60" i="9" s="1"/>
  <c r="P30" i="9"/>
  <c r="P68" i="9" s="1"/>
  <c r="F19" i="9"/>
  <c r="C58" i="9" s="1"/>
  <c r="N19" i="9"/>
  <c r="C66" i="9" s="1"/>
  <c r="D31" i="9"/>
  <c r="L31" i="9"/>
  <c r="T31" i="9"/>
  <c r="K30" i="9"/>
  <c r="P63" i="9" s="1"/>
  <c r="R63" i="9" s="1"/>
  <c r="S30" i="9"/>
  <c r="P71" i="9" s="1"/>
  <c r="R71" i="9" s="1"/>
  <c r="I31" i="9"/>
  <c r="Q31" i="9"/>
  <c r="H20" i="9"/>
  <c r="P20" i="9"/>
  <c r="F31" i="9"/>
  <c r="N31" i="9"/>
  <c r="T32" i="8"/>
  <c r="P82" i="8" s="1"/>
  <c r="R82" i="8" s="1"/>
  <c r="F32" i="8"/>
  <c r="P68" i="8" s="1"/>
  <c r="R68" i="8" s="1"/>
  <c r="N33" i="8"/>
  <c r="L32" i="8"/>
  <c r="P74" i="8" s="1"/>
  <c r="R74" i="8" s="1"/>
  <c r="K22" i="8"/>
  <c r="S22" i="8"/>
  <c r="I21" i="8"/>
  <c r="Q21" i="8"/>
  <c r="Q34" i="8" s="1"/>
  <c r="G22" i="8"/>
  <c r="O22" i="8"/>
  <c r="Q32" i="8"/>
  <c r="P79" i="8" s="1"/>
  <c r="R79" i="8" s="1"/>
  <c r="U22" i="8"/>
  <c r="G21" i="8"/>
  <c r="C69" i="8" s="1"/>
  <c r="E33" i="8"/>
  <c r="U33" i="8"/>
  <c r="S32" i="8"/>
  <c r="P81" i="8" s="1"/>
  <c r="R81" i="8" s="1"/>
  <c r="Q33" i="8"/>
  <c r="G33" i="8"/>
  <c r="O33" i="8"/>
  <c r="E32" i="8"/>
  <c r="P67" i="8" s="1"/>
  <c r="R67" i="8" s="1"/>
  <c r="M32" i="8"/>
  <c r="P75" i="8" s="1"/>
  <c r="R75" i="8" s="1"/>
  <c r="U32" i="8"/>
  <c r="P83" i="8" s="1"/>
  <c r="R83" i="8" s="1"/>
  <c r="K33" i="8"/>
  <c r="S33" i="8"/>
  <c r="M22" i="8"/>
  <c r="O21" i="8"/>
  <c r="C77" i="8" s="1"/>
  <c r="M33" i="8"/>
  <c r="K32" i="8"/>
  <c r="P73" i="8" s="1"/>
  <c r="R73" i="8" s="1"/>
  <c r="I33" i="8"/>
  <c r="J22" i="8"/>
  <c r="R22" i="8"/>
  <c r="H22" i="8"/>
  <c r="P22" i="8"/>
  <c r="F22" i="8"/>
  <c r="N22" i="8"/>
  <c r="H32" i="8"/>
  <c r="P70" i="8" s="1"/>
  <c r="R70" i="8" s="1"/>
  <c r="P32" i="8"/>
  <c r="P78" i="8" s="1"/>
  <c r="R78" i="8" s="1"/>
  <c r="D22" i="8"/>
  <c r="L22" i="8"/>
  <c r="T21" i="8"/>
  <c r="C82" i="8" s="1"/>
  <c r="I32" i="8"/>
  <c r="P71" i="8" s="1"/>
  <c r="R71" i="8" s="1"/>
  <c r="E22" i="8"/>
  <c r="K21" i="8"/>
  <c r="S21" i="8"/>
  <c r="C81" i="8" s="1"/>
  <c r="I22" i="8"/>
  <c r="Q22" i="8"/>
  <c r="F21" i="8"/>
  <c r="N21" i="8"/>
  <c r="C76" i="8" s="1"/>
  <c r="D33" i="8"/>
  <c r="L33" i="8"/>
  <c r="T33" i="8"/>
  <c r="J32" i="8"/>
  <c r="P72" i="8" s="1"/>
  <c r="R33" i="8"/>
  <c r="H33" i="8"/>
  <c r="P33" i="8"/>
  <c r="C61" i="9"/>
  <c r="I20" i="9"/>
  <c r="Q20" i="9"/>
  <c r="G19" i="9"/>
  <c r="O19" i="9"/>
  <c r="K31" i="9"/>
  <c r="S31" i="9"/>
  <c r="I30" i="9"/>
  <c r="P61" i="9" s="1"/>
  <c r="Q30" i="9"/>
  <c r="P69" i="9" s="1"/>
  <c r="K20" i="9"/>
  <c r="K19" i="9"/>
  <c r="S20" i="9"/>
  <c r="S19" i="9"/>
  <c r="E31" i="9"/>
  <c r="E30" i="9"/>
  <c r="P57" i="9" s="1"/>
  <c r="M31" i="9"/>
  <c r="M30" i="9"/>
  <c r="P65" i="9" s="1"/>
  <c r="U31" i="9"/>
  <c r="U30" i="9"/>
  <c r="P73" i="9" s="1"/>
  <c r="E19" i="9"/>
  <c r="U19" i="9"/>
  <c r="O31" i="9"/>
  <c r="R68" i="9"/>
  <c r="M20" i="9"/>
  <c r="G30" i="9"/>
  <c r="P59" i="9" s="1"/>
  <c r="E20" i="9"/>
  <c r="U20" i="9"/>
  <c r="G31" i="9"/>
  <c r="H19" i="9"/>
  <c r="P19" i="9"/>
  <c r="F20" i="9"/>
  <c r="N20" i="9"/>
  <c r="J30" i="9"/>
  <c r="P62" i="9" s="1"/>
  <c r="R30" i="9"/>
  <c r="P70" i="9" s="1"/>
  <c r="H31" i="9"/>
  <c r="P31" i="9"/>
  <c r="J19" i="9"/>
  <c r="R19" i="9"/>
  <c r="D30" i="9"/>
  <c r="P56" i="9" s="1"/>
  <c r="L30" i="9"/>
  <c r="P64" i="9" s="1"/>
  <c r="T30" i="9"/>
  <c r="P72" i="9" s="1"/>
  <c r="D19" i="9"/>
  <c r="L19" i="9"/>
  <c r="T19" i="9"/>
  <c r="F30" i="9"/>
  <c r="P58" i="9" s="1"/>
  <c r="N30" i="9"/>
  <c r="P66" i="9" s="1"/>
  <c r="M19" i="9"/>
  <c r="O30" i="9"/>
  <c r="P67" i="9" s="1"/>
  <c r="C71" i="8"/>
  <c r="R72" i="8"/>
  <c r="C68" i="8"/>
  <c r="H21" i="8"/>
  <c r="P21" i="8"/>
  <c r="R32" i="8"/>
  <c r="P80" i="8" s="1"/>
  <c r="D32" i="8"/>
  <c r="P66" i="8" s="1"/>
  <c r="J21" i="8"/>
  <c r="R21" i="8"/>
  <c r="L21" i="8"/>
  <c r="O32" i="8"/>
  <c r="P77" i="8" s="1"/>
  <c r="D21" i="8"/>
  <c r="N32" i="8"/>
  <c r="P76" i="8" s="1"/>
  <c r="E21" i="8"/>
  <c r="U21" i="8"/>
  <c r="T22" i="8"/>
  <c r="F33" i="8"/>
  <c r="M21" i="8"/>
  <c r="G32" i="8"/>
  <c r="P69" i="8" s="1"/>
  <c r="P31" i="7"/>
  <c r="P69" i="7" s="1"/>
  <c r="R69" i="7" s="1"/>
  <c r="J32" i="6"/>
  <c r="P72" i="6" s="1"/>
  <c r="R72" i="6" s="1"/>
  <c r="R32" i="6"/>
  <c r="P80" i="6" s="1"/>
  <c r="R80" i="6" s="1"/>
  <c r="P33" i="6"/>
  <c r="S33" i="6"/>
  <c r="K22" i="6"/>
  <c r="S22" i="6"/>
  <c r="I21" i="6"/>
  <c r="C71" i="6" s="1"/>
  <c r="Q21" i="6"/>
  <c r="C79" i="6" s="1"/>
  <c r="G22" i="6"/>
  <c r="O22" i="6"/>
  <c r="H33" i="6"/>
  <c r="Q31" i="7"/>
  <c r="P70" i="7" s="1"/>
  <c r="R70" i="7" s="1"/>
  <c r="D32" i="7"/>
  <c r="E32" i="7"/>
  <c r="U21" i="7"/>
  <c r="I31" i="7"/>
  <c r="P62" i="7" s="1"/>
  <c r="R62" i="7" s="1"/>
  <c r="N21" i="7"/>
  <c r="L32" i="7"/>
  <c r="U32" i="7"/>
  <c r="Q32" i="7"/>
  <c r="P21" i="7"/>
  <c r="N20" i="7"/>
  <c r="C67" i="7" s="1"/>
  <c r="F32" i="7"/>
  <c r="N32" i="7"/>
  <c r="L31" i="7"/>
  <c r="P65" i="7" s="1"/>
  <c r="R65" i="7" s="1"/>
  <c r="T31" i="7"/>
  <c r="P73" i="7" s="1"/>
  <c r="R73" i="7" s="1"/>
  <c r="E20" i="7"/>
  <c r="K32" i="7"/>
  <c r="K31" i="7"/>
  <c r="P64" i="7" s="1"/>
  <c r="R64" i="7" s="1"/>
  <c r="H21" i="7"/>
  <c r="F20" i="7"/>
  <c r="C59" i="7" s="1"/>
  <c r="D31" i="7"/>
  <c r="P57" i="7" s="1"/>
  <c r="R57" i="7" s="1"/>
  <c r="I21" i="7"/>
  <c r="Q21" i="7"/>
  <c r="G20" i="7"/>
  <c r="O20" i="7"/>
  <c r="C68" i="7" s="1"/>
  <c r="G31" i="7"/>
  <c r="P60" i="7" s="1"/>
  <c r="R60" i="7" s="1"/>
  <c r="O32" i="7"/>
  <c r="M20" i="7"/>
  <c r="C66" i="7" s="1"/>
  <c r="S32" i="7"/>
  <c r="F21" i="7"/>
  <c r="T32" i="7"/>
  <c r="M32" i="7"/>
  <c r="S31" i="7"/>
  <c r="P72" i="7" s="1"/>
  <c r="R72" i="7" s="1"/>
  <c r="J21" i="7"/>
  <c r="R21" i="7"/>
  <c r="H32" i="7"/>
  <c r="P32" i="7"/>
  <c r="E33" i="6"/>
  <c r="M33" i="6"/>
  <c r="U33" i="6"/>
  <c r="K32" i="6"/>
  <c r="P73" i="6" s="1"/>
  <c r="R73" i="6" s="1"/>
  <c r="I33" i="6"/>
  <c r="Q33" i="6"/>
  <c r="S32" i="6"/>
  <c r="P81" i="6" s="1"/>
  <c r="R81" i="6" s="1"/>
  <c r="P21" i="6"/>
  <c r="C78" i="6" s="1"/>
  <c r="F22" i="6"/>
  <c r="H32" i="6"/>
  <c r="P70" i="6" s="1"/>
  <c r="F32" i="6"/>
  <c r="P68" i="6" s="1"/>
  <c r="R68" i="6" s="1"/>
  <c r="E22" i="6"/>
  <c r="M22" i="6"/>
  <c r="U22" i="6"/>
  <c r="K21" i="6"/>
  <c r="C73" i="6" s="1"/>
  <c r="S21" i="6"/>
  <c r="I22" i="6"/>
  <c r="Q22" i="6"/>
  <c r="I32" i="6"/>
  <c r="P71" i="6" s="1"/>
  <c r="R71" i="6" s="1"/>
  <c r="Q32" i="6"/>
  <c r="P79" i="6" s="1"/>
  <c r="R79" i="6" s="1"/>
  <c r="P32" i="6"/>
  <c r="P78" i="6" s="1"/>
  <c r="R78" i="6" s="1"/>
  <c r="N32" i="6"/>
  <c r="P76" i="6" s="1"/>
  <c r="R76" i="6" s="1"/>
  <c r="F21" i="6"/>
  <c r="C68" i="6" s="1"/>
  <c r="E68" i="6" s="1"/>
  <c r="N21" i="6"/>
  <c r="C76" i="6" s="1"/>
  <c r="E76" i="6" s="1"/>
  <c r="D21" i="6"/>
  <c r="C66" i="6" s="1"/>
  <c r="L21" i="6"/>
  <c r="C74" i="6" s="1"/>
  <c r="T21" i="6"/>
  <c r="G21" i="6"/>
  <c r="C69" i="6" s="1"/>
  <c r="O21" i="6"/>
  <c r="C77" i="6" s="1"/>
  <c r="N22" i="6"/>
  <c r="I33" i="7"/>
  <c r="C70" i="7"/>
  <c r="E21" i="7"/>
  <c r="M21" i="7"/>
  <c r="G32" i="7"/>
  <c r="H20" i="7"/>
  <c r="P20" i="7"/>
  <c r="J31" i="7"/>
  <c r="P63" i="7" s="1"/>
  <c r="R31" i="7"/>
  <c r="P71" i="7" s="1"/>
  <c r="K20" i="7"/>
  <c r="U31" i="7"/>
  <c r="P74" i="7" s="1"/>
  <c r="S20" i="7"/>
  <c r="E31" i="7"/>
  <c r="P58" i="7" s="1"/>
  <c r="M31" i="7"/>
  <c r="P66" i="7" s="1"/>
  <c r="D20" i="7"/>
  <c r="L20" i="7"/>
  <c r="T20" i="7"/>
  <c r="F31" i="7"/>
  <c r="P59" i="7" s="1"/>
  <c r="N31" i="7"/>
  <c r="P67" i="7" s="1"/>
  <c r="U20" i="7"/>
  <c r="O31" i="7"/>
  <c r="P68" i="7" s="1"/>
  <c r="E70" i="6"/>
  <c r="H22" i="6"/>
  <c r="P22" i="6"/>
  <c r="J33" i="6"/>
  <c r="R33" i="6"/>
  <c r="L33" i="6"/>
  <c r="L32" i="6"/>
  <c r="P74" i="6" s="1"/>
  <c r="J22" i="6"/>
  <c r="J21" i="6"/>
  <c r="D33" i="6"/>
  <c r="D32" i="6"/>
  <c r="P66" i="6" s="1"/>
  <c r="T33" i="6"/>
  <c r="T32" i="6"/>
  <c r="P82" i="6" s="1"/>
  <c r="R70" i="6"/>
  <c r="R22" i="6"/>
  <c r="R21" i="6"/>
  <c r="D22" i="6"/>
  <c r="L22" i="6"/>
  <c r="T22" i="6"/>
  <c r="F33" i="6"/>
  <c r="N33" i="6"/>
  <c r="R75" i="6"/>
  <c r="R83" i="6"/>
  <c r="E21" i="6"/>
  <c r="G32" i="6"/>
  <c r="P69" i="6" s="1"/>
  <c r="M21" i="6"/>
  <c r="O32" i="6"/>
  <c r="P77" i="6" s="1"/>
  <c r="U21" i="6"/>
  <c r="S34" i="6" l="1"/>
  <c r="C76" i="10"/>
  <c r="C79" i="8"/>
  <c r="E79" i="8" s="1"/>
  <c r="F34" i="8"/>
  <c r="K34" i="8"/>
  <c r="H34" i="6"/>
  <c r="P33" i="11"/>
  <c r="C69" i="11"/>
  <c r="E69" i="11" s="1"/>
  <c r="N33" i="11"/>
  <c r="G33" i="11"/>
  <c r="C67" i="11"/>
  <c r="E67" i="11" s="1"/>
  <c r="M33" i="11"/>
  <c r="L33" i="11"/>
  <c r="H34" i="10"/>
  <c r="C70" i="10"/>
  <c r="P34" i="10"/>
  <c r="D34" i="10"/>
  <c r="F33" i="11"/>
  <c r="O33" i="11"/>
  <c r="U33" i="11"/>
  <c r="H33" i="11"/>
  <c r="E33" i="11"/>
  <c r="I34" i="10"/>
  <c r="G34" i="10"/>
  <c r="M34" i="10"/>
  <c r="E34" i="10"/>
  <c r="O34" i="10"/>
  <c r="L34" i="10"/>
  <c r="F34" i="10"/>
  <c r="R58" i="11"/>
  <c r="C71" i="11"/>
  <c r="R33" i="11"/>
  <c r="E58" i="11"/>
  <c r="E73" i="11"/>
  <c r="E61" i="11"/>
  <c r="K33" i="11"/>
  <c r="C64" i="11"/>
  <c r="R72" i="11"/>
  <c r="E74" i="11"/>
  <c r="T33" i="11"/>
  <c r="S33" i="11"/>
  <c r="C72" i="11"/>
  <c r="R64" i="11"/>
  <c r="E65" i="11"/>
  <c r="C70" i="11"/>
  <c r="Q33" i="11"/>
  <c r="J33" i="11"/>
  <c r="C63" i="11"/>
  <c r="R73" i="11"/>
  <c r="C62" i="11"/>
  <c r="I33" i="11"/>
  <c r="E59" i="11"/>
  <c r="D33" i="11"/>
  <c r="R65" i="11"/>
  <c r="E57" i="11"/>
  <c r="R74" i="11"/>
  <c r="R80" i="11"/>
  <c r="P75" i="11"/>
  <c r="R57" i="11"/>
  <c r="R79" i="11"/>
  <c r="E66" i="11"/>
  <c r="E60" i="11"/>
  <c r="E68" i="11"/>
  <c r="K34" i="10"/>
  <c r="C73" i="10"/>
  <c r="E75" i="10"/>
  <c r="C79" i="10"/>
  <c r="Q34" i="10"/>
  <c r="E66" i="10"/>
  <c r="R73" i="10"/>
  <c r="E76" i="10"/>
  <c r="R75" i="10"/>
  <c r="R82" i="10"/>
  <c r="E68" i="10"/>
  <c r="E71" i="10"/>
  <c r="R81" i="10"/>
  <c r="R67" i="10"/>
  <c r="R74" i="10"/>
  <c r="E82" i="10"/>
  <c r="E78" i="10"/>
  <c r="E70" i="10"/>
  <c r="R89" i="10"/>
  <c r="P84" i="10"/>
  <c r="R66" i="10"/>
  <c r="R88" i="10"/>
  <c r="E83" i="10"/>
  <c r="E77" i="10"/>
  <c r="T34" i="10"/>
  <c r="E69" i="10"/>
  <c r="J34" i="10"/>
  <c r="C72" i="10"/>
  <c r="E67" i="10"/>
  <c r="R83" i="10"/>
  <c r="S34" i="10"/>
  <c r="C81" i="10"/>
  <c r="R34" i="10"/>
  <c r="C80" i="10"/>
  <c r="U34" i="10"/>
  <c r="E74" i="10"/>
  <c r="F32" i="9"/>
  <c r="T34" i="8"/>
  <c r="I34" i="8"/>
  <c r="C73" i="8"/>
  <c r="E73" i="8" s="1"/>
  <c r="O34" i="8"/>
  <c r="S34" i="8"/>
  <c r="G34" i="8"/>
  <c r="R67" i="9"/>
  <c r="R69" i="9"/>
  <c r="R79" i="9"/>
  <c r="P74" i="9"/>
  <c r="R78" i="9"/>
  <c r="R56" i="9"/>
  <c r="E58" i="9"/>
  <c r="R72" i="9"/>
  <c r="R62" i="9"/>
  <c r="E66" i="9"/>
  <c r="R66" i="9"/>
  <c r="R32" i="9"/>
  <c r="C70" i="9"/>
  <c r="P32" i="9"/>
  <c r="C68" i="9"/>
  <c r="R59" i="9"/>
  <c r="S32" i="9"/>
  <c r="C71" i="9"/>
  <c r="M32" i="9"/>
  <c r="C65" i="9"/>
  <c r="R58" i="9"/>
  <c r="J32" i="9"/>
  <c r="C62" i="9"/>
  <c r="H32" i="9"/>
  <c r="C60" i="9"/>
  <c r="U32" i="9"/>
  <c r="C73" i="9"/>
  <c r="Q32" i="9"/>
  <c r="R64" i="9"/>
  <c r="T32" i="9"/>
  <c r="C72" i="9"/>
  <c r="E32" i="9"/>
  <c r="C57" i="9"/>
  <c r="R73" i="9"/>
  <c r="K32" i="9"/>
  <c r="C63" i="9"/>
  <c r="C67" i="9"/>
  <c r="O32" i="9"/>
  <c r="E69" i="9"/>
  <c r="L32" i="9"/>
  <c r="C64" i="9"/>
  <c r="C59" i="9"/>
  <c r="G32" i="9"/>
  <c r="I32" i="9"/>
  <c r="R57" i="9"/>
  <c r="R61" i="9"/>
  <c r="D32" i="9"/>
  <c r="C56" i="9"/>
  <c r="R70" i="9"/>
  <c r="N32" i="9"/>
  <c r="R65" i="9"/>
  <c r="E61" i="9"/>
  <c r="D34" i="8"/>
  <c r="C66" i="8"/>
  <c r="R69" i="8"/>
  <c r="R77" i="8"/>
  <c r="E77" i="8"/>
  <c r="E82" i="8"/>
  <c r="M34" i="8"/>
  <c r="C75" i="8"/>
  <c r="R34" i="8"/>
  <c r="C80" i="8"/>
  <c r="E69" i="8"/>
  <c r="P34" i="8"/>
  <c r="C78" i="8"/>
  <c r="H34" i="8"/>
  <c r="C70" i="8"/>
  <c r="J34" i="8"/>
  <c r="C72" i="8"/>
  <c r="E81" i="8"/>
  <c r="N34" i="8"/>
  <c r="R76" i="8"/>
  <c r="L34" i="8"/>
  <c r="C74" i="8"/>
  <c r="E68" i="8"/>
  <c r="E71" i="8"/>
  <c r="U34" i="8"/>
  <c r="C83" i="8"/>
  <c r="R89" i="8"/>
  <c r="P84" i="8"/>
  <c r="R88" i="8"/>
  <c r="R66" i="8"/>
  <c r="E76" i="8"/>
  <c r="E34" i="8"/>
  <c r="C67" i="8"/>
  <c r="R80" i="8"/>
  <c r="G33" i="7"/>
  <c r="E33" i="7"/>
  <c r="Q33" i="7"/>
  <c r="T34" i="6"/>
  <c r="C60" i="7"/>
  <c r="E60" i="7" s="1"/>
  <c r="R33" i="7"/>
  <c r="C58" i="7"/>
  <c r="E58" i="7" s="1"/>
  <c r="F33" i="7"/>
  <c r="J33" i="7"/>
  <c r="F34" i="6"/>
  <c r="P34" i="6"/>
  <c r="K34" i="6"/>
  <c r="C81" i="6"/>
  <c r="E81" i="6" s="1"/>
  <c r="Q34" i="6"/>
  <c r="C82" i="6"/>
  <c r="N34" i="6"/>
  <c r="I34" i="6"/>
  <c r="D33" i="7"/>
  <c r="C57" i="7"/>
  <c r="P33" i="7"/>
  <c r="C69" i="7"/>
  <c r="E67" i="7"/>
  <c r="R66" i="7"/>
  <c r="H33" i="7"/>
  <c r="C61" i="7"/>
  <c r="E66" i="7"/>
  <c r="E63" i="7"/>
  <c r="R68" i="7"/>
  <c r="R58" i="7"/>
  <c r="E59" i="7"/>
  <c r="M33" i="7"/>
  <c r="U33" i="7"/>
  <c r="C74" i="7"/>
  <c r="S33" i="7"/>
  <c r="C72" i="7"/>
  <c r="R67" i="7"/>
  <c r="R74" i="7"/>
  <c r="E70" i="7"/>
  <c r="R59" i="7"/>
  <c r="T33" i="7"/>
  <c r="C73" i="7"/>
  <c r="R80" i="7"/>
  <c r="E68" i="7"/>
  <c r="E62" i="7"/>
  <c r="R79" i="7"/>
  <c r="K33" i="7"/>
  <c r="C64" i="7"/>
  <c r="P75" i="7"/>
  <c r="O33" i="7"/>
  <c r="R71" i="7"/>
  <c r="L33" i="7"/>
  <c r="C65" i="7"/>
  <c r="R63" i="7"/>
  <c r="N33" i="7"/>
  <c r="E71" i="7"/>
  <c r="J34" i="6"/>
  <c r="C72" i="6"/>
  <c r="E77" i="6"/>
  <c r="R89" i="6"/>
  <c r="P84" i="6"/>
  <c r="R88" i="6"/>
  <c r="R66" i="6"/>
  <c r="G34" i="6"/>
  <c r="D34" i="6"/>
  <c r="R34" i="6"/>
  <c r="C80" i="6"/>
  <c r="E82" i="6"/>
  <c r="E69" i="6"/>
  <c r="E74" i="6"/>
  <c r="E71" i="6"/>
  <c r="R69" i="6"/>
  <c r="E34" i="6"/>
  <c r="C67" i="6"/>
  <c r="E66" i="6"/>
  <c r="L34" i="6"/>
  <c r="R77" i="6"/>
  <c r="M34" i="6"/>
  <c r="C75" i="6"/>
  <c r="E79" i="6"/>
  <c r="E73" i="6"/>
  <c r="R82" i="6"/>
  <c r="R74" i="6"/>
  <c r="E78" i="6"/>
  <c r="O34" i="6"/>
  <c r="U34" i="6"/>
  <c r="C83" i="6"/>
  <c r="O74" i="5"/>
  <c r="B74" i="5"/>
  <c r="Q73" i="5"/>
  <c r="D73" i="5"/>
  <c r="Q72" i="5"/>
  <c r="D72" i="5"/>
  <c r="Q71" i="5"/>
  <c r="D71" i="5"/>
  <c r="Q70" i="5"/>
  <c r="D70" i="5"/>
  <c r="Q69" i="5"/>
  <c r="D69" i="5"/>
  <c r="Q68" i="5"/>
  <c r="D68" i="5"/>
  <c r="Q67" i="5"/>
  <c r="D67" i="5"/>
  <c r="Q66" i="5"/>
  <c r="D66" i="5"/>
  <c r="Q65" i="5"/>
  <c r="D65" i="5"/>
  <c r="Q64" i="5"/>
  <c r="D64" i="5"/>
  <c r="Q63" i="5"/>
  <c r="D63" i="5"/>
  <c r="Q62" i="5"/>
  <c r="D62" i="5"/>
  <c r="Q61" i="5"/>
  <c r="D61" i="5"/>
  <c r="Q60" i="5"/>
  <c r="D60" i="5"/>
  <c r="Q59" i="5"/>
  <c r="D59" i="5"/>
  <c r="Q58" i="5"/>
  <c r="D58" i="5"/>
  <c r="Q57" i="5"/>
  <c r="D57" i="5"/>
  <c r="Q56" i="5"/>
  <c r="D56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O84" i="4"/>
  <c r="B84" i="4"/>
  <c r="Q83" i="4"/>
  <c r="D83" i="4"/>
  <c r="Q82" i="4"/>
  <c r="D82" i="4"/>
  <c r="Q81" i="4"/>
  <c r="D81" i="4"/>
  <c r="Q80" i="4"/>
  <c r="D80" i="4"/>
  <c r="Q79" i="4"/>
  <c r="D79" i="4"/>
  <c r="Q78" i="4"/>
  <c r="D78" i="4"/>
  <c r="Q77" i="4"/>
  <c r="D77" i="4"/>
  <c r="Q76" i="4"/>
  <c r="D76" i="4"/>
  <c r="Q75" i="4"/>
  <c r="D75" i="4"/>
  <c r="Q74" i="4"/>
  <c r="D74" i="4"/>
  <c r="Q73" i="4"/>
  <c r="D73" i="4"/>
  <c r="Q72" i="4"/>
  <c r="D72" i="4"/>
  <c r="Q71" i="4"/>
  <c r="D71" i="4"/>
  <c r="Q70" i="4"/>
  <c r="D70" i="4"/>
  <c r="Q69" i="4"/>
  <c r="D69" i="4"/>
  <c r="Q68" i="4"/>
  <c r="D68" i="4"/>
  <c r="Q67" i="4"/>
  <c r="D67" i="4"/>
  <c r="Q66" i="4"/>
  <c r="D66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E89" i="10" l="1"/>
  <c r="C84" i="6"/>
  <c r="E80" i="11"/>
  <c r="R75" i="11"/>
  <c r="Q79" i="11" s="1"/>
  <c r="L80" i="11" s="1"/>
  <c r="E63" i="11"/>
  <c r="E72" i="11"/>
  <c r="E64" i="11"/>
  <c r="C75" i="11"/>
  <c r="E70" i="11"/>
  <c r="E71" i="11"/>
  <c r="E62" i="11"/>
  <c r="E81" i="11"/>
  <c r="E73" i="10"/>
  <c r="E80" i="10"/>
  <c r="E72" i="10"/>
  <c r="E81" i="10"/>
  <c r="E90" i="10"/>
  <c r="R84" i="10"/>
  <c r="Q88" i="10" s="1"/>
  <c r="C84" i="10"/>
  <c r="E79" i="10"/>
  <c r="Q89" i="10"/>
  <c r="L88" i="10" s="1"/>
  <c r="E67" i="9"/>
  <c r="E62" i="9"/>
  <c r="R74" i="9"/>
  <c r="Q78" i="9" s="1"/>
  <c r="E63" i="9"/>
  <c r="E64" i="9"/>
  <c r="E73" i="9"/>
  <c r="E65" i="9"/>
  <c r="E70" i="9"/>
  <c r="E80" i="9"/>
  <c r="E79" i="9"/>
  <c r="E56" i="9"/>
  <c r="C74" i="9"/>
  <c r="E60" i="9"/>
  <c r="E71" i="9"/>
  <c r="E59" i="9"/>
  <c r="E68" i="9"/>
  <c r="E57" i="9"/>
  <c r="E72" i="9"/>
  <c r="E74" i="8"/>
  <c r="E67" i="8"/>
  <c r="E83" i="8"/>
  <c r="E72" i="8"/>
  <c r="E80" i="8"/>
  <c r="E70" i="8"/>
  <c r="E75" i="8"/>
  <c r="R84" i="8"/>
  <c r="Q88" i="8" s="1"/>
  <c r="E78" i="8"/>
  <c r="E90" i="8"/>
  <c r="E89" i="8"/>
  <c r="E66" i="8"/>
  <c r="C84" i="8"/>
  <c r="R75" i="7"/>
  <c r="Q80" i="7" s="1"/>
  <c r="M80" i="7" s="1"/>
  <c r="E90" i="6"/>
  <c r="E64" i="7"/>
  <c r="E73" i="7"/>
  <c r="E65" i="7"/>
  <c r="E72" i="7"/>
  <c r="E61" i="7"/>
  <c r="E69" i="7"/>
  <c r="E74" i="7"/>
  <c r="E81" i="7"/>
  <c r="E80" i="7"/>
  <c r="C75" i="7"/>
  <c r="E57" i="7"/>
  <c r="E89" i="6"/>
  <c r="E80" i="6"/>
  <c r="E75" i="6"/>
  <c r="E67" i="6"/>
  <c r="E83" i="6"/>
  <c r="E72" i="6"/>
  <c r="R84" i="6"/>
  <c r="Q88" i="6" s="1"/>
  <c r="Q74" i="5"/>
  <c r="D74" i="5"/>
  <c r="J31" i="5"/>
  <c r="R31" i="5"/>
  <c r="D84" i="4"/>
  <c r="Q84" i="4"/>
  <c r="J20" i="5"/>
  <c r="R20" i="5"/>
  <c r="H19" i="5"/>
  <c r="C60" i="5" s="1"/>
  <c r="H31" i="5"/>
  <c r="P31" i="5"/>
  <c r="K31" i="5"/>
  <c r="S31" i="5"/>
  <c r="G30" i="5"/>
  <c r="P59" i="5" s="1"/>
  <c r="R59" i="5" s="1"/>
  <c r="O30" i="5"/>
  <c r="P67" i="5" s="1"/>
  <c r="I20" i="5"/>
  <c r="Q20" i="5"/>
  <c r="O20" i="5"/>
  <c r="N31" i="5"/>
  <c r="F31" i="5"/>
  <c r="K20" i="5"/>
  <c r="S20" i="5"/>
  <c r="G19" i="5"/>
  <c r="C59" i="5" s="1"/>
  <c r="O19" i="5"/>
  <c r="C67" i="5" s="1"/>
  <c r="I30" i="5"/>
  <c r="P61" i="5" s="1"/>
  <c r="R61" i="5" s="1"/>
  <c r="Q30" i="5"/>
  <c r="P69" i="5" s="1"/>
  <c r="G31" i="5"/>
  <c r="O31" i="5"/>
  <c r="P19" i="5"/>
  <c r="C68" i="5" s="1"/>
  <c r="F20" i="5"/>
  <c r="N20" i="5"/>
  <c r="I19" i="5"/>
  <c r="C61" i="5" s="1"/>
  <c r="G20" i="5"/>
  <c r="F30" i="5"/>
  <c r="P58" i="5" s="1"/>
  <c r="N30" i="5"/>
  <c r="P66" i="5" s="1"/>
  <c r="R66" i="5" s="1"/>
  <c r="H30" i="5"/>
  <c r="P60" i="5" s="1"/>
  <c r="Q31" i="5"/>
  <c r="P30" i="5"/>
  <c r="P68" i="5" s="1"/>
  <c r="Q19" i="5"/>
  <c r="C69" i="5" s="1"/>
  <c r="D20" i="5"/>
  <c r="D19" i="5"/>
  <c r="T20" i="5"/>
  <c r="T19" i="5"/>
  <c r="U20" i="5"/>
  <c r="U19" i="5"/>
  <c r="I31" i="5"/>
  <c r="L20" i="5"/>
  <c r="L19" i="5"/>
  <c r="E20" i="5"/>
  <c r="E19" i="5"/>
  <c r="M20" i="5"/>
  <c r="M19" i="5"/>
  <c r="J30" i="5"/>
  <c r="P62" i="5" s="1"/>
  <c r="R30" i="5"/>
  <c r="P70" i="5" s="1"/>
  <c r="H20" i="5"/>
  <c r="P20" i="5"/>
  <c r="F19" i="5"/>
  <c r="N19" i="5"/>
  <c r="D31" i="5"/>
  <c r="D30" i="5"/>
  <c r="P56" i="5" s="1"/>
  <c r="L31" i="5"/>
  <c r="L30" i="5"/>
  <c r="P64" i="5" s="1"/>
  <c r="T31" i="5"/>
  <c r="T30" i="5"/>
  <c r="P72" i="5" s="1"/>
  <c r="E31" i="5"/>
  <c r="E30" i="5"/>
  <c r="P57" i="5" s="1"/>
  <c r="M31" i="5"/>
  <c r="M30" i="5"/>
  <c r="P65" i="5" s="1"/>
  <c r="U31" i="5"/>
  <c r="U30" i="5"/>
  <c r="P73" i="5" s="1"/>
  <c r="J19" i="5"/>
  <c r="R19" i="5"/>
  <c r="K19" i="5"/>
  <c r="S19" i="5"/>
  <c r="K30" i="5"/>
  <c r="P63" i="5" s="1"/>
  <c r="S30" i="5"/>
  <c r="P71" i="5" s="1"/>
  <c r="K21" i="4"/>
  <c r="C73" i="4" s="1"/>
  <c r="S21" i="4"/>
  <c r="C81" i="4" s="1"/>
  <c r="E21" i="4"/>
  <c r="C67" i="4" s="1"/>
  <c r="I33" i="4"/>
  <c r="Q33" i="4"/>
  <c r="G33" i="4"/>
  <c r="O32" i="4"/>
  <c r="P77" i="4" s="1"/>
  <c r="R77" i="4" s="1"/>
  <c r="F22" i="4"/>
  <c r="N22" i="4"/>
  <c r="J32" i="4"/>
  <c r="P72" i="4" s="1"/>
  <c r="R72" i="4" s="1"/>
  <c r="R32" i="4"/>
  <c r="P80" i="4" s="1"/>
  <c r="R80" i="4" s="1"/>
  <c r="J21" i="4"/>
  <c r="C72" i="4" s="1"/>
  <c r="R21" i="4"/>
  <c r="C80" i="4" s="1"/>
  <c r="F33" i="4"/>
  <c r="N33" i="4"/>
  <c r="H33" i="4"/>
  <c r="P33" i="4"/>
  <c r="F32" i="4"/>
  <c r="P68" i="4" s="1"/>
  <c r="R68" i="4" s="1"/>
  <c r="N32" i="4"/>
  <c r="P76" i="4" s="1"/>
  <c r="R76" i="4" s="1"/>
  <c r="D33" i="4"/>
  <c r="L33" i="4"/>
  <c r="T33" i="4"/>
  <c r="J33" i="4"/>
  <c r="R33" i="4"/>
  <c r="K33" i="4"/>
  <c r="U32" i="4"/>
  <c r="P83" i="4" s="1"/>
  <c r="R83" i="4" s="1"/>
  <c r="H22" i="4"/>
  <c r="F21" i="4"/>
  <c r="D21" i="4"/>
  <c r="C66" i="4" s="1"/>
  <c r="T22" i="4"/>
  <c r="R22" i="4"/>
  <c r="K32" i="4"/>
  <c r="P73" i="4" s="1"/>
  <c r="S32" i="4"/>
  <c r="P81" i="4" s="1"/>
  <c r="R81" i="4" s="1"/>
  <c r="E32" i="4"/>
  <c r="P67" i="4" s="1"/>
  <c r="M33" i="4"/>
  <c r="S33" i="4"/>
  <c r="P22" i="4"/>
  <c r="N21" i="4"/>
  <c r="C76" i="4" s="1"/>
  <c r="L22" i="4"/>
  <c r="J22" i="4"/>
  <c r="I22" i="4"/>
  <c r="Q22" i="4"/>
  <c r="G21" i="4"/>
  <c r="C69" i="4" s="1"/>
  <c r="O22" i="4"/>
  <c r="E22" i="4"/>
  <c r="M21" i="4"/>
  <c r="C75" i="4" s="1"/>
  <c r="U21" i="4"/>
  <c r="C83" i="4" s="1"/>
  <c r="K22" i="4"/>
  <c r="S22" i="4"/>
  <c r="R67" i="4"/>
  <c r="E33" i="4"/>
  <c r="H21" i="4"/>
  <c r="P21" i="4"/>
  <c r="H32" i="4"/>
  <c r="P70" i="4" s="1"/>
  <c r="P32" i="4"/>
  <c r="P78" i="4" s="1"/>
  <c r="O21" i="4"/>
  <c r="M22" i="4"/>
  <c r="G32" i="4"/>
  <c r="P69" i="4" s="1"/>
  <c r="G22" i="4"/>
  <c r="I32" i="4"/>
  <c r="P71" i="4" s="1"/>
  <c r="Q32" i="4"/>
  <c r="P79" i="4" s="1"/>
  <c r="O33" i="4"/>
  <c r="U22" i="4"/>
  <c r="U33" i="4"/>
  <c r="Q21" i="4"/>
  <c r="D32" i="4"/>
  <c r="P66" i="4" s="1"/>
  <c r="I21" i="4"/>
  <c r="T21" i="4"/>
  <c r="L32" i="4"/>
  <c r="P74" i="4" s="1"/>
  <c r="L21" i="4"/>
  <c r="T32" i="4"/>
  <c r="P82" i="4" s="1"/>
  <c r="M32" i="4"/>
  <c r="P75" i="4" s="1"/>
  <c r="D22" i="4"/>
  <c r="Q79" i="7" l="1"/>
  <c r="S72" i="7" s="1"/>
  <c r="T72" i="7" s="1"/>
  <c r="Q80" i="11"/>
  <c r="S69" i="11" s="1"/>
  <c r="T69" i="11" s="1"/>
  <c r="E75" i="11"/>
  <c r="D80" i="11" s="1"/>
  <c r="I80" i="11" s="1"/>
  <c r="S70" i="11"/>
  <c r="T70" i="11" s="1"/>
  <c r="E84" i="10"/>
  <c r="D89" i="10" s="1"/>
  <c r="H88" i="10" s="1"/>
  <c r="S71" i="11"/>
  <c r="T71" i="11" s="1"/>
  <c r="S73" i="11"/>
  <c r="T73" i="11" s="1"/>
  <c r="S57" i="11"/>
  <c r="T57" i="11" s="1"/>
  <c r="U57" i="11" s="1"/>
  <c r="M170" i="11" s="1"/>
  <c r="S58" i="11"/>
  <c r="T58" i="11" s="1"/>
  <c r="S66" i="11"/>
  <c r="T66" i="11" s="1"/>
  <c r="S63" i="11"/>
  <c r="T63" i="11" s="1"/>
  <c r="S68" i="11"/>
  <c r="T68" i="11" s="1"/>
  <c r="S72" i="11"/>
  <c r="T72" i="11" s="1"/>
  <c r="S60" i="11"/>
  <c r="T60" i="11" s="1"/>
  <c r="S62" i="11"/>
  <c r="T62" i="11" s="1"/>
  <c r="S67" i="11"/>
  <c r="T67" i="11" s="1"/>
  <c r="S64" i="11"/>
  <c r="T64" i="11" s="1"/>
  <c r="K88" i="10"/>
  <c r="S83" i="10"/>
  <c r="T83" i="10" s="1"/>
  <c r="S81" i="10"/>
  <c r="T81" i="10" s="1"/>
  <c r="S79" i="10"/>
  <c r="T79" i="10" s="1"/>
  <c r="S77" i="10"/>
  <c r="T77" i="10" s="1"/>
  <c r="S75" i="10"/>
  <c r="T75" i="10" s="1"/>
  <c r="S73" i="10"/>
  <c r="T73" i="10" s="1"/>
  <c r="S71" i="10"/>
  <c r="T71" i="10" s="1"/>
  <c r="S69" i="10"/>
  <c r="T69" i="10" s="1"/>
  <c r="S67" i="10"/>
  <c r="T67" i="10" s="1"/>
  <c r="S82" i="10"/>
  <c r="T82" i="10" s="1"/>
  <c r="S80" i="10"/>
  <c r="T80" i="10" s="1"/>
  <c r="S78" i="10"/>
  <c r="T78" i="10" s="1"/>
  <c r="S76" i="10"/>
  <c r="T76" i="10" s="1"/>
  <c r="S70" i="10"/>
  <c r="T70" i="10" s="1"/>
  <c r="S68" i="10"/>
  <c r="T68" i="10" s="1"/>
  <c r="S72" i="10"/>
  <c r="T72" i="10" s="1"/>
  <c r="S74" i="10"/>
  <c r="T74" i="10" s="1"/>
  <c r="S66" i="10"/>
  <c r="T66" i="10" s="1"/>
  <c r="U66" i="10" s="1"/>
  <c r="L170" i="11" s="1"/>
  <c r="Q89" i="8"/>
  <c r="L88" i="8" s="1"/>
  <c r="E74" i="9"/>
  <c r="D79" i="9" s="1"/>
  <c r="L79" i="9"/>
  <c r="Q79" i="9"/>
  <c r="M79" i="9" s="1"/>
  <c r="K88" i="8"/>
  <c r="S82" i="8"/>
  <c r="T82" i="8" s="1"/>
  <c r="S76" i="8"/>
  <c r="T76" i="8" s="1"/>
  <c r="S70" i="8"/>
  <c r="T70" i="8" s="1"/>
  <c r="S68" i="8"/>
  <c r="T68" i="8" s="1"/>
  <c r="E84" i="8"/>
  <c r="D89" i="8" s="1"/>
  <c r="E84" i="6"/>
  <c r="D89" i="6" s="1"/>
  <c r="E75" i="7"/>
  <c r="D80" i="7" s="1"/>
  <c r="S64" i="7"/>
  <c r="T64" i="7" s="1"/>
  <c r="S62" i="7"/>
  <c r="T62" i="7" s="1"/>
  <c r="K88" i="6"/>
  <c r="Q89" i="6"/>
  <c r="L88" i="6" s="1"/>
  <c r="O32" i="5"/>
  <c r="R67" i="5"/>
  <c r="R69" i="5"/>
  <c r="S34" i="4"/>
  <c r="F34" i="4"/>
  <c r="J34" i="4"/>
  <c r="E34" i="4"/>
  <c r="E67" i="4"/>
  <c r="N34" i="4"/>
  <c r="R58" i="5"/>
  <c r="C68" i="4"/>
  <c r="E68" i="4" s="1"/>
  <c r="R68" i="5"/>
  <c r="R34" i="4"/>
  <c r="G32" i="5"/>
  <c r="Q32" i="5"/>
  <c r="H32" i="5"/>
  <c r="I32" i="5"/>
  <c r="P32" i="5"/>
  <c r="R60" i="5"/>
  <c r="C64" i="5"/>
  <c r="L32" i="5"/>
  <c r="S32" i="5"/>
  <c r="C71" i="5"/>
  <c r="R57" i="5"/>
  <c r="R70" i="5"/>
  <c r="K32" i="5"/>
  <c r="C63" i="5"/>
  <c r="C66" i="5"/>
  <c r="N32" i="5"/>
  <c r="R62" i="5"/>
  <c r="E67" i="5"/>
  <c r="R71" i="5"/>
  <c r="R65" i="5"/>
  <c r="P74" i="5"/>
  <c r="R78" i="5"/>
  <c r="R79" i="5"/>
  <c r="R56" i="5"/>
  <c r="C56" i="5"/>
  <c r="D32" i="5"/>
  <c r="R32" i="5"/>
  <c r="C70" i="5"/>
  <c r="C58" i="5"/>
  <c r="F32" i="5"/>
  <c r="C65" i="5"/>
  <c r="M32" i="5"/>
  <c r="E61" i="5"/>
  <c r="E68" i="5"/>
  <c r="R63" i="5"/>
  <c r="J32" i="5"/>
  <c r="C62" i="5"/>
  <c r="R72" i="5"/>
  <c r="R73" i="5"/>
  <c r="C57" i="5"/>
  <c r="E32" i="5"/>
  <c r="E60" i="5"/>
  <c r="E59" i="5"/>
  <c r="C73" i="5"/>
  <c r="U32" i="5"/>
  <c r="R64" i="5"/>
  <c r="C72" i="5"/>
  <c r="T32" i="5"/>
  <c r="E69" i="5"/>
  <c r="K34" i="4"/>
  <c r="G34" i="4"/>
  <c r="R73" i="4"/>
  <c r="U34" i="4"/>
  <c r="R79" i="4"/>
  <c r="E83" i="4"/>
  <c r="C71" i="4"/>
  <c r="I34" i="4"/>
  <c r="R71" i="4"/>
  <c r="H34" i="4"/>
  <c r="C70" i="4"/>
  <c r="R88" i="4"/>
  <c r="R66" i="4"/>
  <c r="R89" i="4"/>
  <c r="P84" i="4"/>
  <c r="E69" i="4"/>
  <c r="E72" i="4"/>
  <c r="R70" i="4"/>
  <c r="C79" i="4"/>
  <c r="Q34" i="4"/>
  <c r="R69" i="4"/>
  <c r="D34" i="4"/>
  <c r="R74" i="4"/>
  <c r="C78" i="4"/>
  <c r="P34" i="4"/>
  <c r="E80" i="4"/>
  <c r="R75" i="4"/>
  <c r="E81" i="4"/>
  <c r="E66" i="4"/>
  <c r="E76" i="4"/>
  <c r="C82" i="4"/>
  <c r="T34" i="4"/>
  <c r="R82" i="4"/>
  <c r="C77" i="4"/>
  <c r="O34" i="4"/>
  <c r="M34" i="4"/>
  <c r="C74" i="4"/>
  <c r="L34" i="4"/>
  <c r="R78" i="4"/>
  <c r="E73" i="4"/>
  <c r="E75" i="4"/>
  <c r="S67" i="8" l="1"/>
  <c r="T67" i="8" s="1"/>
  <c r="D90" i="10"/>
  <c r="I88" i="10" s="1"/>
  <c r="S69" i="8"/>
  <c r="T69" i="8" s="1"/>
  <c r="U69" i="8" s="1"/>
  <c r="L172" i="9" s="1"/>
  <c r="S66" i="8"/>
  <c r="T66" i="8" s="1"/>
  <c r="U66" i="8" s="1"/>
  <c r="L169" i="9" s="1"/>
  <c r="S81" i="8"/>
  <c r="T81" i="8" s="1"/>
  <c r="S72" i="8"/>
  <c r="T72" i="8" s="1"/>
  <c r="S83" i="8"/>
  <c r="T83" i="8" s="1"/>
  <c r="S78" i="8"/>
  <c r="T78" i="8" s="1"/>
  <c r="S80" i="8"/>
  <c r="T80" i="8" s="1"/>
  <c r="D90" i="6"/>
  <c r="I88" i="6" s="1"/>
  <c r="S59" i="11"/>
  <c r="T59" i="11" s="1"/>
  <c r="U59" i="11" s="1"/>
  <c r="M172" i="11" s="1"/>
  <c r="D81" i="11"/>
  <c r="J80" i="11" s="1"/>
  <c r="U68" i="11"/>
  <c r="M181" i="11" s="1"/>
  <c r="U58" i="11"/>
  <c r="M171" i="11" s="1"/>
  <c r="U69" i="11"/>
  <c r="M182" i="11" s="1"/>
  <c r="S57" i="7"/>
  <c r="T57" i="7" s="1"/>
  <c r="U57" i="7" s="1"/>
  <c r="M170" i="7" s="1"/>
  <c r="S59" i="7"/>
  <c r="T59" i="7" s="1"/>
  <c r="S69" i="7"/>
  <c r="T69" i="7" s="1"/>
  <c r="S73" i="7"/>
  <c r="T73" i="7" s="1"/>
  <c r="S61" i="7"/>
  <c r="T61" i="7" s="1"/>
  <c r="L80" i="7"/>
  <c r="S74" i="7"/>
  <c r="T74" i="7" s="1"/>
  <c r="U74" i="7" s="1"/>
  <c r="S58" i="7"/>
  <c r="T58" i="7" s="1"/>
  <c r="S60" i="7"/>
  <c r="T60" i="7" s="1"/>
  <c r="U60" i="7" s="1"/>
  <c r="M173" i="7" s="1"/>
  <c r="S66" i="7"/>
  <c r="T66" i="7" s="1"/>
  <c r="S68" i="7"/>
  <c r="T68" i="7" s="1"/>
  <c r="S70" i="7"/>
  <c r="T70" i="7" s="1"/>
  <c r="S63" i="7"/>
  <c r="T63" i="7" s="1"/>
  <c r="S67" i="7"/>
  <c r="T67" i="7" s="1"/>
  <c r="S71" i="7"/>
  <c r="T71" i="7" s="1"/>
  <c r="S65" i="7"/>
  <c r="T65" i="7" s="1"/>
  <c r="U67" i="11"/>
  <c r="M180" i="11" s="1"/>
  <c r="U62" i="11"/>
  <c r="M175" i="11" s="1"/>
  <c r="U64" i="11"/>
  <c r="M177" i="11" s="1"/>
  <c r="S61" i="11"/>
  <c r="T61" i="11" s="1"/>
  <c r="U61" i="11" s="1"/>
  <c r="M174" i="11" s="1"/>
  <c r="U73" i="11"/>
  <c r="M186" i="11" s="1"/>
  <c r="U72" i="11"/>
  <c r="M185" i="11" s="1"/>
  <c r="M80" i="11"/>
  <c r="S65" i="11"/>
  <c r="T65" i="11" s="1"/>
  <c r="U65" i="11" s="1"/>
  <c r="M178" i="11" s="1"/>
  <c r="S74" i="11"/>
  <c r="T74" i="11" s="1"/>
  <c r="U74" i="11" s="1"/>
  <c r="M187" i="11" s="1"/>
  <c r="U71" i="11"/>
  <c r="M184" i="11" s="1"/>
  <c r="U63" i="11"/>
  <c r="M176" i="11" s="1"/>
  <c r="U66" i="11"/>
  <c r="M179" i="11" s="1"/>
  <c r="U60" i="11"/>
  <c r="M173" i="11" s="1"/>
  <c r="U70" i="11"/>
  <c r="M183" i="11" s="1"/>
  <c r="U80" i="10"/>
  <c r="L184" i="11" s="1"/>
  <c r="U79" i="10"/>
  <c r="L183" i="11" s="1"/>
  <c r="U82" i="10"/>
  <c r="L186" i="11" s="1"/>
  <c r="U72" i="10"/>
  <c r="L176" i="11" s="1"/>
  <c r="U81" i="10"/>
  <c r="L185" i="11" s="1"/>
  <c r="U74" i="10"/>
  <c r="L178" i="11" s="1"/>
  <c r="U67" i="10"/>
  <c r="L171" i="11" s="1"/>
  <c r="U83" i="10"/>
  <c r="L187" i="11" s="1"/>
  <c r="U71" i="10"/>
  <c r="L175" i="11" s="1"/>
  <c r="U70" i="10"/>
  <c r="L174" i="11" s="1"/>
  <c r="U73" i="10"/>
  <c r="L177" i="11" s="1"/>
  <c r="U69" i="10"/>
  <c r="L173" i="11" s="1"/>
  <c r="U76" i="10"/>
  <c r="L180" i="11" s="1"/>
  <c r="U75" i="10"/>
  <c r="L179" i="11" s="1"/>
  <c r="U68" i="10"/>
  <c r="L172" i="11" s="1"/>
  <c r="U78" i="10"/>
  <c r="L182" i="11" s="1"/>
  <c r="U77" i="10"/>
  <c r="L181" i="11" s="1"/>
  <c r="S64" i="9"/>
  <c r="T64" i="9" s="1"/>
  <c r="S63" i="9"/>
  <c r="T63" i="9" s="1"/>
  <c r="S71" i="8"/>
  <c r="T71" i="8" s="1"/>
  <c r="S74" i="8"/>
  <c r="T74" i="8" s="1"/>
  <c r="S73" i="8"/>
  <c r="T73" i="8" s="1"/>
  <c r="U73" i="8" s="1"/>
  <c r="L176" i="9" s="1"/>
  <c r="S75" i="8"/>
  <c r="T75" i="8" s="1"/>
  <c r="S77" i="8"/>
  <c r="T77" i="8" s="1"/>
  <c r="S79" i="8"/>
  <c r="T79" i="8" s="1"/>
  <c r="S70" i="9"/>
  <c r="T70" i="9" s="1"/>
  <c r="S67" i="9"/>
  <c r="T67" i="9" s="1"/>
  <c r="S69" i="9"/>
  <c r="T69" i="9" s="1"/>
  <c r="S60" i="9"/>
  <c r="T60" i="9" s="1"/>
  <c r="S71" i="9"/>
  <c r="T71" i="9" s="1"/>
  <c r="S65" i="9"/>
  <c r="T65" i="9" s="1"/>
  <c r="S68" i="9"/>
  <c r="T68" i="9" s="1"/>
  <c r="S57" i="9"/>
  <c r="T57" i="9" s="1"/>
  <c r="S73" i="9"/>
  <c r="T73" i="9" s="1"/>
  <c r="S58" i="9"/>
  <c r="T58" i="9" s="1"/>
  <c r="S66" i="9"/>
  <c r="T66" i="9" s="1"/>
  <c r="S59" i="9"/>
  <c r="T59" i="9" s="1"/>
  <c r="D80" i="9"/>
  <c r="J79" i="9" s="1"/>
  <c r="S62" i="9"/>
  <c r="T62" i="9" s="1"/>
  <c r="S72" i="9"/>
  <c r="T72" i="9" s="1"/>
  <c r="S56" i="9"/>
  <c r="T56" i="9" s="1"/>
  <c r="U56" i="9" s="1"/>
  <c r="M169" i="9" s="1"/>
  <c r="S61" i="9"/>
  <c r="T61" i="9" s="1"/>
  <c r="I79" i="9"/>
  <c r="H88" i="8"/>
  <c r="D90" i="8"/>
  <c r="I88" i="8" s="1"/>
  <c r="U72" i="7"/>
  <c r="M185" i="7" s="1"/>
  <c r="S76" i="6"/>
  <c r="T76" i="6" s="1"/>
  <c r="S77" i="6"/>
  <c r="T77" i="6" s="1"/>
  <c r="I80" i="7"/>
  <c r="D81" i="7"/>
  <c r="J80" i="7" s="1"/>
  <c r="U58" i="7"/>
  <c r="M171" i="7" s="1"/>
  <c r="S66" i="6"/>
  <c r="T66" i="6" s="1"/>
  <c r="U66" i="6" s="1"/>
  <c r="L170" i="7" s="1"/>
  <c r="S83" i="6"/>
  <c r="T83" i="6" s="1"/>
  <c r="S68" i="6"/>
  <c r="T68" i="6" s="1"/>
  <c r="S67" i="6"/>
  <c r="T67" i="6" s="1"/>
  <c r="S75" i="6"/>
  <c r="T75" i="6" s="1"/>
  <c r="S70" i="6"/>
  <c r="T70" i="6" s="1"/>
  <c r="S69" i="6"/>
  <c r="T69" i="6" s="1"/>
  <c r="S78" i="6"/>
  <c r="T78" i="6" s="1"/>
  <c r="S81" i="6"/>
  <c r="T81" i="6" s="1"/>
  <c r="U81" i="6" s="1"/>
  <c r="L185" i="7" s="1"/>
  <c r="S72" i="6"/>
  <c r="T72" i="6" s="1"/>
  <c r="S71" i="6"/>
  <c r="T71" i="6" s="1"/>
  <c r="S79" i="6"/>
  <c r="T79" i="6" s="1"/>
  <c r="S80" i="6"/>
  <c r="T80" i="6" s="1"/>
  <c r="S82" i="6"/>
  <c r="T82" i="6" s="1"/>
  <c r="S74" i="6"/>
  <c r="T74" i="6" s="1"/>
  <c r="S73" i="6"/>
  <c r="T73" i="6" s="1"/>
  <c r="U73" i="6" s="1"/>
  <c r="L177" i="7" s="1"/>
  <c r="F83" i="6"/>
  <c r="G83" i="6" s="1"/>
  <c r="F81" i="6"/>
  <c r="G81" i="6" s="1"/>
  <c r="F79" i="6"/>
  <c r="G79" i="6" s="1"/>
  <c r="F77" i="6"/>
  <c r="G77" i="6" s="1"/>
  <c r="F75" i="6"/>
  <c r="G75" i="6" s="1"/>
  <c r="F73" i="6"/>
  <c r="G73" i="6" s="1"/>
  <c r="F71" i="6"/>
  <c r="G71" i="6" s="1"/>
  <c r="F69" i="6"/>
  <c r="G69" i="6" s="1"/>
  <c r="F67" i="6"/>
  <c r="G67" i="6" s="1"/>
  <c r="F76" i="6"/>
  <c r="G76" i="6" s="1"/>
  <c r="H88" i="6"/>
  <c r="F82" i="6"/>
  <c r="G82" i="6" s="1"/>
  <c r="F80" i="6"/>
  <c r="G80" i="6" s="1"/>
  <c r="F78" i="6"/>
  <c r="G78" i="6" s="1"/>
  <c r="F74" i="6"/>
  <c r="G74" i="6" s="1"/>
  <c r="F72" i="6"/>
  <c r="G72" i="6" s="1"/>
  <c r="F70" i="6"/>
  <c r="G70" i="6" s="1"/>
  <c r="F68" i="6"/>
  <c r="G68" i="6" s="1"/>
  <c r="F66" i="6"/>
  <c r="G66" i="6" s="1"/>
  <c r="H66" i="6" s="1"/>
  <c r="B170" i="7" s="1"/>
  <c r="E64" i="5"/>
  <c r="E66" i="5"/>
  <c r="E57" i="5"/>
  <c r="E70" i="5"/>
  <c r="E72" i="5"/>
  <c r="E62" i="5"/>
  <c r="E73" i="5"/>
  <c r="E58" i="5"/>
  <c r="E63" i="5"/>
  <c r="E79" i="5"/>
  <c r="E56" i="5"/>
  <c r="E80" i="5"/>
  <c r="C74" i="5"/>
  <c r="E71" i="5"/>
  <c r="E65" i="5"/>
  <c r="R74" i="5"/>
  <c r="Q78" i="5" s="1"/>
  <c r="L79" i="5" s="1"/>
  <c r="E89" i="4"/>
  <c r="E71" i="4"/>
  <c r="E77" i="4"/>
  <c r="E70" i="4"/>
  <c r="E74" i="4"/>
  <c r="C84" i="4"/>
  <c r="E78" i="4"/>
  <c r="R84" i="4"/>
  <c r="Q88" i="4" s="1"/>
  <c r="K88" i="4" s="1"/>
  <c r="E90" i="4"/>
  <c r="E82" i="4"/>
  <c r="E79" i="4"/>
  <c r="U77" i="8" l="1"/>
  <c r="L180" i="9" s="1"/>
  <c r="U67" i="8"/>
  <c r="L170" i="9" s="1"/>
  <c r="F71" i="11"/>
  <c r="G71" i="11" s="1"/>
  <c r="U78" i="8"/>
  <c r="L181" i="9" s="1"/>
  <c r="U75" i="8"/>
  <c r="L178" i="9" s="1"/>
  <c r="F61" i="11"/>
  <c r="G61" i="11" s="1"/>
  <c r="U83" i="8"/>
  <c r="L186" i="9" s="1"/>
  <c r="U74" i="8"/>
  <c r="L177" i="9" s="1"/>
  <c r="U82" i="8"/>
  <c r="L185" i="9" s="1"/>
  <c r="U76" i="8"/>
  <c r="L179" i="9" s="1"/>
  <c r="F59" i="11"/>
  <c r="G59" i="11" s="1"/>
  <c r="H59" i="11" s="1"/>
  <c r="C172" i="11" s="1"/>
  <c r="U72" i="8"/>
  <c r="L175" i="9" s="1"/>
  <c r="U68" i="8"/>
  <c r="L171" i="9" s="1"/>
  <c r="F66" i="11"/>
  <c r="G66" i="11" s="1"/>
  <c r="U81" i="8"/>
  <c r="L184" i="9" s="1"/>
  <c r="U71" i="8"/>
  <c r="L174" i="9" s="1"/>
  <c r="H80" i="6"/>
  <c r="B184" i="7" s="1"/>
  <c r="H75" i="6"/>
  <c r="B179" i="7" s="1"/>
  <c r="U79" i="8"/>
  <c r="L182" i="9" s="1"/>
  <c r="U70" i="8"/>
  <c r="L173" i="9" s="1"/>
  <c r="U80" i="8"/>
  <c r="L183" i="9" s="1"/>
  <c r="F82" i="10"/>
  <c r="G82" i="10" s="1"/>
  <c r="F81" i="10"/>
  <c r="G81" i="10" s="1"/>
  <c r="F71" i="10"/>
  <c r="G71" i="10" s="1"/>
  <c r="F72" i="10"/>
  <c r="G72" i="10" s="1"/>
  <c r="F68" i="10"/>
  <c r="G68" i="10" s="1"/>
  <c r="F69" i="10"/>
  <c r="G69" i="10" s="1"/>
  <c r="F75" i="10"/>
  <c r="G75" i="10" s="1"/>
  <c r="H75" i="10" s="1"/>
  <c r="B179" i="11" s="1"/>
  <c r="F77" i="10"/>
  <c r="G77" i="10" s="1"/>
  <c r="F80" i="10"/>
  <c r="G80" i="10" s="1"/>
  <c r="F83" i="10"/>
  <c r="G83" i="10" s="1"/>
  <c r="F67" i="10"/>
  <c r="G67" i="10" s="1"/>
  <c r="F70" i="10"/>
  <c r="G70" i="10" s="1"/>
  <c r="F78" i="10"/>
  <c r="G78" i="10" s="1"/>
  <c r="F76" i="10"/>
  <c r="G76" i="10" s="1"/>
  <c r="F66" i="10"/>
  <c r="G66" i="10" s="1"/>
  <c r="H66" i="10" s="1"/>
  <c r="B170" i="11" s="1"/>
  <c r="F79" i="10"/>
  <c r="G79" i="10" s="1"/>
  <c r="F73" i="10"/>
  <c r="G73" i="10" s="1"/>
  <c r="F74" i="10"/>
  <c r="G74" i="10" s="1"/>
  <c r="F57" i="9"/>
  <c r="G57" i="9" s="1"/>
  <c r="U83" i="6"/>
  <c r="L187" i="7" s="1"/>
  <c r="U78" i="6"/>
  <c r="L182" i="7" s="1"/>
  <c r="U74" i="6"/>
  <c r="L178" i="7" s="1"/>
  <c r="H78" i="6"/>
  <c r="B182" i="7" s="1"/>
  <c r="H73" i="6"/>
  <c r="B177" i="7" s="1"/>
  <c r="H82" i="6"/>
  <c r="B186" i="7" s="1"/>
  <c r="F72" i="11"/>
  <c r="G72" i="11" s="1"/>
  <c r="F73" i="11"/>
  <c r="G73" i="11" s="1"/>
  <c r="F70" i="11"/>
  <c r="G70" i="11" s="1"/>
  <c r="F67" i="11"/>
  <c r="G67" i="11" s="1"/>
  <c r="F60" i="11"/>
  <c r="G60" i="11" s="1"/>
  <c r="F57" i="11"/>
  <c r="G57" i="11" s="1"/>
  <c r="H57" i="11" s="1"/>
  <c r="C170" i="11" s="1"/>
  <c r="F65" i="11"/>
  <c r="G65" i="11" s="1"/>
  <c r="F69" i="11"/>
  <c r="G69" i="11" s="1"/>
  <c r="F68" i="11"/>
  <c r="G68" i="11" s="1"/>
  <c r="F62" i="11"/>
  <c r="G62" i="11" s="1"/>
  <c r="F74" i="11"/>
  <c r="G74" i="11" s="1"/>
  <c r="F63" i="11"/>
  <c r="G63" i="11" s="1"/>
  <c r="F64" i="11"/>
  <c r="G64" i="11" s="1"/>
  <c r="F58" i="11"/>
  <c r="G58" i="11" s="1"/>
  <c r="H58" i="11" s="1"/>
  <c r="C171" i="11" s="1"/>
  <c r="U65" i="7"/>
  <c r="M178" i="7" s="1"/>
  <c r="U68" i="7"/>
  <c r="M181" i="7" s="1"/>
  <c r="U61" i="7"/>
  <c r="M174" i="7" s="1"/>
  <c r="U66" i="7"/>
  <c r="M179" i="7" s="1"/>
  <c r="U69" i="7"/>
  <c r="M182" i="7" s="1"/>
  <c r="U59" i="7"/>
  <c r="M172" i="7" s="1"/>
  <c r="U70" i="7"/>
  <c r="M183" i="7" s="1"/>
  <c r="U71" i="7"/>
  <c r="M184" i="7" s="1"/>
  <c r="U64" i="7"/>
  <c r="M177" i="7" s="1"/>
  <c r="U73" i="7"/>
  <c r="M186" i="7" s="1"/>
  <c r="U67" i="7"/>
  <c r="M180" i="7" s="1"/>
  <c r="U62" i="7"/>
  <c r="M175" i="7" s="1"/>
  <c r="U63" i="7"/>
  <c r="M176" i="7" s="1"/>
  <c r="P78" i="11"/>
  <c r="K80" i="11" s="1"/>
  <c r="P87" i="10"/>
  <c r="J88" i="10" s="1"/>
  <c r="F61" i="9"/>
  <c r="G61" i="9" s="1"/>
  <c r="F67" i="9"/>
  <c r="G67" i="9" s="1"/>
  <c r="H67" i="9" s="1"/>
  <c r="C180" i="9" s="1"/>
  <c r="F69" i="9"/>
  <c r="G69" i="9" s="1"/>
  <c r="F56" i="9"/>
  <c r="G56" i="9" s="1"/>
  <c r="H56" i="9" s="1"/>
  <c r="C169" i="9" s="1"/>
  <c r="F71" i="9"/>
  <c r="G71" i="9" s="1"/>
  <c r="H71" i="9" s="1"/>
  <c r="C184" i="9" s="1"/>
  <c r="F58" i="9"/>
  <c r="G58" i="9" s="1"/>
  <c r="F73" i="9"/>
  <c r="G73" i="9" s="1"/>
  <c r="F62" i="9"/>
  <c r="G62" i="9" s="1"/>
  <c r="U63" i="9"/>
  <c r="M176" i="9" s="1"/>
  <c r="F68" i="9"/>
  <c r="G68" i="9" s="1"/>
  <c r="U64" i="9"/>
  <c r="M177" i="9" s="1"/>
  <c r="U62" i="9"/>
  <c r="M175" i="9" s="1"/>
  <c r="U68" i="9"/>
  <c r="M181" i="9" s="1"/>
  <c r="U71" i="9"/>
  <c r="M184" i="9" s="1"/>
  <c r="U59" i="9"/>
  <c r="M172" i="9" s="1"/>
  <c r="U66" i="9"/>
  <c r="M179" i="9" s="1"/>
  <c r="U65" i="9"/>
  <c r="M178" i="9" s="1"/>
  <c r="U60" i="9"/>
  <c r="M173" i="9" s="1"/>
  <c r="F70" i="9"/>
  <c r="G70" i="9" s="1"/>
  <c r="F72" i="9"/>
  <c r="G72" i="9" s="1"/>
  <c r="U61" i="9"/>
  <c r="M174" i="9" s="1"/>
  <c r="U58" i="9"/>
  <c r="M171" i="9" s="1"/>
  <c r="P87" i="8"/>
  <c r="J88" i="8" s="1"/>
  <c r="F83" i="8"/>
  <c r="G83" i="8" s="1"/>
  <c r="F71" i="8"/>
  <c r="G71" i="8" s="1"/>
  <c r="F66" i="8"/>
  <c r="G66" i="8" s="1"/>
  <c r="H66" i="8" s="1"/>
  <c r="B169" i="9" s="1"/>
  <c r="F68" i="8"/>
  <c r="G68" i="8" s="1"/>
  <c r="H68" i="8" s="1"/>
  <c r="B171" i="9" s="1"/>
  <c r="F70" i="8"/>
  <c r="G70" i="8" s="1"/>
  <c r="F67" i="8"/>
  <c r="G67" i="8" s="1"/>
  <c r="F80" i="8"/>
  <c r="G80" i="8" s="1"/>
  <c r="F69" i="8"/>
  <c r="G69" i="8" s="1"/>
  <c r="F60" i="9"/>
  <c r="G60" i="9" s="1"/>
  <c r="F59" i="9"/>
  <c r="G59" i="9" s="1"/>
  <c r="U69" i="9"/>
  <c r="M182" i="9" s="1"/>
  <c r="F64" i="9"/>
  <c r="G64" i="9" s="1"/>
  <c r="F63" i="9"/>
  <c r="G63" i="9" s="1"/>
  <c r="U73" i="9"/>
  <c r="U67" i="9"/>
  <c r="M180" i="9" s="1"/>
  <c r="F66" i="9"/>
  <c r="G66" i="9" s="1"/>
  <c r="F65" i="9"/>
  <c r="G65" i="9" s="1"/>
  <c r="U72" i="9"/>
  <c r="M185" i="9" s="1"/>
  <c r="U57" i="9"/>
  <c r="M170" i="9" s="1"/>
  <c r="U70" i="9"/>
  <c r="M183" i="9" s="1"/>
  <c r="F74" i="8"/>
  <c r="G74" i="8" s="1"/>
  <c r="F73" i="8"/>
  <c r="G73" i="8" s="1"/>
  <c r="F82" i="8"/>
  <c r="G82" i="8" s="1"/>
  <c r="F77" i="8"/>
  <c r="G77" i="8" s="1"/>
  <c r="F79" i="8"/>
  <c r="G79" i="8" s="1"/>
  <c r="F75" i="8"/>
  <c r="G75" i="8" s="1"/>
  <c r="H75" i="8" s="1"/>
  <c r="B178" i="9" s="1"/>
  <c r="F76" i="8"/>
  <c r="G76" i="8" s="1"/>
  <c r="H76" i="8" s="1"/>
  <c r="B179" i="9" s="1"/>
  <c r="F78" i="8"/>
  <c r="G78" i="8" s="1"/>
  <c r="F72" i="8"/>
  <c r="G72" i="8" s="1"/>
  <c r="F81" i="8"/>
  <c r="G81" i="8" s="1"/>
  <c r="F63" i="7"/>
  <c r="G63" i="7" s="1"/>
  <c r="F71" i="7"/>
  <c r="G71" i="7" s="1"/>
  <c r="H77" i="6"/>
  <c r="B181" i="7" s="1"/>
  <c r="U77" i="6"/>
  <c r="L181" i="7" s="1"/>
  <c r="U80" i="6"/>
  <c r="L184" i="7" s="1"/>
  <c r="U69" i="6"/>
  <c r="L173" i="7" s="1"/>
  <c r="U79" i="6"/>
  <c r="L183" i="7" s="1"/>
  <c r="U75" i="6"/>
  <c r="L179" i="7" s="1"/>
  <c r="U82" i="6"/>
  <c r="L186" i="7" s="1"/>
  <c r="U70" i="6"/>
  <c r="L174" i="7" s="1"/>
  <c r="U76" i="6"/>
  <c r="L180" i="7" s="1"/>
  <c r="U71" i="6"/>
  <c r="L175" i="7" s="1"/>
  <c r="U67" i="6"/>
  <c r="L171" i="7" s="1"/>
  <c r="U72" i="6"/>
  <c r="L176" i="7" s="1"/>
  <c r="U68" i="6"/>
  <c r="L172" i="7" s="1"/>
  <c r="F65" i="7"/>
  <c r="G65" i="7" s="1"/>
  <c r="F58" i="7"/>
  <c r="G58" i="7" s="1"/>
  <c r="F67" i="7"/>
  <c r="G67" i="7" s="1"/>
  <c r="F62" i="7"/>
  <c r="G62" i="7" s="1"/>
  <c r="F69" i="7"/>
  <c r="G69" i="7" s="1"/>
  <c r="F64" i="7"/>
  <c r="G64" i="7" s="1"/>
  <c r="M187" i="7"/>
  <c r="F60" i="7"/>
  <c r="G60" i="7" s="1"/>
  <c r="F59" i="7"/>
  <c r="G59" i="7" s="1"/>
  <c r="F70" i="7"/>
  <c r="G70" i="7" s="1"/>
  <c r="F73" i="7"/>
  <c r="G73" i="7" s="1"/>
  <c r="F66" i="7"/>
  <c r="G66" i="7" s="1"/>
  <c r="F57" i="7"/>
  <c r="G57" i="7" s="1"/>
  <c r="H57" i="7" s="1"/>
  <c r="C170" i="7" s="1"/>
  <c r="F68" i="7"/>
  <c r="G68" i="7" s="1"/>
  <c r="F72" i="7"/>
  <c r="G72" i="7" s="1"/>
  <c r="F61" i="7"/>
  <c r="G61" i="7" s="1"/>
  <c r="F74" i="7"/>
  <c r="G74" i="7" s="1"/>
  <c r="H79" i="6"/>
  <c r="B183" i="7" s="1"/>
  <c r="H81" i="6"/>
  <c r="B185" i="7" s="1"/>
  <c r="H70" i="6"/>
  <c r="B174" i="7" s="1"/>
  <c r="H83" i="6"/>
  <c r="B187" i="7" s="1"/>
  <c r="H68" i="6"/>
  <c r="B172" i="7" s="1"/>
  <c r="H72" i="6"/>
  <c r="B176" i="7" s="1"/>
  <c r="H76" i="6"/>
  <c r="B180" i="7" s="1"/>
  <c r="H67" i="6"/>
  <c r="B171" i="7" s="1"/>
  <c r="H69" i="6"/>
  <c r="B173" i="7" s="1"/>
  <c r="H74" i="6"/>
  <c r="B178" i="7" s="1"/>
  <c r="H71" i="6"/>
  <c r="B175" i="7" s="1"/>
  <c r="E74" i="5"/>
  <c r="D79" i="5" s="1"/>
  <c r="I79" i="5" s="1"/>
  <c r="Q79" i="5"/>
  <c r="E84" i="4"/>
  <c r="D89" i="4" s="1"/>
  <c r="H88" i="4" s="1"/>
  <c r="Q89" i="4"/>
  <c r="H60" i="11" l="1"/>
  <c r="C173" i="11" s="1"/>
  <c r="H62" i="11"/>
  <c r="C175" i="11" s="1"/>
  <c r="H73" i="11"/>
  <c r="C186" i="11" s="1"/>
  <c r="P87" i="6"/>
  <c r="J88" i="6" s="1"/>
  <c r="H69" i="11"/>
  <c r="C182" i="11" s="1"/>
  <c r="H64" i="11"/>
  <c r="C177" i="11" s="1"/>
  <c r="H65" i="11"/>
  <c r="C178" i="11" s="1"/>
  <c r="H79" i="10"/>
  <c r="B183" i="11" s="1"/>
  <c r="H77" i="10"/>
  <c r="B181" i="11" s="1"/>
  <c r="H63" i="11"/>
  <c r="C176" i="11" s="1"/>
  <c r="H67" i="11"/>
  <c r="C180" i="11" s="1"/>
  <c r="H72" i="10"/>
  <c r="B176" i="11" s="1"/>
  <c r="H78" i="10"/>
  <c r="B182" i="11" s="1"/>
  <c r="H68" i="10"/>
  <c r="B172" i="11" s="1"/>
  <c r="H70" i="10"/>
  <c r="B174" i="11" s="1"/>
  <c r="H83" i="10"/>
  <c r="B187" i="11" s="1"/>
  <c r="H67" i="10"/>
  <c r="B171" i="11" s="1"/>
  <c r="H73" i="10"/>
  <c r="B177" i="11" s="1"/>
  <c r="H80" i="10"/>
  <c r="B184" i="11" s="1"/>
  <c r="H82" i="10"/>
  <c r="B186" i="11" s="1"/>
  <c r="H76" i="10"/>
  <c r="B180" i="11" s="1"/>
  <c r="H69" i="10"/>
  <c r="B173" i="11" s="1"/>
  <c r="H71" i="10"/>
  <c r="B175" i="11" s="1"/>
  <c r="H74" i="10"/>
  <c r="B178" i="11" s="1"/>
  <c r="H81" i="10"/>
  <c r="B185" i="11" s="1"/>
  <c r="H69" i="9"/>
  <c r="C182" i="9" s="1"/>
  <c r="H65" i="9"/>
  <c r="C178" i="9" s="1"/>
  <c r="H60" i="9"/>
  <c r="C173" i="9" s="1"/>
  <c r="H63" i="9"/>
  <c r="C176" i="9" s="1"/>
  <c r="H73" i="9"/>
  <c r="C78" i="9" s="1"/>
  <c r="H79" i="9" s="1"/>
  <c r="H57" i="9"/>
  <c r="C170" i="9" s="1"/>
  <c r="H72" i="9"/>
  <c r="C185" i="9" s="1"/>
  <c r="H58" i="9"/>
  <c r="C171" i="9" s="1"/>
  <c r="H81" i="8"/>
  <c r="B184" i="9" s="1"/>
  <c r="H79" i="8"/>
  <c r="B182" i="9" s="1"/>
  <c r="H82" i="8"/>
  <c r="B185" i="9" s="1"/>
  <c r="H72" i="8"/>
  <c r="B175" i="9" s="1"/>
  <c r="H74" i="8"/>
  <c r="B177" i="9" s="1"/>
  <c r="H67" i="8"/>
  <c r="B170" i="9" s="1"/>
  <c r="H77" i="8"/>
  <c r="B180" i="9" s="1"/>
  <c r="H73" i="8"/>
  <c r="B176" i="9" s="1"/>
  <c r="H80" i="8"/>
  <c r="B183" i="9" s="1"/>
  <c r="H78" i="8"/>
  <c r="B181" i="9" s="1"/>
  <c r="H70" i="8"/>
  <c r="B173" i="9" s="1"/>
  <c r="H70" i="11"/>
  <c r="C183" i="11" s="1"/>
  <c r="H74" i="11"/>
  <c r="C187" i="11" s="1"/>
  <c r="H71" i="11"/>
  <c r="C184" i="11" s="1"/>
  <c r="H72" i="11"/>
  <c r="C185" i="11" s="1"/>
  <c r="H66" i="11"/>
  <c r="C179" i="11" s="1"/>
  <c r="H61" i="11"/>
  <c r="C174" i="11" s="1"/>
  <c r="H68" i="11"/>
  <c r="C181" i="11" s="1"/>
  <c r="P78" i="7"/>
  <c r="K80" i="7" s="1"/>
  <c r="H63" i="7"/>
  <c r="C176" i="7" s="1"/>
  <c r="H61" i="7"/>
  <c r="C174" i="7" s="1"/>
  <c r="H64" i="7"/>
  <c r="C177" i="7" s="1"/>
  <c r="H72" i="7"/>
  <c r="C185" i="7" s="1"/>
  <c r="H70" i="7"/>
  <c r="C183" i="7" s="1"/>
  <c r="H74" i="7"/>
  <c r="C187" i="7" s="1"/>
  <c r="H73" i="7"/>
  <c r="C186" i="7" s="1"/>
  <c r="H66" i="9"/>
  <c r="C179" i="9" s="1"/>
  <c r="H64" i="9"/>
  <c r="C177" i="9" s="1"/>
  <c r="H68" i="9"/>
  <c r="C181" i="9" s="1"/>
  <c r="H62" i="9"/>
  <c r="C175" i="9" s="1"/>
  <c r="H61" i="9"/>
  <c r="C174" i="9" s="1"/>
  <c r="H59" i="9"/>
  <c r="C172" i="9" s="1"/>
  <c r="H70" i="9"/>
  <c r="C183" i="9" s="1"/>
  <c r="H71" i="8"/>
  <c r="B174" i="9" s="1"/>
  <c r="H69" i="8"/>
  <c r="B172" i="9" s="1"/>
  <c r="H83" i="8"/>
  <c r="M186" i="9"/>
  <c r="P77" i="9"/>
  <c r="K79" i="9" s="1"/>
  <c r="C186" i="9"/>
  <c r="H65" i="7"/>
  <c r="C178" i="7" s="1"/>
  <c r="H69" i="7"/>
  <c r="C182" i="7" s="1"/>
  <c r="H68" i="7"/>
  <c r="C181" i="7" s="1"/>
  <c r="H59" i="7"/>
  <c r="C172" i="7" s="1"/>
  <c r="H62" i="7"/>
  <c r="C175" i="7" s="1"/>
  <c r="H60" i="7"/>
  <c r="C173" i="7" s="1"/>
  <c r="H67" i="7"/>
  <c r="C180" i="7" s="1"/>
  <c r="H58" i="7"/>
  <c r="C171" i="7" s="1"/>
  <c r="H66" i="7"/>
  <c r="C179" i="7" s="1"/>
  <c r="H71" i="7"/>
  <c r="C184" i="7" s="1"/>
  <c r="C88" i="6"/>
  <c r="G88" i="6" s="1"/>
  <c r="S59" i="5"/>
  <c r="T59" i="5" s="1"/>
  <c r="M79" i="5"/>
  <c r="S76" i="4"/>
  <c r="T76" i="4" s="1"/>
  <c r="L88" i="4"/>
  <c r="S62" i="5"/>
  <c r="T62" i="5" s="1"/>
  <c r="S61" i="5"/>
  <c r="T61" i="5" s="1"/>
  <c r="S68" i="5"/>
  <c r="T68" i="5" s="1"/>
  <c r="S67" i="5"/>
  <c r="T67" i="5" s="1"/>
  <c r="S64" i="5"/>
  <c r="T64" i="5" s="1"/>
  <c r="S63" i="5"/>
  <c r="T63" i="5" s="1"/>
  <c r="D80" i="5"/>
  <c r="F68" i="5" s="1"/>
  <c r="G68" i="5" s="1"/>
  <c r="S66" i="5"/>
  <c r="T66" i="5" s="1"/>
  <c r="S65" i="5"/>
  <c r="T65" i="5" s="1"/>
  <c r="S70" i="5"/>
  <c r="T70" i="5" s="1"/>
  <c r="S69" i="5"/>
  <c r="T69" i="5" s="1"/>
  <c r="S56" i="5"/>
  <c r="T56" i="5" s="1"/>
  <c r="U56" i="5" s="1"/>
  <c r="M169" i="5" s="1"/>
  <c r="S72" i="5"/>
  <c r="T72" i="5" s="1"/>
  <c r="S71" i="5"/>
  <c r="T71" i="5" s="1"/>
  <c r="S58" i="5"/>
  <c r="T58" i="5" s="1"/>
  <c r="S57" i="5"/>
  <c r="T57" i="5" s="1"/>
  <c r="S73" i="5"/>
  <c r="T73" i="5" s="1"/>
  <c r="S60" i="5"/>
  <c r="T60" i="5" s="1"/>
  <c r="F62" i="5"/>
  <c r="G62" i="5" s="1"/>
  <c r="F71" i="5"/>
  <c r="G71" i="5" s="1"/>
  <c r="S83" i="4"/>
  <c r="T83" i="4" s="1"/>
  <c r="S66" i="4"/>
  <c r="T66" i="4" s="1"/>
  <c r="U66" i="4" s="1"/>
  <c r="S82" i="4"/>
  <c r="T82" i="4" s="1"/>
  <c r="S67" i="4"/>
  <c r="T67" i="4" s="1"/>
  <c r="D90" i="4"/>
  <c r="S80" i="4"/>
  <c r="T80" i="4" s="1"/>
  <c r="S69" i="4"/>
  <c r="T69" i="4" s="1"/>
  <c r="S78" i="4"/>
  <c r="T78" i="4" s="1"/>
  <c r="S81" i="4"/>
  <c r="T81" i="4" s="1"/>
  <c r="S71" i="4"/>
  <c r="T71" i="4" s="1"/>
  <c r="S68" i="4"/>
  <c r="T68" i="4" s="1"/>
  <c r="S75" i="4"/>
  <c r="T75" i="4" s="1"/>
  <c r="S72" i="4"/>
  <c r="T72" i="4" s="1"/>
  <c r="S77" i="4"/>
  <c r="T77" i="4" s="1"/>
  <c r="S74" i="4"/>
  <c r="T74" i="4" s="1"/>
  <c r="S73" i="4"/>
  <c r="T73" i="4" s="1"/>
  <c r="S70" i="4"/>
  <c r="T70" i="4" s="1"/>
  <c r="S79" i="4"/>
  <c r="T79" i="4" s="1"/>
  <c r="C88" i="8" l="1"/>
  <c r="G88" i="8" s="1"/>
  <c r="B186" i="9"/>
  <c r="C88" i="10"/>
  <c r="G88" i="10" s="1"/>
  <c r="L169" i="5"/>
  <c r="O169" i="5" s="1"/>
  <c r="C79" i="11"/>
  <c r="H80" i="11" s="1"/>
  <c r="C79" i="7"/>
  <c r="H80" i="7" s="1"/>
  <c r="U57" i="5"/>
  <c r="M170" i="5" s="1"/>
  <c r="U66" i="5"/>
  <c r="M179" i="5" s="1"/>
  <c r="F65" i="5"/>
  <c r="G65" i="5" s="1"/>
  <c r="J79" i="5"/>
  <c r="F73" i="4"/>
  <c r="G73" i="4" s="1"/>
  <c r="I88" i="4"/>
  <c r="U58" i="5"/>
  <c r="M171" i="5" s="1"/>
  <c r="U71" i="5"/>
  <c r="M184" i="5" s="1"/>
  <c r="U61" i="5"/>
  <c r="M174" i="5" s="1"/>
  <c r="U79" i="4"/>
  <c r="U60" i="5"/>
  <c r="M173" i="5" s="1"/>
  <c r="U67" i="5"/>
  <c r="M180" i="5" s="1"/>
  <c r="U59" i="5"/>
  <c r="M172" i="5" s="1"/>
  <c r="F57" i="5"/>
  <c r="G57" i="5" s="1"/>
  <c r="U63" i="5"/>
  <c r="M176" i="5" s="1"/>
  <c r="F72" i="5"/>
  <c r="G72" i="5" s="1"/>
  <c r="F67" i="5"/>
  <c r="G67" i="5" s="1"/>
  <c r="U72" i="5"/>
  <c r="M185" i="5" s="1"/>
  <c r="U64" i="5"/>
  <c r="M177" i="5" s="1"/>
  <c r="F59" i="5"/>
  <c r="G59" i="5" s="1"/>
  <c r="U69" i="5"/>
  <c r="M182" i="5" s="1"/>
  <c r="F69" i="5"/>
  <c r="G69" i="5" s="1"/>
  <c r="U62" i="5"/>
  <c r="M175" i="5" s="1"/>
  <c r="F73" i="5"/>
  <c r="G73" i="5" s="1"/>
  <c r="U68" i="5"/>
  <c r="M181" i="5" s="1"/>
  <c r="F61" i="5"/>
  <c r="G61" i="5" s="1"/>
  <c r="F66" i="5"/>
  <c r="G66" i="5" s="1"/>
  <c r="U70" i="5"/>
  <c r="M183" i="5" s="1"/>
  <c r="F63" i="5"/>
  <c r="G63" i="5" s="1"/>
  <c r="F56" i="5"/>
  <c r="G56" i="5" s="1"/>
  <c r="H56" i="5" s="1"/>
  <c r="C169" i="5" s="1"/>
  <c r="F70" i="5"/>
  <c r="G70" i="5" s="1"/>
  <c r="U73" i="5"/>
  <c r="M186" i="5" s="1"/>
  <c r="U65" i="5"/>
  <c r="M178" i="5" s="1"/>
  <c r="F58" i="5"/>
  <c r="G58" i="5" s="1"/>
  <c r="F60" i="5"/>
  <c r="G60" i="5" s="1"/>
  <c r="F64" i="5"/>
  <c r="G64" i="5" s="1"/>
  <c r="U72" i="4"/>
  <c r="U71" i="4"/>
  <c r="U76" i="4"/>
  <c r="U70" i="4"/>
  <c r="U75" i="4"/>
  <c r="U69" i="4"/>
  <c r="U67" i="4"/>
  <c r="U73" i="4"/>
  <c r="U68" i="4"/>
  <c r="U80" i="4"/>
  <c r="U82" i="4"/>
  <c r="U74" i="4"/>
  <c r="U81" i="4"/>
  <c r="U77" i="4"/>
  <c r="U78" i="4"/>
  <c r="U83" i="4"/>
  <c r="F76" i="4"/>
  <c r="G76" i="4" s="1"/>
  <c r="F67" i="4"/>
  <c r="G67" i="4" s="1"/>
  <c r="F82" i="4"/>
  <c r="G82" i="4" s="1"/>
  <c r="F77" i="4"/>
  <c r="G77" i="4" s="1"/>
  <c r="F83" i="4"/>
  <c r="G83" i="4" s="1"/>
  <c r="F74" i="4"/>
  <c r="G74" i="4" s="1"/>
  <c r="F78" i="4"/>
  <c r="G78" i="4" s="1"/>
  <c r="F68" i="4"/>
  <c r="G68" i="4" s="1"/>
  <c r="F75" i="4"/>
  <c r="G75" i="4" s="1"/>
  <c r="F79" i="4"/>
  <c r="G79" i="4" s="1"/>
  <c r="F71" i="4"/>
  <c r="G71" i="4" s="1"/>
  <c r="F81" i="4"/>
  <c r="G81" i="4" s="1"/>
  <c r="F70" i="4"/>
  <c r="G70" i="4" s="1"/>
  <c r="F69" i="4"/>
  <c r="G69" i="4" s="1"/>
  <c r="F72" i="4"/>
  <c r="G72" i="4" s="1"/>
  <c r="F66" i="4"/>
  <c r="G66" i="4" s="1"/>
  <c r="H66" i="4" s="1"/>
  <c r="F80" i="4"/>
  <c r="G80" i="4" s="1"/>
  <c r="N169" i="5" l="1"/>
  <c r="O170" i="11"/>
  <c r="N170" i="11"/>
  <c r="B169" i="5"/>
  <c r="E169" i="5" s="1"/>
  <c r="L176" i="5"/>
  <c r="L179" i="5"/>
  <c r="O179" i="5" s="1"/>
  <c r="O169" i="9"/>
  <c r="N169" i="9"/>
  <c r="L181" i="5"/>
  <c r="O181" i="5" s="1"/>
  <c r="N170" i="7"/>
  <c r="O170" i="7"/>
  <c r="L174" i="5"/>
  <c r="L175" i="5"/>
  <c r="N175" i="5" s="1"/>
  <c r="L172" i="5"/>
  <c r="N172" i="5" s="1"/>
  <c r="L184" i="5"/>
  <c r="O184" i="5" s="1"/>
  <c r="L178" i="5"/>
  <c r="O178" i="5" s="1"/>
  <c r="L185" i="5"/>
  <c r="O185" i="5" s="1"/>
  <c r="L183" i="5"/>
  <c r="O183" i="5" s="1"/>
  <c r="L171" i="5"/>
  <c r="N171" i="5" s="1"/>
  <c r="L170" i="5"/>
  <c r="O170" i="5" s="1"/>
  <c r="L180" i="5"/>
  <c r="N180" i="5" s="1"/>
  <c r="L182" i="5"/>
  <c r="N182" i="5" s="1"/>
  <c r="L177" i="5"/>
  <c r="O177" i="5" s="1"/>
  <c r="L173" i="5"/>
  <c r="H66" i="5"/>
  <c r="C179" i="5" s="1"/>
  <c r="H57" i="5"/>
  <c r="C170" i="5" s="1"/>
  <c r="H61" i="5"/>
  <c r="C174" i="5" s="1"/>
  <c r="N176" i="5"/>
  <c r="O176" i="5"/>
  <c r="O174" i="5"/>
  <c r="N174" i="5"/>
  <c r="O172" i="5"/>
  <c r="L186" i="5"/>
  <c r="P87" i="4"/>
  <c r="J88" i="4" s="1"/>
  <c r="O173" i="5"/>
  <c r="N173" i="5"/>
  <c r="H67" i="5"/>
  <c r="C180" i="5" s="1"/>
  <c r="H64" i="5"/>
  <c r="C177" i="5" s="1"/>
  <c r="H59" i="5"/>
  <c r="C172" i="5" s="1"/>
  <c r="H63" i="5"/>
  <c r="C176" i="5" s="1"/>
  <c r="H73" i="5"/>
  <c r="C186" i="5" s="1"/>
  <c r="H60" i="5"/>
  <c r="C173" i="5" s="1"/>
  <c r="H68" i="5"/>
  <c r="C181" i="5" s="1"/>
  <c r="H70" i="5"/>
  <c r="C183" i="5" s="1"/>
  <c r="H72" i="5"/>
  <c r="C185" i="5" s="1"/>
  <c r="H58" i="5"/>
  <c r="C171" i="5" s="1"/>
  <c r="H71" i="5"/>
  <c r="C184" i="5" s="1"/>
  <c r="H62" i="5"/>
  <c r="C175" i="5" s="1"/>
  <c r="P77" i="5"/>
  <c r="K79" i="5" s="1"/>
  <c r="H69" i="5"/>
  <c r="C182" i="5" s="1"/>
  <c r="H65" i="5"/>
  <c r="H68" i="4"/>
  <c r="H73" i="4"/>
  <c r="H72" i="4"/>
  <c r="H78" i="4"/>
  <c r="H74" i="4"/>
  <c r="H83" i="4"/>
  <c r="H81" i="4"/>
  <c r="H77" i="4"/>
  <c r="H69" i="4"/>
  <c r="H70" i="4"/>
  <c r="H71" i="4"/>
  <c r="H82" i="4"/>
  <c r="H79" i="4"/>
  <c r="H67" i="4"/>
  <c r="H80" i="4"/>
  <c r="H75" i="4"/>
  <c r="H76" i="4"/>
  <c r="N178" i="5" l="1"/>
  <c r="O182" i="5"/>
  <c r="N170" i="5"/>
  <c r="N179" i="5"/>
  <c r="N183" i="5"/>
  <c r="O175" i="5"/>
  <c r="N177" i="5"/>
  <c r="N184" i="5"/>
  <c r="O180" i="5"/>
  <c r="N185" i="5"/>
  <c r="D169" i="5"/>
  <c r="O171" i="5"/>
  <c r="B172" i="5"/>
  <c r="E172" i="5" s="1"/>
  <c r="N179" i="7"/>
  <c r="O179" i="7"/>
  <c r="B177" i="5"/>
  <c r="D177" i="5" s="1"/>
  <c r="N181" i="11"/>
  <c r="O181" i="11"/>
  <c r="O185" i="9"/>
  <c r="N185" i="9"/>
  <c r="O186" i="9"/>
  <c r="N186" i="9"/>
  <c r="B181" i="5"/>
  <c r="D181" i="5" s="1"/>
  <c r="N181" i="7"/>
  <c r="O181" i="7"/>
  <c r="N186" i="11"/>
  <c r="O186" i="11"/>
  <c r="N175" i="9"/>
  <c r="O175" i="9"/>
  <c r="O187" i="11"/>
  <c r="N187" i="11"/>
  <c r="B174" i="5"/>
  <c r="E174" i="5" s="1"/>
  <c r="O5" i="13" s="1"/>
  <c r="B175" i="5"/>
  <c r="E175" i="5" s="1"/>
  <c r="N181" i="5"/>
  <c r="O181" i="9"/>
  <c r="N181" i="9"/>
  <c r="B171" i="5"/>
  <c r="D171" i="5" s="1"/>
  <c r="N173" i="9"/>
  <c r="O173" i="9"/>
  <c r="N184" i="7"/>
  <c r="O184" i="7"/>
  <c r="B182" i="5"/>
  <c r="E182" i="5" s="1"/>
  <c r="O8" i="13" s="1"/>
  <c r="N177" i="9"/>
  <c r="O177" i="9"/>
  <c r="O172" i="7"/>
  <c r="N172" i="7"/>
  <c r="N184" i="9"/>
  <c r="O184" i="9"/>
  <c r="N176" i="7"/>
  <c r="O176" i="7"/>
  <c r="N180" i="7"/>
  <c r="O180" i="7"/>
  <c r="B185" i="5"/>
  <c r="E185" i="5" s="1"/>
  <c r="O9" i="13" s="1"/>
  <c r="O178" i="11"/>
  <c r="N178" i="11"/>
  <c r="N171" i="9"/>
  <c r="O171" i="9"/>
  <c r="O185" i="7"/>
  <c r="N185" i="7"/>
  <c r="N182" i="7"/>
  <c r="O182" i="7"/>
  <c r="N179" i="9"/>
  <c r="O179" i="9"/>
  <c r="B173" i="5"/>
  <c r="B176" i="5"/>
  <c r="E176" i="5" s="1"/>
  <c r="N174" i="7"/>
  <c r="O174" i="7"/>
  <c r="N183" i="11"/>
  <c r="O183" i="11"/>
  <c r="O171" i="7"/>
  <c r="N171" i="7"/>
  <c r="O184" i="11"/>
  <c r="N184" i="11"/>
  <c r="O179" i="11"/>
  <c r="N179" i="11"/>
  <c r="O173" i="11"/>
  <c r="N173" i="11"/>
  <c r="N175" i="11"/>
  <c r="O175" i="11"/>
  <c r="O182" i="11"/>
  <c r="N182" i="11"/>
  <c r="O176" i="9"/>
  <c r="N176" i="9"/>
  <c r="E169" i="9"/>
  <c r="D169" i="9"/>
  <c r="B179" i="5"/>
  <c r="E179" i="5" s="1"/>
  <c r="O7" i="13" s="1"/>
  <c r="O171" i="11"/>
  <c r="Q186" i="11" s="1"/>
  <c r="N171" i="11"/>
  <c r="N172" i="9"/>
  <c r="O172" i="9"/>
  <c r="E170" i="11"/>
  <c r="D170" i="11"/>
  <c r="B180" i="5"/>
  <c r="D180" i="5" s="1"/>
  <c r="O174" i="11"/>
  <c r="N174" i="11"/>
  <c r="O182" i="9"/>
  <c r="N182" i="9"/>
  <c r="N183" i="9"/>
  <c r="O183" i="9"/>
  <c r="N178" i="9"/>
  <c r="O178" i="9"/>
  <c r="O173" i="7"/>
  <c r="N173" i="7"/>
  <c r="N174" i="9"/>
  <c r="O174" i="9"/>
  <c r="N177" i="7"/>
  <c r="O177" i="7"/>
  <c r="E170" i="7"/>
  <c r="D170" i="7"/>
  <c r="B183" i="5"/>
  <c r="E183" i="5" s="1"/>
  <c r="B184" i="5"/>
  <c r="E184" i="5" s="1"/>
  <c r="N183" i="7"/>
  <c r="O183" i="7"/>
  <c r="O175" i="7"/>
  <c r="N175" i="7"/>
  <c r="N177" i="11"/>
  <c r="O177" i="11"/>
  <c r="B178" i="5"/>
  <c r="O170" i="9"/>
  <c r="Q183" i="9" s="1"/>
  <c r="N170" i="9"/>
  <c r="B170" i="5"/>
  <c r="E170" i="5" s="1"/>
  <c r="O4" i="13" s="1"/>
  <c r="N178" i="7"/>
  <c r="O178" i="7"/>
  <c r="N180" i="9"/>
  <c r="O180" i="9"/>
  <c r="O172" i="11"/>
  <c r="N172" i="11"/>
  <c r="N186" i="7"/>
  <c r="O186" i="7"/>
  <c r="N185" i="11"/>
  <c r="O185" i="11"/>
  <c r="O176" i="11"/>
  <c r="N176" i="11"/>
  <c r="N180" i="11"/>
  <c r="O180" i="11"/>
  <c r="N187" i="7"/>
  <c r="O187" i="7"/>
  <c r="C78" i="5"/>
  <c r="H79" i="5" s="1"/>
  <c r="C178" i="5"/>
  <c r="O186" i="5"/>
  <c r="N186" i="5"/>
  <c r="D173" i="5"/>
  <c r="E173" i="5"/>
  <c r="C88" i="4"/>
  <c r="G88" i="4" s="1"/>
  <c r="B186" i="5"/>
  <c r="D174" i="5" l="1"/>
  <c r="E181" i="5"/>
  <c r="D185" i="5"/>
  <c r="D175" i="5"/>
  <c r="D170" i="5"/>
  <c r="D172" i="5"/>
  <c r="D182" i="5"/>
  <c r="D184" i="5"/>
  <c r="E180" i="5"/>
  <c r="E186" i="7"/>
  <c r="P9" i="13" s="1"/>
  <c r="D186" i="7"/>
  <c r="D175" i="7"/>
  <c r="E175" i="7"/>
  <c r="P5" i="13" s="1"/>
  <c r="E186" i="9"/>
  <c r="D186" i="9"/>
  <c r="D174" i="7"/>
  <c r="E174" i="7"/>
  <c r="D187" i="11"/>
  <c r="E187" i="11"/>
  <c r="D175" i="11"/>
  <c r="E175" i="11"/>
  <c r="R5" i="13" s="1"/>
  <c r="D183" i="9"/>
  <c r="E183" i="9"/>
  <c r="E186" i="11"/>
  <c r="R9" i="13" s="1"/>
  <c r="D186" i="11"/>
  <c r="D174" i="9"/>
  <c r="E174" i="9"/>
  <c r="Q5" i="13" s="1"/>
  <c r="E178" i="9"/>
  <c r="Q6" i="13" s="1"/>
  <c r="D178" i="9"/>
  <c r="E177" i="5"/>
  <c r="E171" i="7"/>
  <c r="P4" i="13" s="1"/>
  <c r="D171" i="7"/>
  <c r="D179" i="11"/>
  <c r="E179" i="11"/>
  <c r="R6" i="13" s="1"/>
  <c r="D185" i="11"/>
  <c r="E185" i="11"/>
  <c r="E181" i="11"/>
  <c r="D181" i="11"/>
  <c r="E174" i="11"/>
  <c r="D174" i="11"/>
  <c r="E184" i="7"/>
  <c r="D184" i="7"/>
  <c r="E173" i="9"/>
  <c r="D173" i="9"/>
  <c r="E187" i="7"/>
  <c r="D187" i="7"/>
  <c r="E171" i="5"/>
  <c r="D183" i="5"/>
  <c r="D170" i="9"/>
  <c r="E170" i="9"/>
  <c r="Q4" i="13" s="1"/>
  <c r="E181" i="7"/>
  <c r="D181" i="7"/>
  <c r="D176" i="11"/>
  <c r="E176" i="11"/>
  <c r="D181" i="9"/>
  <c r="E181" i="9"/>
  <c r="E173" i="11"/>
  <c r="D173" i="11"/>
  <c r="E180" i="9"/>
  <c r="D180" i="9"/>
  <c r="D172" i="11"/>
  <c r="E172" i="11"/>
  <c r="D179" i="5"/>
  <c r="D176" i="5"/>
  <c r="E178" i="5"/>
  <c r="O6" i="13" s="1"/>
  <c r="D180" i="7"/>
  <c r="E180" i="7"/>
  <c r="P7" i="13" s="1"/>
  <c r="E177" i="7"/>
  <c r="D177" i="7"/>
  <c r="D182" i="9"/>
  <c r="E182" i="9"/>
  <c r="Q8" i="13" s="1"/>
  <c r="D172" i="7"/>
  <c r="E172" i="7"/>
  <c r="E175" i="9"/>
  <c r="D175" i="9"/>
  <c r="D182" i="11"/>
  <c r="E182" i="11"/>
  <c r="E177" i="9"/>
  <c r="D177" i="9"/>
  <c r="D172" i="9"/>
  <c r="E172" i="9"/>
  <c r="D178" i="11"/>
  <c r="E178" i="11"/>
  <c r="E179" i="7"/>
  <c r="P6" i="13" s="1"/>
  <c r="D179" i="7"/>
  <c r="E185" i="7"/>
  <c r="D185" i="7"/>
  <c r="E171" i="11"/>
  <c r="R4" i="13" s="1"/>
  <c r="D171" i="11"/>
  <c r="D184" i="9"/>
  <c r="E184" i="9"/>
  <c r="D180" i="11"/>
  <c r="E180" i="11"/>
  <c r="R7" i="13" s="1"/>
  <c r="D177" i="11"/>
  <c r="E177" i="11"/>
  <c r="D183" i="7"/>
  <c r="E183" i="7"/>
  <c r="P8" i="13" s="1"/>
  <c r="D176" i="7"/>
  <c r="E176" i="7"/>
  <c r="E182" i="7"/>
  <c r="D182" i="7"/>
  <c r="E173" i="7"/>
  <c r="D173" i="7"/>
  <c r="D184" i="11"/>
  <c r="E184" i="11"/>
  <c r="E179" i="9"/>
  <c r="Q7" i="13" s="1"/>
  <c r="D179" i="9"/>
  <c r="D176" i="9"/>
  <c r="E176" i="9"/>
  <c r="E185" i="9"/>
  <c r="Q9" i="13" s="1"/>
  <c r="D185" i="9"/>
  <c r="D183" i="11"/>
  <c r="E183" i="11"/>
  <c r="R8" i="13" s="1"/>
  <c r="E171" i="9"/>
  <c r="D171" i="9"/>
  <c r="E178" i="7"/>
  <c r="D178" i="7"/>
  <c r="D178" i="5"/>
  <c r="E186" i="5"/>
  <c r="D186" i="5"/>
  <c r="G186" i="11" l="1"/>
  <c r="Q1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V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MarCom3807788671283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V4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MarCom3807788671283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V4" authorId="0" shapeId="0" xr:uid="{28FD824D-628F-4BF9-B20A-16BB28D708DE}">
      <text>
        <r>
          <rPr>
            <b/>
            <sz val="9"/>
            <color indexed="81"/>
            <rFont val="Segoe UI"/>
            <family val="2"/>
          </rPr>
          <t>MarCom3807788671283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V4" authorId="0" shapeId="0" xr:uid="{EF7D6BBE-15F0-44AE-848C-5FE82279A073}">
      <text>
        <r>
          <rPr>
            <b/>
            <sz val="9"/>
            <color indexed="81"/>
            <rFont val="Segoe UI"/>
            <family val="2"/>
          </rPr>
          <t>MarCom3807788671283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V4" authorId="0" shapeId="0" xr:uid="{3CFE9268-C5C2-4FA6-8ED3-590DAFEAB59D}">
      <text>
        <r>
          <rPr>
            <b/>
            <sz val="9"/>
            <color indexed="81"/>
            <rFont val="Segoe UI"/>
            <family val="2"/>
          </rPr>
          <t>MarCom3807788671283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V4" authorId="0" shapeId="0" xr:uid="{60A3B9B4-4AA8-4F05-BED0-88053EB1A29B}">
      <text>
        <r>
          <rPr>
            <b/>
            <sz val="9"/>
            <color indexed="81"/>
            <rFont val="Segoe UI"/>
            <family val="2"/>
          </rPr>
          <t>MarCom3807788671283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V4" authorId="0" shapeId="0" xr:uid="{488C4D8A-4500-4820-9045-49A28C700D7A}">
      <text>
        <r>
          <rPr>
            <b/>
            <sz val="9"/>
            <color indexed="81"/>
            <rFont val="Segoe UI"/>
            <family val="2"/>
          </rPr>
          <t>MarCom3807788671283</t>
        </r>
      </text>
    </comment>
  </commentList>
</comments>
</file>

<file path=xl/sharedStrings.xml><?xml version="1.0" encoding="utf-8"?>
<sst xmlns="http://schemas.openxmlformats.org/spreadsheetml/2006/main" count="955" uniqueCount="106">
  <si>
    <t>Dados da Medição</t>
  </si>
  <si>
    <t>Dados Transpostos</t>
  </si>
  <si>
    <t xml:space="preserve">Organizando os pontos </t>
  </si>
  <si>
    <t>Idas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</si>
  <si>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</si>
  <si>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</si>
  <si>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</si>
  <si>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</si>
  <si>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</si>
  <si>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</si>
  <si>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</si>
  <si>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</si>
  <si>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</si>
  <si>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</si>
  <si>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</si>
  <si>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</si>
  <si>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</si>
  <si>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</si>
  <si>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</si>
  <si>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</si>
  <si>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</si>
  <si>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</si>
  <si>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Ida 1</t>
  </si>
  <si>
    <t>Ida 2</t>
  </si>
  <si>
    <t>Ida 3</t>
  </si>
  <si>
    <t>Ida 4</t>
  </si>
  <si>
    <t>Ida 5</t>
  </si>
  <si>
    <t>Média ida</t>
  </si>
  <si>
    <t>Desv. Pad. Ida</t>
  </si>
  <si>
    <t>Voltas</t>
  </si>
  <si>
    <t>Volta 1</t>
  </si>
  <si>
    <t>Volta 2</t>
  </si>
  <si>
    <t>Volta 3</t>
  </si>
  <si>
    <t>Volta 4</t>
  </si>
  <si>
    <t>Volta 5</t>
  </si>
  <si>
    <t>Média volta</t>
  </si>
  <si>
    <t>Desv. Pad. Volta</t>
  </si>
  <si>
    <t>Histerese</t>
  </si>
  <si>
    <t>Mínimos Quadrados</t>
  </si>
  <si>
    <t>IDA</t>
  </si>
  <si>
    <t>VOLTA</t>
  </si>
  <si>
    <t>xi</t>
  </si>
  <si>
    <t>yi'</t>
  </si>
  <si>
    <t>(xi)^2</t>
  </si>
  <si>
    <t>xi*yi'</t>
  </si>
  <si>
    <t>yi</t>
  </si>
  <si>
    <t>yi'-yi</t>
  </si>
  <si>
    <t>Resultado final</t>
  </si>
  <si>
    <t>Somatório</t>
  </si>
  <si>
    <t>Amplitude</t>
  </si>
  <si>
    <t>m</t>
  </si>
  <si>
    <t>b</t>
  </si>
  <si>
    <t>Pontos coletados</t>
  </si>
  <si>
    <t>Média (y'i) - Ida</t>
  </si>
  <si>
    <t>Média (y'i) - Volta</t>
  </si>
  <si>
    <t>SEPARAÇÃO DE ERROS - REVERSÃO</t>
  </si>
  <si>
    <t>xi (mm)</t>
  </si>
  <si>
    <r>
      <t>I1(x) (</t>
    </r>
    <r>
      <rPr>
        <b/>
        <sz val="11"/>
        <color theme="1"/>
        <rFont val="Arial"/>
        <family val="2"/>
      </rPr>
      <t>μm)</t>
    </r>
  </si>
  <si>
    <t>I2(x) (μm)</t>
  </si>
  <si>
    <t>M(x) (μm)</t>
  </si>
  <si>
    <t>S(x) (μm)</t>
  </si>
  <si>
    <t>Antes da reversão</t>
  </si>
  <si>
    <t>Após a reversão</t>
  </si>
  <si>
    <t>Medição 0 mm sem rev</t>
  </si>
  <si>
    <t>Medição 0 mm com rev</t>
  </si>
  <si>
    <t>Medição 100 mm sem rev</t>
  </si>
  <si>
    <t>Medição 100 mm com rev</t>
  </si>
  <si>
    <t>Sem reversão</t>
  </si>
  <si>
    <t>Medição 200 mm sem rev</t>
  </si>
  <si>
    <t>Medição 200 mm com rev</t>
  </si>
  <si>
    <t>Medição 300 mm sem rev</t>
  </si>
  <si>
    <t>Medição 300 mm com rev</t>
  </si>
  <si>
    <t>Reta de ajuste - Mínimos Quadrados</t>
  </si>
  <si>
    <t>(a) 0 mm sem rev</t>
  </si>
  <si>
    <t>Desvio Corrigido Após Mínimos Quadrados</t>
  </si>
  <si>
    <t>(c) 200 mm sem rev</t>
  </si>
  <si>
    <t>(c) 200 mm com rev</t>
  </si>
  <si>
    <t>(d) 300 mm sem rev</t>
  </si>
  <si>
    <t>(d) 300 mm com rev</t>
  </si>
  <si>
    <t xml:space="preserve">Erro do carro do torno </t>
  </si>
  <si>
    <t>(a) 0 mm</t>
  </si>
  <si>
    <t>(b) 100 mm</t>
  </si>
  <si>
    <t>(c) 200 mm</t>
  </si>
  <si>
    <t>(d) 300 mm</t>
  </si>
  <si>
    <t>Erro da barra</t>
  </si>
  <si>
    <t>(b) 0 mm com rev</t>
  </si>
  <si>
    <t>(c) 100 mm sem rev</t>
  </si>
  <si>
    <t>(d) 100 mm com rev</t>
  </si>
  <si>
    <t>(a) 200 mm sem rev</t>
  </si>
  <si>
    <t>(b) 200 mm com rev</t>
  </si>
  <si>
    <t>(c) 300 mm sem rev</t>
  </si>
  <si>
    <t>S</t>
  </si>
  <si>
    <t>Posição carro transversal (mm)</t>
  </si>
  <si>
    <t>Erro máximo ida (μm)</t>
  </si>
  <si>
    <t>Erro máximo volta (μm)</t>
  </si>
  <si>
    <t>Erro máximo médio (μm)</t>
  </si>
  <si>
    <t>Diferença para a MMC (%)</t>
  </si>
  <si>
    <t>MMC</t>
  </si>
  <si>
    <t>Erro máximo MMC (μm)</t>
  </si>
  <si>
    <t>Posição Transversal</t>
  </si>
  <si>
    <t>Posição Longitudinal (mm)</t>
  </si>
  <si>
    <t>0 mm</t>
  </si>
  <si>
    <t>100 mm</t>
  </si>
  <si>
    <t>200 mm</t>
  </si>
  <si>
    <t>300 mm</t>
  </si>
  <si>
    <t xml:space="preserve">(a) 0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</si>
</sst>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"/>
    <numFmt numFmtId="166" formatCode="0.00000000"/>
    <numFmt numFmtId="167" formatCode="0.0000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10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3" fillId="0" borderId="7" xfId="1" applyBorder="1" applyAlignment="1" applyProtection="1">
      <alignment horizontal="right"/>
    </xf>
    <xf numFmtId="0" fontId="3" fillId="0" borderId="0" xfId="1"/>
    <xf numFmtId="0" fontId="3" fillId="0" borderId="0" xfId="1" applyProtection="1">
      <protection locked="0"/>
    </xf>
    <xf numFmtId="164" fontId="3" fillId="0" borderId="10" xfId="1" applyNumberFormat="1" applyBorder="1"/>
    <xf numFmtId="0" fontId="3" fillId="0" borderId="0" xfId="1" applyProtection="1"/>
    <xf numFmtId="0" fontId="3" fillId="0" borderId="5" xfId="1" applyBorder="1"/>
    <xf numFmtId="0" fontId="7" fillId="0" borderId="13" xfId="1" applyFont="1" applyBorder="1" applyAlignment="1">
      <alignment horizontal="right"/>
    </xf>
    <xf numFmtId="164" fontId="3" fillId="0" borderId="8" xfId="1" applyNumberFormat="1" applyBorder="1"/>
    <xf numFmtId="164" fontId="7" fillId="0" borderId="2" xfId="1" applyNumberFormat="1" applyFont="1" applyBorder="1"/>
    <xf numFmtId="164" fontId="7" fillId="0" borderId="13" xfId="1" applyNumberFormat="1" applyFont="1" applyBorder="1"/>
    <xf numFmtId="0" fontId="3" fillId="0" borderId="2" xfId="1" applyBorder="1"/>
    <xf numFmtId="0" fontId="3" fillId="0" borderId="0" xfId="1" applyBorder="1" applyAlignment="1"/>
    <xf numFmtId="0" fontId="4" fillId="0" borderId="0" xfId="1" applyFont="1" applyFill="1" applyBorder="1" applyAlignment="1"/>
    <xf numFmtId="1" fontId="3" fillId="0" borderId="10" xfId="1" applyNumberFormat="1" applyBorder="1" applyAlignment="1">
      <alignment horizontal="right" vertical="center"/>
    </xf>
    <xf numFmtId="1" fontId="3" fillId="0" borderId="10" xfId="1" applyNumberFormat="1" applyBorder="1"/>
    <xf numFmtId="0" fontId="3" fillId="0" borderId="10" xfId="1" applyBorder="1"/>
    <xf numFmtId="164" fontId="3" fillId="0" borderId="10" xfId="1" applyNumberFormat="1" applyBorder="1" applyAlignment="1"/>
    <xf numFmtId="164" fontId="3" fillId="0" borderId="0" xfId="1" applyNumberFormat="1" applyBorder="1" applyAlignment="1"/>
    <xf numFmtId="0" fontId="4" fillId="0" borderId="0" xfId="1" applyFont="1"/>
    <xf numFmtId="164" fontId="1" fillId="0" borderId="10" xfId="1" applyNumberFormat="1" applyFont="1" applyBorder="1"/>
    <xf numFmtId="0" fontId="7" fillId="0" borderId="9" xfId="1" applyFont="1" applyBorder="1" applyProtection="1"/>
    <xf numFmtId="1" fontId="7" fillId="0" borderId="9" xfId="1" applyNumberFormat="1" applyFont="1" applyBorder="1" applyAlignment="1">
      <alignment horizontal="right"/>
    </xf>
    <xf numFmtId="164" fontId="7" fillId="0" borderId="9" xfId="1" applyNumberFormat="1" applyFont="1" applyBorder="1"/>
    <xf numFmtId="1" fontId="7" fillId="0" borderId="9" xfId="1" applyNumberFormat="1" applyFont="1" applyBorder="1"/>
    <xf numFmtId="0" fontId="3" fillId="0" borderId="9" xfId="1" applyBorder="1"/>
    <xf numFmtId="0" fontId="3" fillId="0" borderId="9" xfId="1" applyBorder="1" applyAlignment="1"/>
    <xf numFmtId="0" fontId="3" fillId="0" borderId="0" xfId="1" applyBorder="1"/>
    <xf numFmtId="0" fontId="3" fillId="0" borderId="1" xfId="1" applyBorder="1" applyAlignment="1">
      <alignment horizontal="center"/>
    </xf>
    <xf numFmtId="164" fontId="3" fillId="0" borderId="15" xfId="1" applyNumberFormat="1" applyBorder="1" applyAlignment="1">
      <alignment horizontal="center"/>
    </xf>
    <xf numFmtId="165" fontId="3" fillId="0" borderId="10" xfId="1" applyNumberFormat="1" applyBorder="1"/>
    <xf numFmtId="166" fontId="3" fillId="0" borderId="0" xfId="1" applyNumberFormat="1"/>
    <xf numFmtId="0" fontId="4" fillId="0" borderId="0" xfId="1" applyFont="1" applyFill="1" applyBorder="1" applyAlignment="1">
      <alignment horizontal="right"/>
    </xf>
    <xf numFmtId="164" fontId="3" fillId="0" borderId="0" xfId="1" applyNumberFormat="1" applyBorder="1"/>
    <xf numFmtId="0" fontId="3" fillId="0" borderId="10" xfId="1" applyBorder="1" applyAlignment="1">
      <alignment horizontal="center"/>
    </xf>
    <xf numFmtId="0" fontId="7" fillId="0" borderId="10" xfId="0" applyFont="1" applyBorder="1"/>
    <xf numFmtId="0" fontId="3" fillId="0" borderId="10" xfId="0" applyFont="1" applyBorder="1"/>
    <xf numFmtId="0" fontId="4" fillId="0" borderId="7" xfId="1" applyFont="1" applyFill="1" applyBorder="1" applyAlignment="1">
      <alignment horizontal="right"/>
    </xf>
    <xf numFmtId="0" fontId="4" fillId="0" borderId="7" xfId="1" applyFont="1" applyFill="1" applyBorder="1" applyAlignment="1"/>
    <xf numFmtId="164" fontId="3" fillId="0" borderId="10" xfId="1" applyNumberFormat="1" applyBorder="1" applyAlignment="1">
      <alignment horizontal="center"/>
    </xf>
    <xf numFmtId="167" fontId="3" fillId="0" borderId="10" xfId="1" applyNumberFormat="1" applyBorder="1" applyAlignment="1">
      <alignment horizontal="center"/>
    </xf>
    <xf numFmtId="0" fontId="4" fillId="0" borderId="10" xfId="0" applyFont="1" applyBorder="1" applyAlignment="1">
      <alignment horizontal="right"/>
    </xf>
    <xf numFmtId="1" fontId="0" fillId="0" borderId="10" xfId="0" applyNumberFormat="1" applyBorder="1" applyAlignment="1">
      <alignment horizontal="right" vertical="center"/>
    </xf>
    <xf numFmtId="164" fontId="0" fillId="0" borderId="10" xfId="0" applyNumberFormat="1" applyBorder="1"/>
    <xf numFmtId="0" fontId="3" fillId="0" borderId="10" xfId="1" applyBorder="1" applyAlignment="1">
      <alignment horizontal="center"/>
    </xf>
    <xf numFmtId="0" fontId="5" fillId="0" borderId="0" xfId="0" applyFont="1" applyBorder="1" applyAlignment="1" applyProtection="1"/>
    <xf numFmtId="0" fontId="0" fillId="0" borderId="0" xfId="0" applyBorder="1"/>
    <xf numFmtId="0" fontId="3" fillId="0" borderId="0" xfId="1" applyBorder="1" applyAlignment="1">
      <alignment horizontal="right"/>
    </xf>
    <xf numFmtId="164" fontId="3" fillId="0" borderId="0" xfId="1" applyNumberFormat="1" applyBorder="1" applyProtection="1">
      <protection locked="0"/>
    </xf>
    <xf numFmtId="0" fontId="3" fillId="0" borderId="0" xfId="1" applyBorder="1" applyProtection="1"/>
    <xf numFmtId="1" fontId="3" fillId="0" borderId="0" xfId="1" applyNumberFormat="1" applyBorder="1" applyAlignment="1">
      <alignment horizontal="right" vertical="center"/>
    </xf>
    <xf numFmtId="0" fontId="3" fillId="0" borderId="0" xfId="1" applyFont="1" applyBorder="1"/>
    <xf numFmtId="166" fontId="3" fillId="0" borderId="0" xfId="1" applyNumberFormat="1" applyBorder="1"/>
    <xf numFmtId="0" fontId="6" fillId="0" borderId="0" xfId="1" applyFont="1" applyBorder="1" applyAlignment="1">
      <alignment vertical="center" textRotation="180"/>
    </xf>
    <xf numFmtId="0" fontId="3" fillId="0" borderId="10" xfId="1" applyBorder="1" applyAlignment="1" applyProtection="1">
      <alignment horizontal="right"/>
    </xf>
    <xf numFmtId="0" fontId="0" fillId="0" borderId="10" xfId="0" applyBorder="1" applyProtection="1">
      <protection locked="0"/>
    </xf>
    <xf numFmtId="0" fontId="0" fillId="0" borderId="10" xfId="0" applyBorder="1"/>
    <xf numFmtId="0" fontId="3" fillId="0" borderId="10" xfId="1" applyBorder="1" applyAlignment="1">
      <alignment horizontal="right"/>
    </xf>
    <xf numFmtId="0" fontId="0" fillId="0" borderId="7" xfId="0" applyBorder="1" applyProtection="1">
      <protection locked="0"/>
    </xf>
    <xf numFmtId="0" fontId="0" fillId="0" borderId="7" xfId="0" applyBorder="1"/>
    <xf numFmtId="0" fontId="6" fillId="0" borderId="0" xfId="1" applyFont="1" applyBorder="1" applyAlignment="1">
      <alignment horizontal="center" vertical="center" textRotation="180"/>
    </xf>
    <xf numFmtId="0" fontId="7" fillId="0" borderId="7" xfId="0" applyFont="1" applyBorder="1"/>
    <xf numFmtId="0" fontId="5" fillId="0" borderId="0" xfId="1" applyFont="1" applyFill="1" applyBorder="1" applyAlignment="1" applyProtection="1">
      <alignment vertical="center"/>
    </xf>
    <xf numFmtId="0" fontId="3" fillId="0" borderId="0" xfId="0" applyFont="1"/>
    <xf numFmtId="0" fontId="7" fillId="0" borderId="1" xfId="1" applyFont="1" applyBorder="1" applyAlignment="1">
      <alignment vertical="center" textRotation="180" wrapText="1"/>
    </xf>
    <xf numFmtId="0" fontId="7" fillId="0" borderId="11" xfId="1" applyFont="1" applyBorder="1" applyAlignment="1">
      <alignment vertical="center" textRotation="180" wrapText="1"/>
    </xf>
    <xf numFmtId="0" fontId="7" fillId="0" borderId="4" xfId="1" applyFont="1" applyBorder="1" applyAlignment="1">
      <alignment vertical="center" textRotation="180" wrapText="1"/>
    </xf>
    <xf numFmtId="0" fontId="7" fillId="0" borderId="0" xfId="1" applyFont="1" applyBorder="1" applyAlignment="1"/>
    <xf numFmtId="0" fontId="7" fillId="0" borderId="0" xfId="0" applyFont="1" applyBorder="1"/>
    <xf numFmtId="0" fontId="3" fillId="0" borderId="0" xfId="0" applyFont="1" applyBorder="1"/>
    <xf numFmtId="0" fontId="5" fillId="0" borderId="0" xfId="0" applyFont="1"/>
    <xf numFmtId="9" fontId="3" fillId="0" borderId="0" xfId="2" applyFont="1" applyBorder="1"/>
    <xf numFmtId="2" fontId="0" fillId="0" borderId="0" xfId="0" applyNumberFormat="1"/>
    <xf numFmtId="0" fontId="0" fillId="0" borderId="0" xfId="0" applyBorder="1" applyAlignment="1">
      <alignment horizontal="center"/>
    </xf>
    <xf numFmtId="2" fontId="3" fillId="0" borderId="0" xfId="1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9" fontId="0" fillId="0" borderId="8" xfId="2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1" fillId="0" borderId="0" xfId="0" applyFont="1" applyAlignment="1"/>
    <xf numFmtId="0" fontId="7" fillId="0" borderId="12" xfId="0" applyFont="1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7" fillId="0" borderId="13" xfId="0" applyFont="1" applyBorder="1" applyAlignment="1" applyProtection="1">
      <alignment horizontal="center"/>
    </xf>
    <xf numFmtId="0" fontId="7" fillId="0" borderId="18" xfId="0" applyFont="1" applyBorder="1" applyAlignment="1" applyProtection="1">
      <alignment horizontal="center"/>
    </xf>
    <xf numFmtId="0" fontId="3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5" fillId="2" borderId="1" xfId="1" applyFont="1" applyFill="1" applyBorder="1" applyAlignment="1" applyProtection="1">
      <alignment horizontal="left" vertical="center"/>
    </xf>
    <xf numFmtId="0" fontId="5" fillId="2" borderId="2" xfId="1" applyFont="1" applyFill="1" applyBorder="1" applyAlignment="1" applyProtection="1">
      <alignment horizontal="left" vertical="center"/>
    </xf>
    <xf numFmtId="0" fontId="5" fillId="2" borderId="3" xfId="1" applyFont="1" applyFill="1" applyBorder="1" applyAlignment="1" applyProtection="1">
      <alignment horizontal="left" vertical="center"/>
    </xf>
    <xf numFmtId="0" fontId="5" fillId="2" borderId="4" xfId="1" applyFont="1" applyFill="1" applyBorder="1" applyAlignment="1" applyProtection="1">
      <alignment horizontal="left" vertical="center"/>
    </xf>
    <xf numFmtId="0" fontId="5" fillId="2" borderId="5" xfId="1" applyFont="1" applyFill="1" applyBorder="1" applyAlignment="1" applyProtection="1">
      <alignment horizontal="left" vertical="center"/>
    </xf>
    <xf numFmtId="0" fontId="5" fillId="2" borderId="6" xfId="1" applyFont="1" applyFill="1" applyBorder="1" applyAlignment="1" applyProtection="1">
      <alignment horizontal="left" vertical="center"/>
    </xf>
    <xf numFmtId="0" fontId="7" fillId="0" borderId="13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5" fillId="2" borderId="11" xfId="1" applyFont="1" applyFill="1" applyBorder="1" applyAlignment="1" applyProtection="1">
      <alignment horizontal="left" vertical="center"/>
    </xf>
    <xf numFmtId="0" fontId="5" fillId="2" borderId="0" xfId="1" applyFont="1" applyFill="1" applyBorder="1" applyAlignment="1" applyProtection="1">
      <alignment horizontal="left" vertical="center"/>
    </xf>
    <xf numFmtId="0" fontId="3" fillId="0" borderId="8" xfId="1" applyFont="1" applyBorder="1" applyAlignment="1">
      <alignment horizontal="center"/>
    </xf>
    <xf numFmtId="0" fontId="3" fillId="0" borderId="8" xfId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4" xfId="1" applyBorder="1" applyAlignment="1">
      <alignment horizontal="center"/>
    </xf>
    <xf numFmtId="0" fontId="3" fillId="0" borderId="16" xfId="1" applyBorder="1" applyAlignment="1">
      <alignment horizontal="center"/>
    </xf>
    <xf numFmtId="0" fontId="3" fillId="0" borderId="9" xfId="1" applyBorder="1" applyAlignment="1">
      <alignment horizontal="center"/>
    </xf>
    <xf numFmtId="0" fontId="3" fillId="0" borderId="17" xfId="1" applyBorder="1" applyAlignment="1">
      <alignment horizontal="center"/>
    </xf>
    <xf numFmtId="0" fontId="5" fillId="0" borderId="0" xfId="1" applyFont="1" applyFill="1" applyBorder="1" applyAlignment="1" applyProtection="1">
      <alignment horizontal="left" vertical="center"/>
    </xf>
    <xf numFmtId="0" fontId="3" fillId="0" borderId="10" xfId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2" borderId="12" xfId="1" applyFont="1" applyFill="1" applyBorder="1" applyAlignment="1" applyProtection="1">
      <alignment horizontal="left" vertical="center"/>
    </xf>
    <xf numFmtId="0" fontId="3" fillId="0" borderId="19" xfId="1" applyFont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12" xfId="0" applyFont="1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101.xml.rels><?xml version="1.0" encoding="UTF-8" standalone="yes"?>
<Relationships xmlns="http://schemas.openxmlformats.org/package/2006/relationships"><Relationship Id="rId2" Type="http://schemas.microsoft.com/office/2011/relationships/chartColorStyle" Target="colors101.xml"/><Relationship Id="rId1" Type="http://schemas.microsoft.com/office/2011/relationships/chartStyle" Target="style10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-4.6050000000000001E-2</c:v>
                </c:pt>
                <c:pt idx="2">
                  <c:v>-9.8924999999999999E-2</c:v>
                </c:pt>
                <c:pt idx="3">
                  <c:v>-0.15920000000000001</c:v>
                </c:pt>
                <c:pt idx="4">
                  <c:v>-0.2243</c:v>
                </c:pt>
                <c:pt idx="5">
                  <c:v>-0.28082499999999999</c:v>
                </c:pt>
                <c:pt idx="6">
                  <c:v>-0.32652500000000001</c:v>
                </c:pt>
                <c:pt idx="7">
                  <c:v>-0.37855</c:v>
                </c:pt>
                <c:pt idx="8">
                  <c:v>-0.4219</c:v>
                </c:pt>
                <c:pt idx="9">
                  <c:v>-0.45952500000000002</c:v>
                </c:pt>
                <c:pt idx="10">
                  <c:v>-0.49795</c:v>
                </c:pt>
                <c:pt idx="11">
                  <c:v>-0.53087499999999999</c:v>
                </c:pt>
                <c:pt idx="12">
                  <c:v>-0.56232499999999996</c:v>
                </c:pt>
                <c:pt idx="13">
                  <c:v>-0.5736</c:v>
                </c:pt>
                <c:pt idx="14">
                  <c:v>-0.58597499999999991</c:v>
                </c:pt>
                <c:pt idx="15">
                  <c:v>-0.60350000000000004</c:v>
                </c:pt>
                <c:pt idx="16">
                  <c:v>-0.61217499999999991</c:v>
                </c:pt>
                <c:pt idx="17">
                  <c:v>-0.626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58-4ADE-ADF1-1FA16BFD8BE8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rev'!$F$66:$F$83</c:f>
              <c:numCache>
                <c:formatCode>0.0000</c:formatCode>
                <c:ptCount val="18"/>
                <c:pt idx="0">
                  <c:v>-6.4376754385965212E-2</c:v>
                </c:pt>
                <c:pt idx="1">
                  <c:v>-0.10247752837977324</c:v>
                </c:pt>
                <c:pt idx="2">
                  <c:v>-0.14057830237358127</c:v>
                </c:pt>
                <c:pt idx="3">
                  <c:v>-0.17867907636738931</c:v>
                </c:pt>
                <c:pt idx="4">
                  <c:v>-0.21677985036119732</c:v>
                </c:pt>
                <c:pt idx="5">
                  <c:v>-0.25488062435500536</c:v>
                </c:pt>
                <c:pt idx="6">
                  <c:v>-0.29298139834881343</c:v>
                </c:pt>
                <c:pt idx="7">
                  <c:v>-0.33108217234262138</c:v>
                </c:pt>
                <c:pt idx="8">
                  <c:v>-0.36918294633642945</c:v>
                </c:pt>
                <c:pt idx="9">
                  <c:v>-0.40728372033023752</c:v>
                </c:pt>
                <c:pt idx="10">
                  <c:v>-0.44538449432404548</c:v>
                </c:pt>
                <c:pt idx="11">
                  <c:v>-0.48348526831785354</c:v>
                </c:pt>
                <c:pt idx="12">
                  <c:v>-0.52158604231166161</c:v>
                </c:pt>
                <c:pt idx="13">
                  <c:v>-0.55968681630546957</c:v>
                </c:pt>
                <c:pt idx="14">
                  <c:v>-0.59778759029927764</c:v>
                </c:pt>
                <c:pt idx="15">
                  <c:v>-0.63588836429308571</c:v>
                </c:pt>
                <c:pt idx="16">
                  <c:v>-0.67398913828689366</c:v>
                </c:pt>
                <c:pt idx="17">
                  <c:v>-0.71208991228070173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58-4ADE-ADF1-1FA16BFD8BE8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rev'!$P$66:$P$83</c:f>
              <c:numCache>
                <c:formatCode>0.0000</c:formatCode>
                <c:ptCount val="18"/>
                <c:pt idx="0">
                  <c:v>2.2499999999999999E-4</c:v>
                </c:pt>
                <c:pt idx="1">
                  <c:v>-4.5725000000000002E-2</c:v>
                </c:pt>
                <c:pt idx="2">
                  <c:v>-9.9349999999999994E-2</c:v>
                </c:pt>
                <c:pt idx="3">
                  <c:v>-0.1603</c:v>
                </c:pt>
                <c:pt idx="4">
                  <c:v>-0.22447499999999998</c:v>
                </c:pt>
                <c:pt idx="5">
                  <c:v>-0.28079999999999999</c:v>
                </c:pt>
                <c:pt idx="6">
                  <c:v>-0.32687500000000003</c:v>
                </c:pt>
                <c:pt idx="7">
                  <c:v>-0.37867500000000004</c:v>
                </c:pt>
                <c:pt idx="8">
                  <c:v>-0.4219</c:v>
                </c:pt>
                <c:pt idx="9">
                  <c:v>-0.45995000000000003</c:v>
                </c:pt>
                <c:pt idx="10">
                  <c:v>-0.49787500000000001</c:v>
                </c:pt>
                <c:pt idx="11">
                  <c:v>-0.53067500000000001</c:v>
                </c:pt>
                <c:pt idx="12">
                  <c:v>-0.56167500000000004</c:v>
                </c:pt>
                <c:pt idx="13">
                  <c:v>-0.57277500000000003</c:v>
                </c:pt>
                <c:pt idx="14">
                  <c:v>-0.58567500000000006</c:v>
                </c:pt>
                <c:pt idx="15">
                  <c:v>-0.60277500000000006</c:v>
                </c:pt>
                <c:pt idx="16">
                  <c:v>-0.61094999999999999</c:v>
                </c:pt>
                <c:pt idx="17">
                  <c:v>-0.62580000000000002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93-4DA0-9B2C-BFA8FC40302D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rev'!$S$66:$S$83</c:f>
              <c:numCache>
                <c:formatCode>0.0000</c:formatCode>
                <c:ptCount val="18"/>
                <c:pt idx="0">
                  <c:v>-6.4779824561403632E-2</c:v>
                </c:pt>
                <c:pt idx="1">
                  <c:v>-0.10281896284829734</c:v>
                </c:pt>
                <c:pt idx="2">
                  <c:v>-0.14085810113519104</c:v>
                </c:pt>
                <c:pt idx="3">
                  <c:v>-0.17889723942208471</c:v>
                </c:pt>
                <c:pt idx="4">
                  <c:v>-0.21693637770897842</c:v>
                </c:pt>
                <c:pt idx="5">
                  <c:v>-0.25497551599587209</c:v>
                </c:pt>
                <c:pt idx="6">
                  <c:v>-0.2930146542827658</c:v>
                </c:pt>
                <c:pt idx="7">
                  <c:v>-0.3310537925696595</c:v>
                </c:pt>
                <c:pt idx="8">
                  <c:v>-0.3690929308565532</c:v>
                </c:pt>
                <c:pt idx="9">
                  <c:v>-0.40713206914344691</c:v>
                </c:pt>
                <c:pt idx="10">
                  <c:v>-0.44517120743034061</c:v>
                </c:pt>
                <c:pt idx="11">
                  <c:v>-0.48321034571723431</c:v>
                </c:pt>
                <c:pt idx="12">
                  <c:v>-0.52124948400412796</c:v>
                </c:pt>
                <c:pt idx="13">
                  <c:v>-0.55928862229102161</c:v>
                </c:pt>
                <c:pt idx="14">
                  <c:v>-0.59732776057791537</c:v>
                </c:pt>
                <c:pt idx="15">
                  <c:v>-0.63536689886480913</c:v>
                </c:pt>
                <c:pt idx="16">
                  <c:v>-0.67340603715170277</c:v>
                </c:pt>
                <c:pt idx="17">
                  <c:v>-0.71144517543859642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93-4DA0-9B2C-BFA8FC403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</a:t>
                </a:r>
                <a:r>
                  <a:rPr lang="pt-BR" b="1" baseline="0">
                    <a:solidFill>
                      <a:sysClr val="windowText" lastClr="000000"/>
                    </a:solidFill>
                  </a:rPr>
                  <a:t> Longitudinal (mm)</a:t>
                </a:r>
                <a:endParaRPr lang="pt-BR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yi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rev'!$G$66:$G$83</c:f>
              <c:numCache>
                <c:formatCode>0.0000</c:formatCode>
                <c:ptCount val="18"/>
                <c:pt idx="0">
                  <c:v>6.4376754385965212E-2</c:v>
                </c:pt>
                <c:pt idx="1">
                  <c:v>5.6427528379773238E-2</c:v>
                </c:pt>
                <c:pt idx="2">
                  <c:v>4.1653302373581266E-2</c:v>
                </c:pt>
                <c:pt idx="3">
                  <c:v>1.9479076367389297E-2</c:v>
                </c:pt>
                <c:pt idx="4">
                  <c:v>-7.5201496388026812E-3</c:v>
                </c:pt>
                <c:pt idx="5">
                  <c:v>-2.5944375644994633E-2</c:v>
                </c:pt>
                <c:pt idx="6">
                  <c:v>-3.3543601651186583E-2</c:v>
                </c:pt>
                <c:pt idx="7">
                  <c:v>-4.7467827657378614E-2</c:v>
                </c:pt>
                <c:pt idx="8">
                  <c:v>-5.2717053663570546E-2</c:v>
                </c:pt>
                <c:pt idx="9">
                  <c:v>-5.2241279669762497E-2</c:v>
                </c:pt>
                <c:pt idx="10">
                  <c:v>-5.2565505675954527E-2</c:v>
                </c:pt>
                <c:pt idx="11">
                  <c:v>-4.7389731682146441E-2</c:v>
                </c:pt>
                <c:pt idx="12">
                  <c:v>-4.0738957688338351E-2</c:v>
                </c:pt>
                <c:pt idx="13">
                  <c:v>-1.3913183694530429E-2</c:v>
                </c:pt>
                <c:pt idx="14">
                  <c:v>1.1812590299277725E-2</c:v>
                </c:pt>
                <c:pt idx="15">
                  <c:v>3.238836429308567E-2</c:v>
                </c:pt>
                <c:pt idx="16">
                  <c:v>6.1814138286893749E-2</c:v>
                </c:pt>
                <c:pt idx="17">
                  <c:v>8.608991228070173E-2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9-4184-A495-66371C0432A0}"/>
            </c:ext>
          </c:extLst>
        </c:ser>
        <c:ser>
          <c:idx val="1"/>
          <c:order val="1"/>
          <c:tx>
            <c:v>y'i - yi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rev'!$T$66:$T$83</c:f>
              <c:numCache>
                <c:formatCode>0.0000</c:formatCode>
                <c:ptCount val="18"/>
                <c:pt idx="0">
                  <c:v>6.5004824561403635E-2</c:v>
                </c:pt>
                <c:pt idx="1">
                  <c:v>5.7093962848297333E-2</c:v>
                </c:pt>
                <c:pt idx="2">
                  <c:v>4.1508101135191044E-2</c:v>
                </c:pt>
                <c:pt idx="3">
                  <c:v>1.8597239422084716E-2</c:v>
                </c:pt>
                <c:pt idx="4">
                  <c:v>-7.5386222910215628E-3</c:v>
                </c:pt>
                <c:pt idx="5">
                  <c:v>-2.5824484004127901E-2</c:v>
                </c:pt>
                <c:pt idx="6">
                  <c:v>-3.386034571723423E-2</c:v>
                </c:pt>
                <c:pt idx="7">
                  <c:v>-4.762120743034054E-2</c:v>
                </c:pt>
                <c:pt idx="8">
                  <c:v>-5.2807069143446794E-2</c:v>
                </c:pt>
                <c:pt idx="9">
                  <c:v>-5.2817930856553119E-2</c:v>
                </c:pt>
                <c:pt idx="10">
                  <c:v>-5.2703792569659402E-2</c:v>
                </c:pt>
                <c:pt idx="11">
                  <c:v>-4.7464654282765695E-2</c:v>
                </c:pt>
                <c:pt idx="12">
                  <c:v>-4.0425515995872074E-2</c:v>
                </c:pt>
                <c:pt idx="13">
                  <c:v>-1.3486377708978425E-2</c:v>
                </c:pt>
                <c:pt idx="14">
                  <c:v>1.1652760577915311E-2</c:v>
                </c:pt>
                <c:pt idx="15">
                  <c:v>3.2591898864809066E-2</c:v>
                </c:pt>
                <c:pt idx="16">
                  <c:v>6.2456037151702781E-2</c:v>
                </c:pt>
                <c:pt idx="17">
                  <c:v>8.5645175438596399E-2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0C-4FB7-B745-A34A1B4E8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447664"/>
        <c:axId val="1941450576"/>
      </c:scatterChart>
      <c:valAx>
        <c:axId val="1941447664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50576"/>
        <c:crosses val="autoZero"/>
        <c:crossBetween val="midCat"/>
        <c:majorUnit val="40"/>
      </c:valAx>
      <c:valAx>
        <c:axId val="19414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-7.9492260061919742E-3</c:v>
                </c:pt>
                <c:pt idx="2">
                  <c:v>-2.2723452012383946E-2</c:v>
                </c:pt>
                <c:pt idx="3">
                  <c:v>-4.4897678018575915E-2</c:v>
                </c:pt>
                <c:pt idx="4">
                  <c:v>-7.1896904024767894E-2</c:v>
                </c:pt>
                <c:pt idx="5">
                  <c:v>-9.0321130030959845E-2</c:v>
                </c:pt>
                <c:pt idx="6">
                  <c:v>-9.7920356037151796E-2</c:v>
                </c:pt>
                <c:pt idx="7">
                  <c:v>-0.11184458204334383</c:v>
                </c:pt>
                <c:pt idx="8">
                  <c:v>-0.11709380804953576</c:v>
                </c:pt>
                <c:pt idx="9">
                  <c:v>-0.11661803405572771</c:v>
                </c:pt>
                <c:pt idx="10">
                  <c:v>-0.11694226006191974</c:v>
                </c:pt>
                <c:pt idx="11">
                  <c:v>-0.11176648606811165</c:v>
                </c:pt>
                <c:pt idx="12">
                  <c:v>-0.10511571207430356</c:v>
                </c:pt>
                <c:pt idx="13">
                  <c:v>-7.8289938080495641E-2</c:v>
                </c:pt>
                <c:pt idx="14">
                  <c:v>-5.2564164086687487E-2</c:v>
                </c:pt>
                <c:pt idx="15">
                  <c:v>-3.1988390092879543E-2</c:v>
                </c:pt>
                <c:pt idx="16">
                  <c:v>-2.562616099071463E-3</c:v>
                </c:pt>
                <c:pt idx="17">
                  <c:v>2.1713157894736518E-2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FE-4957-B4A9-018A3B16F6CF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-7.9108617131063014E-3</c:v>
                </c:pt>
                <c:pt idx="2">
                  <c:v>-2.349672342621259E-2</c:v>
                </c:pt>
                <c:pt idx="3">
                  <c:v>-4.6407585139318919E-2</c:v>
                </c:pt>
                <c:pt idx="4">
                  <c:v>-7.2543446852425197E-2</c:v>
                </c:pt>
                <c:pt idx="5">
                  <c:v>-9.0829308565531536E-2</c:v>
                </c:pt>
                <c:pt idx="6">
                  <c:v>-9.8865170278637865E-2</c:v>
                </c:pt>
                <c:pt idx="7">
                  <c:v>-0.11262603199174417</c:v>
                </c:pt>
                <c:pt idx="8">
                  <c:v>-0.11781189370485043</c:v>
                </c:pt>
                <c:pt idx="9">
                  <c:v>-0.11782275541795675</c:v>
                </c:pt>
                <c:pt idx="10">
                  <c:v>-0.11770861713106304</c:v>
                </c:pt>
                <c:pt idx="11">
                  <c:v>-0.11246947884416933</c:v>
                </c:pt>
                <c:pt idx="12">
                  <c:v>-0.10543034055727571</c:v>
                </c:pt>
                <c:pt idx="13">
                  <c:v>-7.849120227038206E-2</c:v>
                </c:pt>
                <c:pt idx="14">
                  <c:v>-5.3352063983488324E-2</c:v>
                </c:pt>
                <c:pt idx="15">
                  <c:v>-3.2412925696594569E-2</c:v>
                </c:pt>
                <c:pt idx="16">
                  <c:v>-2.5487874097008534E-3</c:v>
                </c:pt>
                <c:pt idx="17">
                  <c:v>2.0640350877192765E-2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94-4081-AD99-BFA0CF497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Volta</a:t>
            </a:r>
            <a:r>
              <a:rPr lang="pt-BR" baseline="0"/>
              <a:t> e Reta de Ajuste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 mm sem rev'!$O$66:$O$83</c:f>
              <c:strCach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rev'!$P$66:$P$83</c:f>
              <c:numCache>
                <c:formatCode>0.0000</c:formatCode>
                <c:ptCount val="18"/>
                <c:pt idx="0">
                  <c:v>2.2499999999999999E-4</c:v>
                </c:pt>
                <c:pt idx="1">
                  <c:v>-4.5725000000000002E-2</c:v>
                </c:pt>
                <c:pt idx="2">
                  <c:v>-9.9349999999999994E-2</c:v>
                </c:pt>
                <c:pt idx="3">
                  <c:v>-0.1603</c:v>
                </c:pt>
                <c:pt idx="4">
                  <c:v>-0.22447499999999998</c:v>
                </c:pt>
                <c:pt idx="5">
                  <c:v>-0.28079999999999999</c:v>
                </c:pt>
                <c:pt idx="6">
                  <c:v>-0.32687500000000003</c:v>
                </c:pt>
                <c:pt idx="7">
                  <c:v>-0.37867500000000004</c:v>
                </c:pt>
                <c:pt idx="8">
                  <c:v>-0.4219</c:v>
                </c:pt>
                <c:pt idx="9">
                  <c:v>-0.45995000000000003</c:v>
                </c:pt>
                <c:pt idx="10">
                  <c:v>-0.49787500000000001</c:v>
                </c:pt>
                <c:pt idx="11">
                  <c:v>-0.53067500000000001</c:v>
                </c:pt>
                <c:pt idx="12">
                  <c:v>-0.56167500000000004</c:v>
                </c:pt>
                <c:pt idx="13">
                  <c:v>-0.57277500000000003</c:v>
                </c:pt>
                <c:pt idx="14">
                  <c:v>-0.58567500000000006</c:v>
                </c:pt>
                <c:pt idx="15">
                  <c:v>-0.60277500000000006</c:v>
                </c:pt>
                <c:pt idx="16">
                  <c:v>-0.61094999999999999</c:v>
                </c:pt>
                <c:pt idx="17">
                  <c:v>-0.62580000000000002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00-4507-9DD9-33948A0CAF2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rev'!$S$66:$S$83</c:f>
              <c:numCache>
                <c:formatCode>0.0000</c:formatCode>
                <c:ptCount val="18"/>
                <c:pt idx="0">
                  <c:v>-6.4779824561403632E-2</c:v>
                </c:pt>
                <c:pt idx="1">
                  <c:v>-0.10281896284829734</c:v>
                </c:pt>
                <c:pt idx="2">
                  <c:v>-0.14085810113519104</c:v>
                </c:pt>
                <c:pt idx="3">
                  <c:v>-0.17889723942208471</c:v>
                </c:pt>
                <c:pt idx="4">
                  <c:v>-0.21693637770897842</c:v>
                </c:pt>
                <c:pt idx="5">
                  <c:v>-0.25497551599587209</c:v>
                </c:pt>
                <c:pt idx="6">
                  <c:v>-0.2930146542827658</c:v>
                </c:pt>
                <c:pt idx="7">
                  <c:v>-0.3310537925696595</c:v>
                </c:pt>
                <c:pt idx="8">
                  <c:v>-0.3690929308565532</c:v>
                </c:pt>
                <c:pt idx="9">
                  <c:v>-0.40713206914344691</c:v>
                </c:pt>
                <c:pt idx="10">
                  <c:v>-0.44517120743034061</c:v>
                </c:pt>
                <c:pt idx="11">
                  <c:v>-0.48321034571723431</c:v>
                </c:pt>
                <c:pt idx="12">
                  <c:v>-0.52124948400412796</c:v>
                </c:pt>
                <c:pt idx="13">
                  <c:v>-0.55928862229102161</c:v>
                </c:pt>
                <c:pt idx="14">
                  <c:v>-0.59732776057791537</c:v>
                </c:pt>
                <c:pt idx="15">
                  <c:v>-0.63536689886480913</c:v>
                </c:pt>
                <c:pt idx="16">
                  <c:v>-0.67340603715170277</c:v>
                </c:pt>
                <c:pt idx="17">
                  <c:v>-0.71144517543859642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00-4507-9DD9-33948A0CA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5456"/>
        <c:axId val="23007952"/>
      </c:scatterChart>
      <c:valAx>
        <c:axId val="23005456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7952"/>
        <c:crosses val="autoZero"/>
        <c:crossBetween val="midCat"/>
        <c:majorUnit val="40"/>
      </c:valAx>
      <c:valAx>
        <c:axId val="230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rev'!$T$66:$T$83</c:f>
              <c:numCache>
                <c:formatCode>0.0000</c:formatCode>
                <c:ptCount val="18"/>
                <c:pt idx="0">
                  <c:v>6.5004824561403635E-2</c:v>
                </c:pt>
                <c:pt idx="1">
                  <c:v>5.7093962848297333E-2</c:v>
                </c:pt>
                <c:pt idx="2">
                  <c:v>4.1508101135191044E-2</c:v>
                </c:pt>
                <c:pt idx="3">
                  <c:v>1.8597239422084716E-2</c:v>
                </c:pt>
                <c:pt idx="4">
                  <c:v>-7.5386222910215628E-3</c:v>
                </c:pt>
                <c:pt idx="5">
                  <c:v>-2.5824484004127901E-2</c:v>
                </c:pt>
                <c:pt idx="6">
                  <c:v>-3.386034571723423E-2</c:v>
                </c:pt>
                <c:pt idx="7">
                  <c:v>-4.762120743034054E-2</c:v>
                </c:pt>
                <c:pt idx="8">
                  <c:v>-5.2807069143446794E-2</c:v>
                </c:pt>
                <c:pt idx="9">
                  <c:v>-5.2817930856553119E-2</c:v>
                </c:pt>
                <c:pt idx="10">
                  <c:v>-5.2703792569659402E-2</c:v>
                </c:pt>
                <c:pt idx="11">
                  <c:v>-4.7464654282765695E-2</c:v>
                </c:pt>
                <c:pt idx="12">
                  <c:v>-4.0425515995872074E-2</c:v>
                </c:pt>
                <c:pt idx="13">
                  <c:v>-1.3486377708978425E-2</c:v>
                </c:pt>
                <c:pt idx="14">
                  <c:v>1.1652760577915311E-2</c:v>
                </c:pt>
                <c:pt idx="15">
                  <c:v>3.2591898864809066E-2</c:v>
                </c:pt>
                <c:pt idx="16">
                  <c:v>6.2456037151702781E-2</c:v>
                </c:pt>
                <c:pt idx="17">
                  <c:v>8.5645175438596399E-2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2C4-A71D-A76C6449C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31760"/>
        <c:axId val="178735088"/>
      </c:scatterChart>
      <c:valAx>
        <c:axId val="178731760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5088"/>
        <c:crosses val="autoZero"/>
        <c:crossBetween val="midCat"/>
        <c:majorUnit val="40"/>
      </c:valAx>
      <c:valAx>
        <c:axId val="1787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Corrigida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-7.9108617131063014E-3</c:v>
                </c:pt>
                <c:pt idx="2">
                  <c:v>-2.349672342621259E-2</c:v>
                </c:pt>
                <c:pt idx="3">
                  <c:v>-4.6407585139318919E-2</c:v>
                </c:pt>
                <c:pt idx="4">
                  <c:v>-7.2543446852425197E-2</c:v>
                </c:pt>
                <c:pt idx="5">
                  <c:v>-9.0829308565531536E-2</c:v>
                </c:pt>
                <c:pt idx="6">
                  <c:v>-9.8865170278637865E-2</c:v>
                </c:pt>
                <c:pt idx="7">
                  <c:v>-0.11262603199174417</c:v>
                </c:pt>
                <c:pt idx="8">
                  <c:v>-0.11781189370485043</c:v>
                </c:pt>
                <c:pt idx="9">
                  <c:v>-0.11782275541795675</c:v>
                </c:pt>
                <c:pt idx="10">
                  <c:v>-0.11770861713106304</c:v>
                </c:pt>
                <c:pt idx="11">
                  <c:v>-0.11246947884416933</c:v>
                </c:pt>
                <c:pt idx="12">
                  <c:v>-0.10543034055727571</c:v>
                </c:pt>
                <c:pt idx="13">
                  <c:v>-7.849120227038206E-2</c:v>
                </c:pt>
                <c:pt idx="14">
                  <c:v>-5.3352063983488324E-2</c:v>
                </c:pt>
                <c:pt idx="15">
                  <c:v>-3.2412925696594569E-2</c:v>
                </c:pt>
                <c:pt idx="16">
                  <c:v>-2.5487874097008534E-3</c:v>
                </c:pt>
                <c:pt idx="17">
                  <c:v>2.0640350877192765E-2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AA-40DE-87DA-D12519725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50688"/>
        <c:axId val="180250272"/>
      </c:scatterChart>
      <c:valAx>
        <c:axId val="180250688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272"/>
        <c:crosses val="autoZero"/>
        <c:crossBetween val="midCat"/>
        <c:majorUnit val="40"/>
      </c:valAx>
      <c:valAx>
        <c:axId val="1802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Histerese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-4.6050000000000001E-2</c:v>
                </c:pt>
                <c:pt idx="2">
                  <c:v>-9.8924999999999999E-2</c:v>
                </c:pt>
                <c:pt idx="3">
                  <c:v>-0.15920000000000001</c:v>
                </c:pt>
                <c:pt idx="4">
                  <c:v>-0.2243</c:v>
                </c:pt>
                <c:pt idx="5">
                  <c:v>-0.28082499999999999</c:v>
                </c:pt>
                <c:pt idx="6">
                  <c:v>-0.32652500000000001</c:v>
                </c:pt>
                <c:pt idx="7">
                  <c:v>-0.37855</c:v>
                </c:pt>
                <c:pt idx="8">
                  <c:v>-0.4219</c:v>
                </c:pt>
                <c:pt idx="9">
                  <c:v>-0.45952500000000002</c:v>
                </c:pt>
                <c:pt idx="10">
                  <c:v>-0.49795</c:v>
                </c:pt>
                <c:pt idx="11">
                  <c:v>-0.53087499999999999</c:v>
                </c:pt>
                <c:pt idx="12">
                  <c:v>-0.56232499999999996</c:v>
                </c:pt>
                <c:pt idx="13">
                  <c:v>-0.5736</c:v>
                </c:pt>
                <c:pt idx="14">
                  <c:v>-0.58597499999999991</c:v>
                </c:pt>
                <c:pt idx="15">
                  <c:v>-0.60350000000000004</c:v>
                </c:pt>
                <c:pt idx="16">
                  <c:v>-0.61217499999999991</c:v>
                </c:pt>
                <c:pt idx="17">
                  <c:v>-0.626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A8-4349-8968-E9FE3A2F57D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rev'!$P$66:$P$83</c:f>
              <c:numCache>
                <c:formatCode>0.0000</c:formatCode>
                <c:ptCount val="18"/>
                <c:pt idx="0">
                  <c:v>2.2499999999999999E-4</c:v>
                </c:pt>
                <c:pt idx="1">
                  <c:v>-4.5725000000000002E-2</c:v>
                </c:pt>
                <c:pt idx="2">
                  <c:v>-9.9349999999999994E-2</c:v>
                </c:pt>
                <c:pt idx="3">
                  <c:v>-0.1603</c:v>
                </c:pt>
                <c:pt idx="4">
                  <c:v>-0.22447499999999998</c:v>
                </c:pt>
                <c:pt idx="5">
                  <c:v>-0.28079999999999999</c:v>
                </c:pt>
                <c:pt idx="6">
                  <c:v>-0.32687500000000003</c:v>
                </c:pt>
                <c:pt idx="7">
                  <c:v>-0.37867500000000004</c:v>
                </c:pt>
                <c:pt idx="8">
                  <c:v>-0.4219</c:v>
                </c:pt>
                <c:pt idx="9">
                  <c:v>-0.45995000000000003</c:v>
                </c:pt>
                <c:pt idx="10">
                  <c:v>-0.49787500000000001</c:v>
                </c:pt>
                <c:pt idx="11">
                  <c:v>-0.53067500000000001</c:v>
                </c:pt>
                <c:pt idx="12">
                  <c:v>-0.56167500000000004</c:v>
                </c:pt>
                <c:pt idx="13">
                  <c:v>-0.57277500000000003</c:v>
                </c:pt>
                <c:pt idx="14">
                  <c:v>-0.58567500000000006</c:v>
                </c:pt>
                <c:pt idx="15">
                  <c:v>-0.60277500000000006</c:v>
                </c:pt>
                <c:pt idx="16">
                  <c:v>-0.61094999999999999</c:v>
                </c:pt>
                <c:pt idx="17">
                  <c:v>-0.62580000000000002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A8-4349-8968-E9FE3A2F5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8752"/>
        <c:axId val="182006672"/>
      </c:scatterChart>
      <c:valAx>
        <c:axId val="182008752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6672"/>
        <c:crosses val="autoZero"/>
        <c:crossBetween val="midCat"/>
        <c:majorUnit val="40"/>
      </c:valAx>
      <c:valAx>
        <c:axId val="182006672"/>
        <c:scaling>
          <c:orientation val="minMax"/>
          <c:max val="0.1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8752"/>
        <c:crosses val="autoZero"/>
        <c:crossBetween val="midCat"/>
        <c:majorUnit val="0.1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-4.6050000000000001E-2</c:v>
                </c:pt>
                <c:pt idx="2">
                  <c:v>-9.8924999999999999E-2</c:v>
                </c:pt>
                <c:pt idx="3">
                  <c:v>-0.15920000000000001</c:v>
                </c:pt>
                <c:pt idx="4">
                  <c:v>-0.2243</c:v>
                </c:pt>
                <c:pt idx="5">
                  <c:v>-0.28082499999999999</c:v>
                </c:pt>
                <c:pt idx="6">
                  <c:v>-0.32652500000000001</c:v>
                </c:pt>
                <c:pt idx="7">
                  <c:v>-0.37855</c:v>
                </c:pt>
                <c:pt idx="8">
                  <c:v>-0.4219</c:v>
                </c:pt>
                <c:pt idx="9">
                  <c:v>-0.45952500000000002</c:v>
                </c:pt>
                <c:pt idx="10">
                  <c:v>-0.49795</c:v>
                </c:pt>
                <c:pt idx="11">
                  <c:v>-0.53087499999999999</c:v>
                </c:pt>
                <c:pt idx="12">
                  <c:v>-0.56232499999999996</c:v>
                </c:pt>
                <c:pt idx="13">
                  <c:v>-0.5736</c:v>
                </c:pt>
                <c:pt idx="14">
                  <c:v>-0.58597499999999991</c:v>
                </c:pt>
                <c:pt idx="15">
                  <c:v>-0.60350000000000004</c:v>
                </c:pt>
                <c:pt idx="16">
                  <c:v>-0.61217499999999991</c:v>
                </c:pt>
                <c:pt idx="17">
                  <c:v>-0.626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3F-426F-8B89-373B07681BC2}"/>
            </c:ext>
          </c:extLst>
        </c:ser>
        <c:ser>
          <c:idx val="1"/>
          <c:order val="1"/>
          <c:tx>
            <c:v>yi </c:v>
          </c:tx>
          <c:spPr>
            <a:ln w="19050" cap="rnd">
              <a:solidFill>
                <a:schemeClr val="tx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  <a:prstDash val="dash"/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rev'!$F$66:$F$83</c:f>
              <c:numCache>
                <c:formatCode>0.0000</c:formatCode>
                <c:ptCount val="18"/>
                <c:pt idx="0">
                  <c:v>-6.4376754385965212E-2</c:v>
                </c:pt>
                <c:pt idx="1">
                  <c:v>-0.10247752837977324</c:v>
                </c:pt>
                <c:pt idx="2">
                  <c:v>-0.14057830237358127</c:v>
                </c:pt>
                <c:pt idx="3">
                  <c:v>-0.17867907636738931</c:v>
                </c:pt>
                <c:pt idx="4">
                  <c:v>-0.21677985036119732</c:v>
                </c:pt>
                <c:pt idx="5">
                  <c:v>-0.25488062435500536</c:v>
                </c:pt>
                <c:pt idx="6">
                  <c:v>-0.29298139834881343</c:v>
                </c:pt>
                <c:pt idx="7">
                  <c:v>-0.33108217234262138</c:v>
                </c:pt>
                <c:pt idx="8">
                  <c:v>-0.36918294633642945</c:v>
                </c:pt>
                <c:pt idx="9">
                  <c:v>-0.40728372033023752</c:v>
                </c:pt>
                <c:pt idx="10">
                  <c:v>-0.44538449432404548</c:v>
                </c:pt>
                <c:pt idx="11">
                  <c:v>-0.48348526831785354</c:v>
                </c:pt>
                <c:pt idx="12">
                  <c:v>-0.52158604231166161</c:v>
                </c:pt>
                <c:pt idx="13">
                  <c:v>-0.55968681630546957</c:v>
                </c:pt>
                <c:pt idx="14">
                  <c:v>-0.59778759029927764</c:v>
                </c:pt>
                <c:pt idx="15">
                  <c:v>-0.63588836429308571</c:v>
                </c:pt>
                <c:pt idx="16">
                  <c:v>-0.67398913828689366</c:v>
                </c:pt>
                <c:pt idx="17">
                  <c:v>-0.71208991228070173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3F-426F-8B89-373B07681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</a:t>
                </a:r>
                <a:r>
                  <a:rPr lang="pt-BR" b="1" baseline="0">
                    <a:solidFill>
                      <a:sysClr val="windowText" lastClr="000000"/>
                    </a:solidFill>
                  </a:rPr>
                  <a:t> Longitudinal (mm)</a:t>
                </a:r>
                <a:endParaRPr lang="pt-BR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yi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rev'!$G$66:$G$83</c:f>
              <c:numCache>
                <c:formatCode>0.0000</c:formatCode>
                <c:ptCount val="18"/>
                <c:pt idx="0">
                  <c:v>6.4376754385965212E-2</c:v>
                </c:pt>
                <c:pt idx="1">
                  <c:v>5.6427528379773238E-2</c:v>
                </c:pt>
                <c:pt idx="2">
                  <c:v>4.1653302373581266E-2</c:v>
                </c:pt>
                <c:pt idx="3">
                  <c:v>1.9479076367389297E-2</c:v>
                </c:pt>
                <c:pt idx="4">
                  <c:v>-7.5201496388026812E-3</c:v>
                </c:pt>
                <c:pt idx="5">
                  <c:v>-2.5944375644994633E-2</c:v>
                </c:pt>
                <c:pt idx="6">
                  <c:v>-3.3543601651186583E-2</c:v>
                </c:pt>
                <c:pt idx="7">
                  <c:v>-4.7467827657378614E-2</c:v>
                </c:pt>
                <c:pt idx="8">
                  <c:v>-5.2717053663570546E-2</c:v>
                </c:pt>
                <c:pt idx="9">
                  <c:v>-5.2241279669762497E-2</c:v>
                </c:pt>
                <c:pt idx="10">
                  <c:v>-5.2565505675954527E-2</c:v>
                </c:pt>
                <c:pt idx="11">
                  <c:v>-4.7389731682146441E-2</c:v>
                </c:pt>
                <c:pt idx="12">
                  <c:v>-4.0738957688338351E-2</c:v>
                </c:pt>
                <c:pt idx="13">
                  <c:v>-1.3913183694530429E-2</c:v>
                </c:pt>
                <c:pt idx="14">
                  <c:v>1.1812590299277725E-2</c:v>
                </c:pt>
                <c:pt idx="15">
                  <c:v>3.238836429308567E-2</c:v>
                </c:pt>
                <c:pt idx="16">
                  <c:v>6.1814138286893749E-2</c:v>
                </c:pt>
                <c:pt idx="17">
                  <c:v>8.608991228070173E-2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DD-48C8-B88B-0DC6AC01E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447664"/>
        <c:axId val="1941450576"/>
      </c:scatterChart>
      <c:valAx>
        <c:axId val="1941447664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50576"/>
        <c:crosses val="autoZero"/>
        <c:crossBetween val="midCat"/>
        <c:majorUnit val="40"/>
      </c:valAx>
      <c:valAx>
        <c:axId val="1941450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-7.9492260061919742E-3</c:v>
                </c:pt>
                <c:pt idx="2">
                  <c:v>-2.2723452012383946E-2</c:v>
                </c:pt>
                <c:pt idx="3">
                  <c:v>-4.4897678018575915E-2</c:v>
                </c:pt>
                <c:pt idx="4">
                  <c:v>-7.1896904024767894E-2</c:v>
                </c:pt>
                <c:pt idx="5">
                  <c:v>-9.0321130030959845E-2</c:v>
                </c:pt>
                <c:pt idx="6">
                  <c:v>-9.7920356037151796E-2</c:v>
                </c:pt>
                <c:pt idx="7">
                  <c:v>-0.11184458204334383</c:v>
                </c:pt>
                <c:pt idx="8">
                  <c:v>-0.11709380804953576</c:v>
                </c:pt>
                <c:pt idx="9">
                  <c:v>-0.11661803405572771</c:v>
                </c:pt>
                <c:pt idx="10">
                  <c:v>-0.11694226006191974</c:v>
                </c:pt>
                <c:pt idx="11">
                  <c:v>-0.11176648606811165</c:v>
                </c:pt>
                <c:pt idx="12">
                  <c:v>-0.10511571207430356</c:v>
                </c:pt>
                <c:pt idx="13">
                  <c:v>-7.8289938080495641E-2</c:v>
                </c:pt>
                <c:pt idx="14">
                  <c:v>-5.2564164086687487E-2</c:v>
                </c:pt>
                <c:pt idx="15">
                  <c:v>-3.1988390092879543E-2</c:v>
                </c:pt>
                <c:pt idx="16">
                  <c:v>-2.562616099071463E-3</c:v>
                </c:pt>
                <c:pt idx="17">
                  <c:v>2.1713157894736518E-2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EE-41E2-B179-5E3AFF8C2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rev'!$C$56:$C$73</c:f>
              <c:numCache>
                <c:formatCode>0.0000</c:formatCode>
                <c:ptCount val="18"/>
                <c:pt idx="0">
                  <c:v>0</c:v>
                </c:pt>
                <c:pt idx="1">
                  <c:v>-3.9500000000000004E-3</c:v>
                </c:pt>
                <c:pt idx="2">
                  <c:v>-1.005E-2</c:v>
                </c:pt>
                <c:pt idx="3">
                  <c:v>-1.9599999999999999E-2</c:v>
                </c:pt>
                <c:pt idx="4">
                  <c:v>-3.2875000000000001E-2</c:v>
                </c:pt>
                <c:pt idx="5">
                  <c:v>-3.7524999999999996E-2</c:v>
                </c:pt>
                <c:pt idx="6">
                  <c:v>-3.2999999999999995E-2</c:v>
                </c:pt>
                <c:pt idx="7">
                  <c:v>-3.4599999999999999E-2</c:v>
                </c:pt>
                <c:pt idx="8">
                  <c:v>-2.6124999999999999E-2</c:v>
                </c:pt>
                <c:pt idx="9">
                  <c:v>-1.2825E-2</c:v>
                </c:pt>
                <c:pt idx="10">
                  <c:v>3.4999999999999994E-4</c:v>
                </c:pt>
                <c:pt idx="11">
                  <c:v>2.0749999999999998E-2</c:v>
                </c:pt>
                <c:pt idx="12">
                  <c:v>4.5200000000000004E-2</c:v>
                </c:pt>
                <c:pt idx="13">
                  <c:v>8.8075000000000001E-2</c:v>
                </c:pt>
                <c:pt idx="14">
                  <c:v>0.1285</c:v>
                </c:pt>
                <c:pt idx="15">
                  <c:v>0.16339999999999999</c:v>
                </c:pt>
                <c:pt idx="16">
                  <c:v>0.21039999999999998</c:v>
                </c:pt>
                <c:pt idx="17">
                  <c:v>0.24152499999999999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08-4A67-A0F3-88D0F460983D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rev'!$F$56:$F$73</c:f>
              <c:numCache>
                <c:formatCode>0.0000</c:formatCode>
                <c:ptCount val="18"/>
                <c:pt idx="0">
                  <c:v>-7.810994152046781E-2</c:v>
                </c:pt>
                <c:pt idx="1">
                  <c:v>-6.4426092191262441E-2</c:v>
                </c:pt>
                <c:pt idx="2">
                  <c:v>-5.0742242862057085E-2</c:v>
                </c:pt>
                <c:pt idx="3">
                  <c:v>-3.7058393532851723E-2</c:v>
                </c:pt>
                <c:pt idx="4">
                  <c:v>-2.3374544203646361E-2</c:v>
                </c:pt>
                <c:pt idx="5">
                  <c:v>-9.6906948744410054E-3</c:v>
                </c:pt>
                <c:pt idx="6">
                  <c:v>3.9931544547643638E-3</c:v>
                </c:pt>
                <c:pt idx="7">
                  <c:v>1.7677003783969733E-2</c:v>
                </c:pt>
                <c:pt idx="8">
                  <c:v>3.1360853113175088E-2</c:v>
                </c:pt>
                <c:pt idx="9">
                  <c:v>4.5044702442380444E-2</c:v>
                </c:pt>
                <c:pt idx="10">
                  <c:v>5.8728551771585799E-2</c:v>
                </c:pt>
                <c:pt idx="11">
                  <c:v>7.2412401100791182E-2</c:v>
                </c:pt>
                <c:pt idx="12">
                  <c:v>8.6096250429996538E-2</c:v>
                </c:pt>
                <c:pt idx="13">
                  <c:v>9.9780099759201893E-2</c:v>
                </c:pt>
                <c:pt idx="14">
                  <c:v>0.11346394908840728</c:v>
                </c:pt>
                <c:pt idx="15">
                  <c:v>0.12714779841761265</c:v>
                </c:pt>
                <c:pt idx="16">
                  <c:v>0.140831647746818</c:v>
                </c:pt>
                <c:pt idx="17">
                  <c:v>0.15451549707602336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08-4A67-A0F3-88D0F460983D}"/>
            </c:ext>
          </c:extLst>
        </c:ser>
        <c:ser>
          <c:idx val="2"/>
          <c:order val="2"/>
          <c:tx>
            <c:v>y'i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rev'!$P$56:$P$73</c:f>
              <c:numCache>
                <c:formatCode>0.0000</c:formatCode>
                <c:ptCount val="18"/>
                <c:pt idx="0">
                  <c:v>-5.2250000000000005E-3</c:v>
                </c:pt>
                <c:pt idx="1">
                  <c:v>-9.5750000000000002E-3</c:v>
                </c:pt>
                <c:pt idx="2">
                  <c:v>-1.5375000000000002E-2</c:v>
                </c:pt>
                <c:pt idx="3">
                  <c:v>-2.4300000000000002E-2</c:v>
                </c:pt>
                <c:pt idx="4">
                  <c:v>-3.7599999999999995E-2</c:v>
                </c:pt>
                <c:pt idx="5">
                  <c:v>-4.1550000000000004E-2</c:v>
                </c:pt>
                <c:pt idx="6">
                  <c:v>-3.7299999999999993E-2</c:v>
                </c:pt>
                <c:pt idx="7">
                  <c:v>-3.78E-2</c:v>
                </c:pt>
                <c:pt idx="8">
                  <c:v>-2.9225000000000001E-2</c:v>
                </c:pt>
                <c:pt idx="9">
                  <c:v>-1.5925000000000002E-2</c:v>
                </c:pt>
                <c:pt idx="10">
                  <c:v>-2.5749999999999996E-3</c:v>
                </c:pt>
                <c:pt idx="11">
                  <c:v>1.7974999999999998E-2</c:v>
                </c:pt>
                <c:pt idx="12">
                  <c:v>4.2525000000000007E-2</c:v>
                </c:pt>
                <c:pt idx="13">
                  <c:v>8.5374999999999993E-2</c:v>
                </c:pt>
                <c:pt idx="14">
                  <c:v>0.12592499999999998</c:v>
                </c:pt>
                <c:pt idx="15">
                  <c:v>0.161775</c:v>
                </c:pt>
                <c:pt idx="16">
                  <c:v>0.20824999999999999</c:v>
                </c:pt>
                <c:pt idx="17">
                  <c:v>0.2384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D8-4930-9AF5-F9E66FF4FFF7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rev'!$S$56:$S$73</c:f>
              <c:numCache>
                <c:formatCode>0.0000</c:formatCode>
                <c:ptCount val="18"/>
                <c:pt idx="0">
                  <c:v>-8.3372807017543848E-2</c:v>
                </c:pt>
                <c:pt idx="1">
                  <c:v>-6.9487280701754375E-2</c:v>
                </c:pt>
                <c:pt idx="2">
                  <c:v>-5.5601754385964916E-2</c:v>
                </c:pt>
                <c:pt idx="3">
                  <c:v>-4.1716228070175443E-2</c:v>
                </c:pt>
                <c:pt idx="4">
                  <c:v>-2.7830701754385977E-2</c:v>
                </c:pt>
                <c:pt idx="5">
                  <c:v>-1.394517543859651E-2</c:v>
                </c:pt>
                <c:pt idx="6">
                  <c:v>-5.9649122807037269E-5</c:v>
                </c:pt>
                <c:pt idx="7">
                  <c:v>1.3825877192982436E-2</c:v>
                </c:pt>
                <c:pt idx="8">
                  <c:v>2.7711403508771895E-2</c:v>
                </c:pt>
                <c:pt idx="9">
                  <c:v>4.1596929824561368E-2</c:v>
                </c:pt>
                <c:pt idx="10">
                  <c:v>5.5482456140350828E-2</c:v>
                </c:pt>
                <c:pt idx="11">
                  <c:v>6.9367982456140315E-2</c:v>
                </c:pt>
                <c:pt idx="12">
                  <c:v>8.3253508771929774E-2</c:v>
                </c:pt>
                <c:pt idx="13">
                  <c:v>9.7139035087719233E-2</c:v>
                </c:pt>
                <c:pt idx="14">
                  <c:v>0.11102456140350872</c:v>
                </c:pt>
                <c:pt idx="15">
                  <c:v>0.12491008771929818</c:v>
                </c:pt>
                <c:pt idx="16">
                  <c:v>0.13879561403508764</c:v>
                </c:pt>
                <c:pt idx="17">
                  <c:v>0.15268114035087713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D8-4930-9AF5-F9E66FF4F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yi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rev'!$G$56:$G$73</c:f>
              <c:numCache>
                <c:formatCode>0.0000</c:formatCode>
                <c:ptCount val="18"/>
                <c:pt idx="0">
                  <c:v>7.810994152046781E-2</c:v>
                </c:pt>
                <c:pt idx="1">
                  <c:v>6.0476092191262439E-2</c:v>
                </c:pt>
                <c:pt idx="2">
                  <c:v>4.0692242862057082E-2</c:v>
                </c:pt>
                <c:pt idx="3">
                  <c:v>1.7458393532851724E-2</c:v>
                </c:pt>
                <c:pt idx="4">
                  <c:v>-9.5004557963536407E-3</c:v>
                </c:pt>
                <c:pt idx="5">
                  <c:v>-2.783430512555899E-2</c:v>
                </c:pt>
                <c:pt idx="6">
                  <c:v>-3.6993154454764358E-2</c:v>
                </c:pt>
                <c:pt idx="7">
                  <c:v>-5.2277003783969732E-2</c:v>
                </c:pt>
                <c:pt idx="8">
                  <c:v>-5.7485853113175084E-2</c:v>
                </c:pt>
                <c:pt idx="9">
                  <c:v>-5.7869702442380447E-2</c:v>
                </c:pt>
                <c:pt idx="10">
                  <c:v>-5.8378551771585796E-2</c:v>
                </c:pt>
                <c:pt idx="11">
                  <c:v>-5.1662401100791185E-2</c:v>
                </c:pt>
                <c:pt idx="12">
                  <c:v>-4.0896250429996533E-2</c:v>
                </c:pt>
                <c:pt idx="13">
                  <c:v>-1.1705099759201892E-2</c:v>
                </c:pt>
                <c:pt idx="14">
                  <c:v>1.5036050911592727E-2</c:v>
                </c:pt>
                <c:pt idx="15">
                  <c:v>3.6252201582387344E-2</c:v>
                </c:pt>
                <c:pt idx="16">
                  <c:v>6.9568352253181975E-2</c:v>
                </c:pt>
                <c:pt idx="17">
                  <c:v>8.7009502923976634E-2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0C-437E-AA36-129FA38634F3}"/>
            </c:ext>
          </c:extLst>
        </c:ser>
        <c:ser>
          <c:idx val="1"/>
          <c:order val="1"/>
          <c:tx>
            <c:v>y'i - yi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rev'!$T$56:$T$73</c:f>
              <c:numCache>
                <c:formatCode>0.0000</c:formatCode>
                <c:ptCount val="18"/>
                <c:pt idx="0">
                  <c:v>7.8147807017543841E-2</c:v>
                </c:pt>
                <c:pt idx="1">
                  <c:v>5.9912280701754375E-2</c:v>
                </c:pt>
                <c:pt idx="2">
                  <c:v>4.0226754385964916E-2</c:v>
                </c:pt>
                <c:pt idx="3">
                  <c:v>1.7416228070175441E-2</c:v>
                </c:pt>
                <c:pt idx="4">
                  <c:v>-9.7692982456140179E-3</c:v>
                </c:pt>
                <c:pt idx="5">
                  <c:v>-2.7604824561403493E-2</c:v>
                </c:pt>
                <c:pt idx="6">
                  <c:v>-3.7240350877192956E-2</c:v>
                </c:pt>
                <c:pt idx="7">
                  <c:v>-5.1625877192982436E-2</c:v>
                </c:pt>
                <c:pt idx="8">
                  <c:v>-5.6936403508771896E-2</c:v>
                </c:pt>
                <c:pt idx="9">
                  <c:v>-5.752192982456137E-2</c:v>
                </c:pt>
                <c:pt idx="10">
                  <c:v>-5.8057456140350829E-2</c:v>
                </c:pt>
                <c:pt idx="11">
                  <c:v>-5.1392982456140317E-2</c:v>
                </c:pt>
                <c:pt idx="12">
                  <c:v>-4.0728508771929767E-2</c:v>
                </c:pt>
                <c:pt idx="13">
                  <c:v>-1.1764035087719241E-2</c:v>
                </c:pt>
                <c:pt idx="14">
                  <c:v>1.4900438596491261E-2</c:v>
                </c:pt>
                <c:pt idx="15">
                  <c:v>3.6864912280701823E-2</c:v>
                </c:pt>
                <c:pt idx="16">
                  <c:v>6.9454385964912352E-2</c:v>
                </c:pt>
                <c:pt idx="17">
                  <c:v>8.5718859649122875E-2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9E-41C2-8323-394CF17F7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447664"/>
        <c:axId val="1941450576"/>
      </c:scatterChart>
      <c:valAx>
        <c:axId val="1941447664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50576"/>
        <c:crosses val="autoZero"/>
        <c:crossBetween val="midCat"/>
        <c:majorUnit val="40"/>
      </c:valAx>
      <c:valAx>
        <c:axId val="19414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rev'!$H$56:$H$73</c:f>
              <c:numCache>
                <c:formatCode>0.0000</c:formatCode>
                <c:ptCount val="18"/>
                <c:pt idx="0">
                  <c:v>0</c:v>
                </c:pt>
                <c:pt idx="1">
                  <c:v>-1.7633849329205371E-2</c:v>
                </c:pt>
                <c:pt idx="2">
                  <c:v>-3.7417698658410728E-2</c:v>
                </c:pt>
                <c:pt idx="3">
                  <c:v>-6.0651547987616086E-2</c:v>
                </c:pt>
                <c:pt idx="4">
                  <c:v>-8.7610397316821451E-2</c:v>
                </c:pt>
                <c:pt idx="5">
                  <c:v>-0.10594424664602681</c:v>
                </c:pt>
                <c:pt idx="6">
                  <c:v>-0.11510309597523216</c:v>
                </c:pt>
                <c:pt idx="7">
                  <c:v>-0.13038694530443753</c:v>
                </c:pt>
                <c:pt idx="8">
                  <c:v>-0.13559579463364291</c:v>
                </c:pt>
                <c:pt idx="9">
                  <c:v>-0.13597964396284826</c:v>
                </c:pt>
                <c:pt idx="10">
                  <c:v>-0.13648849329205359</c:v>
                </c:pt>
                <c:pt idx="11">
                  <c:v>-0.129772342621259</c:v>
                </c:pt>
                <c:pt idx="12">
                  <c:v>-0.11900619195046434</c:v>
                </c:pt>
                <c:pt idx="13">
                  <c:v>-8.9815041279669702E-2</c:v>
                </c:pt>
                <c:pt idx="14">
                  <c:v>-6.3073890608875083E-2</c:v>
                </c:pt>
                <c:pt idx="15">
                  <c:v>-4.1857739938080465E-2</c:v>
                </c:pt>
                <c:pt idx="16">
                  <c:v>-8.5415892672858346E-3</c:v>
                </c:pt>
                <c:pt idx="17">
                  <c:v>8.8995614035088239E-3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39-467C-BF8E-1FA4C81D4292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rev'!$U$56:$U$73</c:f>
              <c:numCache>
                <c:formatCode>0.0000</c:formatCode>
                <c:ptCount val="18"/>
                <c:pt idx="0">
                  <c:v>0</c:v>
                </c:pt>
                <c:pt idx="1">
                  <c:v>-1.8235526315789466E-2</c:v>
                </c:pt>
                <c:pt idx="2">
                  <c:v>-3.7921052631578925E-2</c:v>
                </c:pt>
                <c:pt idx="3">
                  <c:v>-6.07315789473684E-2</c:v>
                </c:pt>
                <c:pt idx="4">
                  <c:v>-8.7917105263157852E-2</c:v>
                </c:pt>
                <c:pt idx="5">
                  <c:v>-0.10575263157894733</c:v>
                </c:pt>
                <c:pt idx="6">
                  <c:v>-0.1153881578947368</c:v>
                </c:pt>
                <c:pt idx="7">
                  <c:v>-0.12977368421052626</c:v>
                </c:pt>
                <c:pt idx="8">
                  <c:v>-0.13508421052631575</c:v>
                </c:pt>
                <c:pt idx="9">
                  <c:v>-0.1356697368421052</c:v>
                </c:pt>
                <c:pt idx="10">
                  <c:v>-0.13620526315789466</c:v>
                </c:pt>
                <c:pt idx="11">
                  <c:v>-0.12954078947368416</c:v>
                </c:pt>
                <c:pt idx="12">
                  <c:v>-0.11887631578947361</c:v>
                </c:pt>
                <c:pt idx="13">
                  <c:v>-8.9911842105263082E-2</c:v>
                </c:pt>
                <c:pt idx="14">
                  <c:v>-6.324736842105258E-2</c:v>
                </c:pt>
                <c:pt idx="15">
                  <c:v>-4.1282894736842018E-2</c:v>
                </c:pt>
                <c:pt idx="16">
                  <c:v>-8.6934210526314892E-3</c:v>
                </c:pt>
                <c:pt idx="17">
                  <c:v>7.5710526315790339E-3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D9-4194-A5BE-8A784ED7C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Volta</a:t>
            </a:r>
            <a:r>
              <a:rPr lang="pt-BR" baseline="0"/>
              <a:t> e Reta de Ajuste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 mm com rev'!$O$56:$O$73</c:f>
              <c:strCach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rev'!$P$56:$P$73</c:f>
              <c:numCache>
                <c:formatCode>0.0000</c:formatCode>
                <c:ptCount val="18"/>
                <c:pt idx="0">
                  <c:v>-5.2250000000000005E-3</c:v>
                </c:pt>
                <c:pt idx="1">
                  <c:v>-9.5750000000000002E-3</c:v>
                </c:pt>
                <c:pt idx="2">
                  <c:v>-1.5375000000000002E-2</c:v>
                </c:pt>
                <c:pt idx="3">
                  <c:v>-2.4300000000000002E-2</c:v>
                </c:pt>
                <c:pt idx="4">
                  <c:v>-3.7599999999999995E-2</c:v>
                </c:pt>
                <c:pt idx="5">
                  <c:v>-4.1550000000000004E-2</c:v>
                </c:pt>
                <c:pt idx="6">
                  <c:v>-3.7299999999999993E-2</c:v>
                </c:pt>
                <c:pt idx="7">
                  <c:v>-3.78E-2</c:v>
                </c:pt>
                <c:pt idx="8">
                  <c:v>-2.9225000000000001E-2</c:v>
                </c:pt>
                <c:pt idx="9">
                  <c:v>-1.5925000000000002E-2</c:v>
                </c:pt>
                <c:pt idx="10">
                  <c:v>-2.5749999999999996E-3</c:v>
                </c:pt>
                <c:pt idx="11">
                  <c:v>1.7974999999999998E-2</c:v>
                </c:pt>
                <c:pt idx="12">
                  <c:v>4.2525000000000007E-2</c:v>
                </c:pt>
                <c:pt idx="13">
                  <c:v>8.5374999999999993E-2</c:v>
                </c:pt>
                <c:pt idx="14">
                  <c:v>0.12592499999999998</c:v>
                </c:pt>
                <c:pt idx="15">
                  <c:v>0.161775</c:v>
                </c:pt>
                <c:pt idx="16">
                  <c:v>0.20824999999999999</c:v>
                </c:pt>
                <c:pt idx="17">
                  <c:v>0.2384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7E-43F6-8DD6-4269C8CFBFB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rev'!$S$56:$S$73</c:f>
              <c:numCache>
                <c:formatCode>0.0000</c:formatCode>
                <c:ptCount val="18"/>
                <c:pt idx="0">
                  <c:v>-8.3372807017543848E-2</c:v>
                </c:pt>
                <c:pt idx="1">
                  <c:v>-6.9487280701754375E-2</c:v>
                </c:pt>
                <c:pt idx="2">
                  <c:v>-5.5601754385964916E-2</c:v>
                </c:pt>
                <c:pt idx="3">
                  <c:v>-4.1716228070175443E-2</c:v>
                </c:pt>
                <c:pt idx="4">
                  <c:v>-2.7830701754385977E-2</c:v>
                </c:pt>
                <c:pt idx="5">
                  <c:v>-1.394517543859651E-2</c:v>
                </c:pt>
                <c:pt idx="6">
                  <c:v>-5.9649122807037269E-5</c:v>
                </c:pt>
                <c:pt idx="7">
                  <c:v>1.3825877192982436E-2</c:v>
                </c:pt>
                <c:pt idx="8">
                  <c:v>2.7711403508771895E-2</c:v>
                </c:pt>
                <c:pt idx="9">
                  <c:v>4.1596929824561368E-2</c:v>
                </c:pt>
                <c:pt idx="10">
                  <c:v>5.5482456140350828E-2</c:v>
                </c:pt>
                <c:pt idx="11">
                  <c:v>6.9367982456140315E-2</c:v>
                </c:pt>
                <c:pt idx="12">
                  <c:v>8.3253508771929774E-2</c:v>
                </c:pt>
                <c:pt idx="13">
                  <c:v>9.7139035087719233E-2</c:v>
                </c:pt>
                <c:pt idx="14">
                  <c:v>0.11102456140350872</c:v>
                </c:pt>
                <c:pt idx="15">
                  <c:v>0.12491008771929818</c:v>
                </c:pt>
                <c:pt idx="16">
                  <c:v>0.13879561403508764</c:v>
                </c:pt>
                <c:pt idx="17">
                  <c:v>0.15268114035087713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7E-43F6-8DD6-4269C8CFB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5456"/>
        <c:axId val="23007952"/>
      </c:scatterChart>
      <c:valAx>
        <c:axId val="23005456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7952"/>
        <c:crosses val="autoZero"/>
        <c:crossBetween val="midCat"/>
        <c:majorUnit val="40"/>
      </c:valAx>
      <c:valAx>
        <c:axId val="230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rev'!$T$56:$T$73</c:f>
              <c:numCache>
                <c:formatCode>0.0000</c:formatCode>
                <c:ptCount val="18"/>
                <c:pt idx="0">
                  <c:v>7.8147807017543841E-2</c:v>
                </c:pt>
                <c:pt idx="1">
                  <c:v>5.9912280701754375E-2</c:v>
                </c:pt>
                <c:pt idx="2">
                  <c:v>4.0226754385964916E-2</c:v>
                </c:pt>
                <c:pt idx="3">
                  <c:v>1.7416228070175441E-2</c:v>
                </c:pt>
                <c:pt idx="4">
                  <c:v>-9.7692982456140179E-3</c:v>
                </c:pt>
                <c:pt idx="5">
                  <c:v>-2.7604824561403493E-2</c:v>
                </c:pt>
                <c:pt idx="6">
                  <c:v>-3.7240350877192956E-2</c:v>
                </c:pt>
                <c:pt idx="7">
                  <c:v>-5.1625877192982436E-2</c:v>
                </c:pt>
                <c:pt idx="8">
                  <c:v>-5.6936403508771896E-2</c:v>
                </c:pt>
                <c:pt idx="9">
                  <c:v>-5.752192982456137E-2</c:v>
                </c:pt>
                <c:pt idx="10">
                  <c:v>-5.8057456140350829E-2</c:v>
                </c:pt>
                <c:pt idx="11">
                  <c:v>-5.1392982456140317E-2</c:v>
                </c:pt>
                <c:pt idx="12">
                  <c:v>-4.0728508771929767E-2</c:v>
                </c:pt>
                <c:pt idx="13">
                  <c:v>-1.1764035087719241E-2</c:v>
                </c:pt>
                <c:pt idx="14">
                  <c:v>1.4900438596491261E-2</c:v>
                </c:pt>
                <c:pt idx="15">
                  <c:v>3.6864912280701823E-2</c:v>
                </c:pt>
                <c:pt idx="16">
                  <c:v>6.9454385964912352E-2</c:v>
                </c:pt>
                <c:pt idx="17">
                  <c:v>8.5718859649122875E-2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0F-4EA5-9971-A165E12C4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31760"/>
        <c:axId val="178735088"/>
      </c:scatterChart>
      <c:valAx>
        <c:axId val="178731760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5088"/>
        <c:crosses val="autoZero"/>
        <c:crossBetween val="midCat"/>
        <c:majorUnit val="40"/>
      </c:valAx>
      <c:valAx>
        <c:axId val="1787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Corrigida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rev'!$U$56:$U$73</c:f>
              <c:numCache>
                <c:formatCode>0.0000</c:formatCode>
                <c:ptCount val="18"/>
                <c:pt idx="0">
                  <c:v>0</c:v>
                </c:pt>
                <c:pt idx="1">
                  <c:v>-1.8235526315789466E-2</c:v>
                </c:pt>
                <c:pt idx="2">
                  <c:v>-3.7921052631578925E-2</c:v>
                </c:pt>
                <c:pt idx="3">
                  <c:v>-6.07315789473684E-2</c:v>
                </c:pt>
                <c:pt idx="4">
                  <c:v>-8.7917105263157852E-2</c:v>
                </c:pt>
                <c:pt idx="5">
                  <c:v>-0.10575263157894733</c:v>
                </c:pt>
                <c:pt idx="6">
                  <c:v>-0.1153881578947368</c:v>
                </c:pt>
                <c:pt idx="7">
                  <c:v>-0.12977368421052626</c:v>
                </c:pt>
                <c:pt idx="8">
                  <c:v>-0.13508421052631575</c:v>
                </c:pt>
                <c:pt idx="9">
                  <c:v>-0.1356697368421052</c:v>
                </c:pt>
                <c:pt idx="10">
                  <c:v>-0.13620526315789466</c:v>
                </c:pt>
                <c:pt idx="11">
                  <c:v>-0.12954078947368416</c:v>
                </c:pt>
                <c:pt idx="12">
                  <c:v>-0.11887631578947361</c:v>
                </c:pt>
                <c:pt idx="13">
                  <c:v>-8.9911842105263082E-2</c:v>
                </c:pt>
                <c:pt idx="14">
                  <c:v>-6.324736842105258E-2</c:v>
                </c:pt>
                <c:pt idx="15">
                  <c:v>-4.1282894736842018E-2</c:v>
                </c:pt>
                <c:pt idx="16">
                  <c:v>-8.6934210526314892E-3</c:v>
                </c:pt>
                <c:pt idx="17">
                  <c:v>7.5710526315790339E-3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FE-477F-A0C7-8EF6D167F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50688"/>
        <c:axId val="180250272"/>
      </c:scatterChart>
      <c:valAx>
        <c:axId val="180250688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272"/>
        <c:crosses val="autoZero"/>
        <c:crossBetween val="midCat"/>
        <c:majorUnit val="40"/>
      </c:valAx>
      <c:valAx>
        <c:axId val="1802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Histerese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rev'!$C$56:$C$73</c:f>
              <c:numCache>
                <c:formatCode>0.0000</c:formatCode>
                <c:ptCount val="18"/>
                <c:pt idx="0">
                  <c:v>0</c:v>
                </c:pt>
                <c:pt idx="1">
                  <c:v>-3.9500000000000004E-3</c:v>
                </c:pt>
                <c:pt idx="2">
                  <c:v>-1.005E-2</c:v>
                </c:pt>
                <c:pt idx="3">
                  <c:v>-1.9599999999999999E-2</c:v>
                </c:pt>
                <c:pt idx="4">
                  <c:v>-3.2875000000000001E-2</c:v>
                </c:pt>
                <c:pt idx="5">
                  <c:v>-3.7524999999999996E-2</c:v>
                </c:pt>
                <c:pt idx="6">
                  <c:v>-3.2999999999999995E-2</c:v>
                </c:pt>
                <c:pt idx="7">
                  <c:v>-3.4599999999999999E-2</c:v>
                </c:pt>
                <c:pt idx="8">
                  <c:v>-2.6124999999999999E-2</c:v>
                </c:pt>
                <c:pt idx="9">
                  <c:v>-1.2825E-2</c:v>
                </c:pt>
                <c:pt idx="10">
                  <c:v>3.4999999999999994E-4</c:v>
                </c:pt>
                <c:pt idx="11">
                  <c:v>2.0749999999999998E-2</c:v>
                </c:pt>
                <c:pt idx="12">
                  <c:v>4.5200000000000004E-2</c:v>
                </c:pt>
                <c:pt idx="13">
                  <c:v>8.8075000000000001E-2</c:v>
                </c:pt>
                <c:pt idx="14">
                  <c:v>0.1285</c:v>
                </c:pt>
                <c:pt idx="15">
                  <c:v>0.16339999999999999</c:v>
                </c:pt>
                <c:pt idx="16">
                  <c:v>0.21039999999999998</c:v>
                </c:pt>
                <c:pt idx="17">
                  <c:v>0.24152499999999999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5-43E9-AAFB-15ED2786BD7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rev'!$P$56:$P$73</c:f>
              <c:numCache>
                <c:formatCode>0.0000</c:formatCode>
                <c:ptCount val="18"/>
                <c:pt idx="0">
                  <c:v>-5.2250000000000005E-3</c:v>
                </c:pt>
                <c:pt idx="1">
                  <c:v>-9.5750000000000002E-3</c:v>
                </c:pt>
                <c:pt idx="2">
                  <c:v>-1.5375000000000002E-2</c:v>
                </c:pt>
                <c:pt idx="3">
                  <c:v>-2.4300000000000002E-2</c:v>
                </c:pt>
                <c:pt idx="4">
                  <c:v>-3.7599999999999995E-2</c:v>
                </c:pt>
                <c:pt idx="5">
                  <c:v>-4.1550000000000004E-2</c:v>
                </c:pt>
                <c:pt idx="6">
                  <c:v>-3.7299999999999993E-2</c:v>
                </c:pt>
                <c:pt idx="7">
                  <c:v>-3.78E-2</c:v>
                </c:pt>
                <c:pt idx="8">
                  <c:v>-2.9225000000000001E-2</c:v>
                </c:pt>
                <c:pt idx="9">
                  <c:v>-1.5925000000000002E-2</c:v>
                </c:pt>
                <c:pt idx="10">
                  <c:v>-2.5749999999999996E-3</c:v>
                </c:pt>
                <c:pt idx="11">
                  <c:v>1.7974999999999998E-2</c:v>
                </c:pt>
                <c:pt idx="12">
                  <c:v>4.2525000000000007E-2</c:v>
                </c:pt>
                <c:pt idx="13">
                  <c:v>8.5374999999999993E-2</c:v>
                </c:pt>
                <c:pt idx="14">
                  <c:v>0.12592499999999998</c:v>
                </c:pt>
                <c:pt idx="15">
                  <c:v>0.161775</c:v>
                </c:pt>
                <c:pt idx="16">
                  <c:v>0.20824999999999999</c:v>
                </c:pt>
                <c:pt idx="17">
                  <c:v>0.2384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45-43E9-AAFB-15ED2786B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8752"/>
        <c:axId val="182006672"/>
      </c:scatterChart>
      <c:valAx>
        <c:axId val="182008752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6672"/>
        <c:crosses val="autoZero"/>
        <c:crossBetween val="midCat"/>
        <c:majorUnit val="40"/>
      </c:valAx>
      <c:valAx>
        <c:axId val="182006672"/>
        <c:scaling>
          <c:orientation val="minMax"/>
          <c:max val="0.30000000000000004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8752"/>
        <c:crosses val="autoZero"/>
        <c:crossBetween val="midCat"/>
        <c:majorUnit val="0.1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com rev'!$A$169:$A$186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rev'!$D$169:$D$186</c:f>
              <c:numCache>
                <c:formatCode>0.0000</c:formatCode>
                <c:ptCount val="18"/>
                <c:pt idx="0">
                  <c:v>0</c:v>
                </c:pt>
                <c:pt idx="1">
                  <c:v>4.8423116615066988</c:v>
                </c:pt>
                <c:pt idx="2">
                  <c:v>7.3471233230133919</c:v>
                </c:pt>
                <c:pt idx="3">
                  <c:v>7.8769349845200836</c:v>
                </c:pt>
                <c:pt idx="4">
                  <c:v>7.8567466460267781</c:v>
                </c:pt>
                <c:pt idx="5">
                  <c:v>7.8115583075334811</c:v>
                </c:pt>
                <c:pt idx="6">
                  <c:v>8.591369969040187</c:v>
                </c:pt>
                <c:pt idx="7">
                  <c:v>9.2711816305468631</c:v>
                </c:pt>
                <c:pt idx="8">
                  <c:v>9.2509932920535718</c:v>
                </c:pt>
                <c:pt idx="9">
                  <c:v>9.6808049535602763</c:v>
                </c:pt>
                <c:pt idx="10">
                  <c:v>9.7731166150669253</c:v>
                </c:pt>
                <c:pt idx="11">
                  <c:v>9.0029282765736838</c:v>
                </c:pt>
                <c:pt idx="12">
                  <c:v>6.9452399380803911</c:v>
                </c:pt>
                <c:pt idx="13">
                  <c:v>5.7625515995870273</c:v>
                </c:pt>
                <c:pt idx="14">
                  <c:v>5.2548632610937993</c:v>
                </c:pt>
                <c:pt idx="15">
                  <c:v>4.9346749226004611</c:v>
                </c:pt>
                <c:pt idx="16">
                  <c:v>2.9894865841071856</c:v>
                </c:pt>
                <c:pt idx="17">
                  <c:v>6.4067982456138477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8A-4824-A4A2-B9E3D7E667D5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 mm com rev'!$K$169:$K$186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rev'!$N$169:$N$186</c:f>
              <c:numCache>
                <c:formatCode>0.0000</c:formatCode>
                <c:ptCount val="18"/>
                <c:pt idx="0">
                  <c:v>0</c:v>
                </c:pt>
                <c:pt idx="1">
                  <c:v>5.1623323013415829</c:v>
                </c:pt>
                <c:pt idx="2">
                  <c:v>7.2121646026831669</c:v>
                </c:pt>
                <c:pt idx="3">
                  <c:v>7.1619969040247398</c:v>
                </c:pt>
                <c:pt idx="4">
                  <c:v>7.6868292053663296</c:v>
                </c:pt>
                <c:pt idx="5">
                  <c:v>7.4616615067078982</c:v>
                </c:pt>
                <c:pt idx="6">
                  <c:v>8.2614938080494724</c:v>
                </c:pt>
                <c:pt idx="7">
                  <c:v>8.5738261093910424</c:v>
                </c:pt>
                <c:pt idx="8">
                  <c:v>8.6361584107326621</c:v>
                </c:pt>
                <c:pt idx="9">
                  <c:v>8.9234907120742264</c:v>
                </c:pt>
                <c:pt idx="10">
                  <c:v>9.2483230134158063</c:v>
                </c:pt>
                <c:pt idx="11">
                  <c:v>8.5356553147574132</c:v>
                </c:pt>
                <c:pt idx="12">
                  <c:v>6.7229876160989477</c:v>
                </c:pt>
                <c:pt idx="13">
                  <c:v>5.7103199174405077</c:v>
                </c:pt>
                <c:pt idx="14">
                  <c:v>4.9476522187821281</c:v>
                </c:pt>
                <c:pt idx="15">
                  <c:v>4.4349845201237237</c:v>
                </c:pt>
                <c:pt idx="16">
                  <c:v>3.0723168214653178</c:v>
                </c:pt>
                <c:pt idx="17">
                  <c:v>6.5346491228068659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8A-4824-A4A2-B9E3D7E66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91263"/>
        <c:axId val="254810735"/>
      </c:scatterChart>
      <c:valAx>
        <c:axId val="474991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4810735"/>
        <c:crosses val="autoZero"/>
        <c:crossBetween val="midCat"/>
      </c:valAx>
      <c:valAx>
        <c:axId val="25481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Desvio (</a:t>
                </a:r>
                <a:r>
                  <a:rPr lang="el-GR"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r>
                  <a:rPr lang="pt-BR">
                    <a:latin typeface="Arial" panose="020B0604020202020204" pitchFamily="34" charset="0"/>
                    <a:cs typeface="Arial" panose="020B0604020202020204" pitchFamily="34" charset="0"/>
                  </a:rPr>
                  <a:t>m)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99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com rev'!$A$169:$A$186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rev'!$E$169:$E$186</c:f>
              <c:numCache>
                <c:formatCode>0.0000</c:formatCode>
                <c:ptCount val="18"/>
                <c:pt idx="0">
                  <c:v>0</c:v>
                </c:pt>
                <c:pt idx="1">
                  <c:v>-12.791537667698673</c:v>
                </c:pt>
                <c:pt idx="2">
                  <c:v>-30.070575335397336</c:v>
                </c:pt>
                <c:pt idx="3">
                  <c:v>-52.774613003096</c:v>
                </c:pt>
                <c:pt idx="4">
                  <c:v>-79.75365067079467</c:v>
                </c:pt>
                <c:pt idx="5">
                  <c:v>-98.132688338493324</c:v>
                </c:pt>
                <c:pt idx="6">
                  <c:v>-106.51172600619198</c:v>
                </c:pt>
                <c:pt idx="7">
                  <c:v>-121.11576367389068</c:v>
                </c:pt>
                <c:pt idx="8">
                  <c:v>-126.34480134158932</c:v>
                </c:pt>
                <c:pt idx="9">
                  <c:v>-126.29883900928797</c:v>
                </c:pt>
                <c:pt idx="10">
                  <c:v>-126.71537667698666</c:v>
                </c:pt>
                <c:pt idx="11">
                  <c:v>-120.76941434468533</c:v>
                </c:pt>
                <c:pt idx="12">
                  <c:v>-112.06095201238395</c:v>
                </c:pt>
                <c:pt idx="13">
                  <c:v>-84.052489680082672</c:v>
                </c:pt>
                <c:pt idx="14">
                  <c:v>-57.819027347781287</c:v>
                </c:pt>
                <c:pt idx="15">
                  <c:v>-36.923065015480006</c:v>
                </c:pt>
                <c:pt idx="16">
                  <c:v>-5.5521026831786493</c:v>
                </c:pt>
                <c:pt idx="17">
                  <c:v>15.306359649122671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EF-41F4-91A0-6DD955B6B4D5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 mm com rev'!$K$169:$K$186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rev'!$O$169:$O$186</c:f>
              <c:numCache>
                <c:formatCode>0.0000</c:formatCode>
                <c:ptCount val="18"/>
                <c:pt idx="0">
                  <c:v>0</c:v>
                </c:pt>
                <c:pt idx="1">
                  <c:v>-13.073194014447886</c:v>
                </c:pt>
                <c:pt idx="2">
                  <c:v>-30.708888028895757</c:v>
                </c:pt>
                <c:pt idx="3">
                  <c:v>-53.569582043343658</c:v>
                </c:pt>
                <c:pt idx="4">
                  <c:v>-80.230276057791514</c:v>
                </c:pt>
                <c:pt idx="5">
                  <c:v>-98.290970072239432</c:v>
                </c:pt>
                <c:pt idx="6">
                  <c:v>-107.12666408668733</c:v>
                </c:pt>
                <c:pt idx="7">
                  <c:v>-121.19985810113522</c:v>
                </c:pt>
                <c:pt idx="8">
                  <c:v>-126.4480521155831</c:v>
                </c:pt>
                <c:pt idx="9">
                  <c:v>-126.74624613003098</c:v>
                </c:pt>
                <c:pt idx="10">
                  <c:v>-126.95694014447884</c:v>
                </c:pt>
                <c:pt idx="11">
                  <c:v>-121.00513415892675</c:v>
                </c:pt>
                <c:pt idx="12">
                  <c:v>-112.15332817337466</c:v>
                </c:pt>
                <c:pt idx="13">
                  <c:v>-84.201522187822576</c:v>
                </c:pt>
                <c:pt idx="14">
                  <c:v>-58.299716202270446</c:v>
                </c:pt>
                <c:pt idx="15">
                  <c:v>-36.84791021671829</c:v>
                </c:pt>
                <c:pt idx="16">
                  <c:v>-5.6211042311661714</c:v>
                </c:pt>
                <c:pt idx="17">
                  <c:v>14.105701754385901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EF-41F4-91A0-6DD955B6B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6479"/>
        <c:axId val="347211151"/>
      </c:scatterChart>
      <c:valAx>
        <c:axId val="95676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211151"/>
        <c:crosses val="autoZero"/>
        <c:crossBetween val="midCat"/>
      </c:valAx>
      <c:valAx>
        <c:axId val="34721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Desvio (</a:t>
                </a:r>
                <a:r>
                  <a:rPr lang="el-GR"/>
                  <a:t>μ</a:t>
                </a:r>
                <a:r>
                  <a:rPr lang="pt-BR"/>
                  <a:t>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67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'100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-4.6524999999999997E-2</c:v>
                </c:pt>
                <c:pt idx="2">
                  <c:v>-9.9500000000000005E-2</c:v>
                </c:pt>
                <c:pt idx="3">
                  <c:v>-0.15957500000000002</c:v>
                </c:pt>
                <c:pt idx="4">
                  <c:v>-0.2228</c:v>
                </c:pt>
                <c:pt idx="5">
                  <c:v>-0.27837500000000004</c:v>
                </c:pt>
                <c:pt idx="6">
                  <c:v>-0.32247499999999996</c:v>
                </c:pt>
                <c:pt idx="7">
                  <c:v>-0.37280000000000002</c:v>
                </c:pt>
                <c:pt idx="8">
                  <c:v>-0.41610000000000003</c:v>
                </c:pt>
                <c:pt idx="9">
                  <c:v>-0.4516</c:v>
                </c:pt>
                <c:pt idx="10">
                  <c:v>-0.48934999999999995</c:v>
                </c:pt>
                <c:pt idx="11">
                  <c:v>-0.52047500000000002</c:v>
                </c:pt>
                <c:pt idx="12">
                  <c:v>-0.54907499999999998</c:v>
                </c:pt>
                <c:pt idx="13">
                  <c:v>-0.55892500000000001</c:v>
                </c:pt>
                <c:pt idx="14">
                  <c:v>-0.56904999999999994</c:v>
                </c:pt>
                <c:pt idx="15">
                  <c:v>-0.58487500000000003</c:v>
                </c:pt>
                <c:pt idx="16">
                  <c:v>-0.59090000000000009</c:v>
                </c:pt>
                <c:pt idx="17">
                  <c:v>-0.60494999999999999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9D-42CC-9A0D-7598EB6721FC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'100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rev'!$F$66:$F$83</c:f>
              <c:numCache>
                <c:formatCode>0.0000</c:formatCode>
                <c:ptCount val="18"/>
                <c:pt idx="0">
                  <c:v>-6.7931286549707606E-2</c:v>
                </c:pt>
                <c:pt idx="1">
                  <c:v>-0.10462793257653939</c:v>
                </c:pt>
                <c:pt idx="2">
                  <c:v>-0.14132457860337116</c:v>
                </c:pt>
                <c:pt idx="3">
                  <c:v>-0.17802122463020298</c:v>
                </c:pt>
                <c:pt idx="4">
                  <c:v>-0.21471787065703474</c:v>
                </c:pt>
                <c:pt idx="5">
                  <c:v>-0.25141451668386655</c:v>
                </c:pt>
                <c:pt idx="6">
                  <c:v>-0.28811116271069837</c:v>
                </c:pt>
                <c:pt idx="7">
                  <c:v>-0.32480780873753012</c:v>
                </c:pt>
                <c:pt idx="8">
                  <c:v>-0.36150445476436188</c:v>
                </c:pt>
                <c:pt idx="9">
                  <c:v>-0.3982011007911937</c:v>
                </c:pt>
                <c:pt idx="10">
                  <c:v>-0.43489774681802551</c:v>
                </c:pt>
                <c:pt idx="11">
                  <c:v>-0.47159439284485727</c:v>
                </c:pt>
                <c:pt idx="12">
                  <c:v>-0.50829103887168914</c:v>
                </c:pt>
                <c:pt idx="13">
                  <c:v>-0.5449876848985209</c:v>
                </c:pt>
                <c:pt idx="14">
                  <c:v>-0.58168433092535266</c:v>
                </c:pt>
                <c:pt idx="15">
                  <c:v>-0.61838097695218441</c:v>
                </c:pt>
                <c:pt idx="16">
                  <c:v>-0.65507762297901617</c:v>
                </c:pt>
                <c:pt idx="17">
                  <c:v>-0.69177426900584804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9D-42CC-9A0D-7598EB6721FC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'100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rev'!$P$66:$P$83</c:f>
              <c:numCache>
                <c:formatCode>0.0000</c:formatCode>
                <c:ptCount val="18"/>
                <c:pt idx="0">
                  <c:v>-1.4E-3</c:v>
                </c:pt>
                <c:pt idx="1">
                  <c:v>-4.7025000000000004E-2</c:v>
                </c:pt>
                <c:pt idx="2">
                  <c:v>-0.10062500000000002</c:v>
                </c:pt>
                <c:pt idx="3">
                  <c:v>-0.160825</c:v>
                </c:pt>
                <c:pt idx="4">
                  <c:v>-0.22299999999999998</c:v>
                </c:pt>
                <c:pt idx="5">
                  <c:v>-0.27797500000000003</c:v>
                </c:pt>
                <c:pt idx="6">
                  <c:v>-0.32242500000000002</c:v>
                </c:pt>
                <c:pt idx="7">
                  <c:v>-0.3735</c:v>
                </c:pt>
                <c:pt idx="8">
                  <c:v>-0.41672500000000001</c:v>
                </c:pt>
                <c:pt idx="9">
                  <c:v>-0.45287500000000003</c:v>
                </c:pt>
                <c:pt idx="10">
                  <c:v>-0.48985000000000001</c:v>
                </c:pt>
                <c:pt idx="11">
                  <c:v>-0.52150000000000007</c:v>
                </c:pt>
                <c:pt idx="12">
                  <c:v>-0.54947500000000005</c:v>
                </c:pt>
                <c:pt idx="13">
                  <c:v>-0.55937500000000007</c:v>
                </c:pt>
                <c:pt idx="14">
                  <c:v>-0.56974999999999998</c:v>
                </c:pt>
                <c:pt idx="15">
                  <c:v>-0.58550000000000002</c:v>
                </c:pt>
                <c:pt idx="16">
                  <c:v>-0.59089999999999998</c:v>
                </c:pt>
                <c:pt idx="17">
                  <c:v>-0.60517500000000002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9D-42CC-9A0D-7598EB6721FC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'100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rev'!$S$66:$S$83</c:f>
              <c:numCache>
                <c:formatCode>0.0000</c:formatCode>
                <c:ptCount val="18"/>
                <c:pt idx="0">
                  <c:v>-6.8752046783625634E-2</c:v>
                </c:pt>
                <c:pt idx="1">
                  <c:v>-0.10542108703130365</c:v>
                </c:pt>
                <c:pt idx="2">
                  <c:v>-0.14209012727898165</c:v>
                </c:pt>
                <c:pt idx="3">
                  <c:v>-0.17875916752665966</c:v>
                </c:pt>
                <c:pt idx="4">
                  <c:v>-0.21542820777433769</c:v>
                </c:pt>
                <c:pt idx="5">
                  <c:v>-0.25209724802201566</c:v>
                </c:pt>
                <c:pt idx="6">
                  <c:v>-0.28876628826969369</c:v>
                </c:pt>
                <c:pt idx="7">
                  <c:v>-0.32543532851737167</c:v>
                </c:pt>
                <c:pt idx="8">
                  <c:v>-0.3621043687650497</c:v>
                </c:pt>
                <c:pt idx="9">
                  <c:v>-0.39877340901272773</c:v>
                </c:pt>
                <c:pt idx="10">
                  <c:v>-0.43544244926040571</c:v>
                </c:pt>
                <c:pt idx="11">
                  <c:v>-0.47211148950808374</c:v>
                </c:pt>
                <c:pt idx="12">
                  <c:v>-0.50878052975576182</c:v>
                </c:pt>
                <c:pt idx="13">
                  <c:v>-0.54544957000343974</c:v>
                </c:pt>
                <c:pt idx="14">
                  <c:v>-0.58211861025111777</c:v>
                </c:pt>
                <c:pt idx="15">
                  <c:v>-0.6187876504987958</c:v>
                </c:pt>
                <c:pt idx="16">
                  <c:v>-0.65545669074647384</c:v>
                </c:pt>
                <c:pt idx="17">
                  <c:v>-0.69212573099415187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9D-42CC-9A0D-7598EB672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</a:t>
                </a:r>
                <a:r>
                  <a:rPr lang="pt-BR" b="1" baseline="0">
                    <a:solidFill>
                      <a:sysClr val="windowText" lastClr="000000"/>
                    </a:solidFill>
                  </a:rPr>
                  <a:t> Longitudinal (mm)</a:t>
                </a:r>
                <a:endParaRPr lang="pt-BR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yi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rev'!$G$66:$G$83</c:f>
              <c:numCache>
                <c:formatCode>0.0000</c:formatCode>
                <c:ptCount val="18"/>
                <c:pt idx="0">
                  <c:v>6.7931286549707606E-2</c:v>
                </c:pt>
                <c:pt idx="1">
                  <c:v>5.8102932576539396E-2</c:v>
                </c:pt>
                <c:pt idx="2">
                  <c:v>4.182457860337116E-2</c:v>
                </c:pt>
                <c:pt idx="3">
                  <c:v>1.8446224630202956E-2</c:v>
                </c:pt>
                <c:pt idx="4">
                  <c:v>-8.0821293429652608E-3</c:v>
                </c:pt>
                <c:pt idx="5">
                  <c:v>-2.6960483316133488E-2</c:v>
                </c:pt>
                <c:pt idx="6">
                  <c:v>-3.4363837289301591E-2</c:v>
                </c:pt>
                <c:pt idx="7">
                  <c:v>-4.7992191262469897E-2</c:v>
                </c:pt>
                <c:pt idx="8">
                  <c:v>-5.4595545235638143E-2</c:v>
                </c:pt>
                <c:pt idx="9">
                  <c:v>-5.3398899208806305E-2</c:v>
                </c:pt>
                <c:pt idx="10">
                  <c:v>-5.4452253181974442E-2</c:v>
                </c:pt>
                <c:pt idx="11">
                  <c:v>-4.8880607155142752E-2</c:v>
                </c:pt>
                <c:pt idx="12">
                  <c:v>-4.0783961128310842E-2</c:v>
                </c:pt>
                <c:pt idx="13">
                  <c:v>-1.3937315101479109E-2</c:v>
                </c:pt>
                <c:pt idx="14">
                  <c:v>1.263433092535271E-2</c:v>
                </c:pt>
                <c:pt idx="15">
                  <c:v>3.350597695218438E-2</c:v>
                </c:pt>
                <c:pt idx="16">
                  <c:v>6.417762297901608E-2</c:v>
                </c:pt>
                <c:pt idx="17">
                  <c:v>8.6824269005848054E-2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98-4CC6-A45F-E9CD694E0091}"/>
            </c:ext>
          </c:extLst>
        </c:ser>
        <c:ser>
          <c:idx val="1"/>
          <c:order val="1"/>
          <c:tx>
            <c:v>y'i - yi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'100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rev'!$T$66:$T$83</c:f>
              <c:numCache>
                <c:formatCode>0.0000</c:formatCode>
                <c:ptCount val="18"/>
                <c:pt idx="0">
                  <c:v>6.7352046783625635E-2</c:v>
                </c:pt>
                <c:pt idx="1">
                  <c:v>5.8396087031303646E-2</c:v>
                </c:pt>
                <c:pt idx="2">
                  <c:v>4.1465127278981634E-2</c:v>
                </c:pt>
                <c:pt idx="3">
                  <c:v>1.7934167526659661E-2</c:v>
                </c:pt>
                <c:pt idx="4">
                  <c:v>-7.5717922256622883E-3</c:v>
                </c:pt>
                <c:pt idx="5">
                  <c:v>-2.5877751977984365E-2</c:v>
                </c:pt>
                <c:pt idx="6">
                  <c:v>-3.3658711730306323E-2</c:v>
                </c:pt>
                <c:pt idx="7">
                  <c:v>-4.8064671482628329E-2</c:v>
                </c:pt>
                <c:pt idx="8">
                  <c:v>-5.4620631234950312E-2</c:v>
                </c:pt>
                <c:pt idx="9">
                  <c:v>-5.4101590987272297E-2</c:v>
                </c:pt>
                <c:pt idx="10">
                  <c:v>-5.4407550739594301E-2</c:v>
                </c:pt>
                <c:pt idx="11">
                  <c:v>-4.9388510491916338E-2</c:v>
                </c:pt>
                <c:pt idx="12">
                  <c:v>-4.0694470244238223E-2</c:v>
                </c:pt>
                <c:pt idx="13">
                  <c:v>-1.3925429996560323E-2</c:v>
                </c:pt>
                <c:pt idx="14">
                  <c:v>1.2368610251117795E-2</c:v>
                </c:pt>
                <c:pt idx="15">
                  <c:v>3.3287650498795784E-2</c:v>
                </c:pt>
                <c:pt idx="16">
                  <c:v>6.4556690746473855E-2</c:v>
                </c:pt>
                <c:pt idx="17">
                  <c:v>8.6950730994151848E-2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98-4CC6-A45F-E9CD694E0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447664"/>
        <c:axId val="1941450576"/>
      </c:scatterChart>
      <c:valAx>
        <c:axId val="1941447664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50576"/>
        <c:crosses val="autoZero"/>
        <c:crossBetween val="midCat"/>
        <c:majorUnit val="40"/>
      </c:valAx>
      <c:valAx>
        <c:axId val="19414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-9.8283539731682107E-3</c:v>
                </c:pt>
                <c:pt idx="2">
                  <c:v>-2.6106707946336447E-2</c:v>
                </c:pt>
                <c:pt idx="3">
                  <c:v>-4.948506191950465E-2</c:v>
                </c:pt>
                <c:pt idx="4">
                  <c:v>-7.6013415892672867E-2</c:v>
                </c:pt>
                <c:pt idx="5">
                  <c:v>-9.4891769865841094E-2</c:v>
                </c:pt>
                <c:pt idx="6">
                  <c:v>-0.1022951238390092</c:v>
                </c:pt>
                <c:pt idx="7">
                  <c:v>-0.1159234778121775</c:v>
                </c:pt>
                <c:pt idx="8">
                  <c:v>-0.12252683178534575</c:v>
                </c:pt>
                <c:pt idx="9">
                  <c:v>-0.12133018575851391</c:v>
                </c:pt>
                <c:pt idx="10">
                  <c:v>-0.12238353973168205</c:v>
                </c:pt>
                <c:pt idx="11">
                  <c:v>-0.11681189370485036</c:v>
                </c:pt>
                <c:pt idx="12">
                  <c:v>-0.10871524767801845</c:v>
                </c:pt>
                <c:pt idx="13">
                  <c:v>-8.1868601651186715E-2</c:v>
                </c:pt>
                <c:pt idx="14">
                  <c:v>-5.5296955624354896E-2</c:v>
                </c:pt>
                <c:pt idx="15">
                  <c:v>-3.4425309597523227E-2</c:v>
                </c:pt>
                <c:pt idx="16">
                  <c:v>-3.7536635706915261E-3</c:v>
                </c:pt>
                <c:pt idx="17">
                  <c:v>1.8892982456140447E-2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FB-4DEB-B356-C4334F97328F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'100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-8.9559597523219889E-3</c:v>
                </c:pt>
                <c:pt idx="2">
                  <c:v>-2.5886919504644001E-2</c:v>
                </c:pt>
                <c:pt idx="3">
                  <c:v>-4.9417879256965974E-2</c:v>
                </c:pt>
                <c:pt idx="4">
                  <c:v>-7.4923839009287924E-2</c:v>
                </c:pt>
                <c:pt idx="5">
                  <c:v>-9.322979876161E-2</c:v>
                </c:pt>
                <c:pt idx="6">
                  <c:v>-0.10101075851393196</c:v>
                </c:pt>
                <c:pt idx="7">
                  <c:v>-0.11541671826625396</c:v>
                </c:pt>
                <c:pt idx="8">
                  <c:v>-0.12197267801857595</c:v>
                </c:pt>
                <c:pt idx="9">
                  <c:v>-0.12145363777089793</c:v>
                </c:pt>
                <c:pt idx="10">
                  <c:v>-0.12175959752321994</c:v>
                </c:pt>
                <c:pt idx="11">
                  <c:v>-0.11674055727554197</c:v>
                </c:pt>
                <c:pt idx="12">
                  <c:v>-0.10804651702786386</c:v>
                </c:pt>
                <c:pt idx="13">
                  <c:v>-8.1277476780185959E-2</c:v>
                </c:pt>
                <c:pt idx="14">
                  <c:v>-5.498343653250784E-2</c:v>
                </c:pt>
                <c:pt idx="15">
                  <c:v>-3.4064396284829851E-2</c:v>
                </c:pt>
                <c:pt idx="16">
                  <c:v>-2.7953560371517805E-3</c:v>
                </c:pt>
                <c:pt idx="17">
                  <c:v>1.9598684210526213E-2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FB-4DEB-B356-C4334F973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Volta</a:t>
            </a:r>
            <a:r>
              <a:rPr lang="pt-BR" baseline="0"/>
              <a:t> e Reta de Ajuste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'100 mm sem rev'!$O$66:$O$83</c:f>
              <c:strCach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rev'!$P$66:$P$83</c:f>
              <c:numCache>
                <c:formatCode>0.0000</c:formatCode>
                <c:ptCount val="18"/>
                <c:pt idx="0">
                  <c:v>-1.4E-3</c:v>
                </c:pt>
                <c:pt idx="1">
                  <c:v>-4.7025000000000004E-2</c:v>
                </c:pt>
                <c:pt idx="2">
                  <c:v>-0.10062500000000002</c:v>
                </c:pt>
                <c:pt idx="3">
                  <c:v>-0.160825</c:v>
                </c:pt>
                <c:pt idx="4">
                  <c:v>-0.22299999999999998</c:v>
                </c:pt>
                <c:pt idx="5">
                  <c:v>-0.27797500000000003</c:v>
                </c:pt>
                <c:pt idx="6">
                  <c:v>-0.32242500000000002</c:v>
                </c:pt>
                <c:pt idx="7">
                  <c:v>-0.3735</c:v>
                </c:pt>
                <c:pt idx="8">
                  <c:v>-0.41672500000000001</c:v>
                </c:pt>
                <c:pt idx="9">
                  <c:v>-0.45287500000000003</c:v>
                </c:pt>
                <c:pt idx="10">
                  <c:v>-0.48985000000000001</c:v>
                </c:pt>
                <c:pt idx="11">
                  <c:v>-0.52150000000000007</c:v>
                </c:pt>
                <c:pt idx="12">
                  <c:v>-0.54947500000000005</c:v>
                </c:pt>
                <c:pt idx="13">
                  <c:v>-0.55937500000000007</c:v>
                </c:pt>
                <c:pt idx="14">
                  <c:v>-0.56974999999999998</c:v>
                </c:pt>
                <c:pt idx="15">
                  <c:v>-0.58550000000000002</c:v>
                </c:pt>
                <c:pt idx="16">
                  <c:v>-0.59089999999999998</c:v>
                </c:pt>
                <c:pt idx="17">
                  <c:v>-0.60517500000000002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CA-4648-B0EE-225CB03814B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rev'!$S$66:$S$83</c:f>
              <c:numCache>
                <c:formatCode>0.0000</c:formatCode>
                <c:ptCount val="18"/>
                <c:pt idx="0">
                  <c:v>-6.8752046783625634E-2</c:v>
                </c:pt>
                <c:pt idx="1">
                  <c:v>-0.10542108703130365</c:v>
                </c:pt>
                <c:pt idx="2">
                  <c:v>-0.14209012727898165</c:v>
                </c:pt>
                <c:pt idx="3">
                  <c:v>-0.17875916752665966</c:v>
                </c:pt>
                <c:pt idx="4">
                  <c:v>-0.21542820777433769</c:v>
                </c:pt>
                <c:pt idx="5">
                  <c:v>-0.25209724802201566</c:v>
                </c:pt>
                <c:pt idx="6">
                  <c:v>-0.28876628826969369</c:v>
                </c:pt>
                <c:pt idx="7">
                  <c:v>-0.32543532851737167</c:v>
                </c:pt>
                <c:pt idx="8">
                  <c:v>-0.3621043687650497</c:v>
                </c:pt>
                <c:pt idx="9">
                  <c:v>-0.39877340901272773</c:v>
                </c:pt>
                <c:pt idx="10">
                  <c:v>-0.43544244926040571</c:v>
                </c:pt>
                <c:pt idx="11">
                  <c:v>-0.47211148950808374</c:v>
                </c:pt>
                <c:pt idx="12">
                  <c:v>-0.50878052975576182</c:v>
                </c:pt>
                <c:pt idx="13">
                  <c:v>-0.54544957000343974</c:v>
                </c:pt>
                <c:pt idx="14">
                  <c:v>-0.58211861025111777</c:v>
                </c:pt>
                <c:pt idx="15">
                  <c:v>-0.6187876504987958</c:v>
                </c:pt>
                <c:pt idx="16">
                  <c:v>-0.65545669074647384</c:v>
                </c:pt>
                <c:pt idx="17">
                  <c:v>-0.69212573099415187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CA-4648-B0EE-225CB0381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5456"/>
        <c:axId val="23007952"/>
      </c:scatterChart>
      <c:valAx>
        <c:axId val="23005456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7952"/>
        <c:crosses val="autoZero"/>
        <c:crossBetween val="midCat"/>
        <c:majorUnit val="40"/>
      </c:valAx>
      <c:valAx>
        <c:axId val="230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rev'!$T$66:$T$83</c:f>
              <c:numCache>
                <c:formatCode>0.0000</c:formatCode>
                <c:ptCount val="18"/>
                <c:pt idx="0">
                  <c:v>6.7352046783625635E-2</c:v>
                </c:pt>
                <c:pt idx="1">
                  <c:v>5.8396087031303646E-2</c:v>
                </c:pt>
                <c:pt idx="2">
                  <c:v>4.1465127278981634E-2</c:v>
                </c:pt>
                <c:pt idx="3">
                  <c:v>1.7934167526659661E-2</c:v>
                </c:pt>
                <c:pt idx="4">
                  <c:v>-7.5717922256622883E-3</c:v>
                </c:pt>
                <c:pt idx="5">
                  <c:v>-2.5877751977984365E-2</c:v>
                </c:pt>
                <c:pt idx="6">
                  <c:v>-3.3658711730306323E-2</c:v>
                </c:pt>
                <c:pt idx="7">
                  <c:v>-4.8064671482628329E-2</c:v>
                </c:pt>
                <c:pt idx="8">
                  <c:v>-5.4620631234950312E-2</c:v>
                </c:pt>
                <c:pt idx="9">
                  <c:v>-5.4101590987272297E-2</c:v>
                </c:pt>
                <c:pt idx="10">
                  <c:v>-5.4407550739594301E-2</c:v>
                </c:pt>
                <c:pt idx="11">
                  <c:v>-4.9388510491916338E-2</c:v>
                </c:pt>
                <c:pt idx="12">
                  <c:v>-4.0694470244238223E-2</c:v>
                </c:pt>
                <c:pt idx="13">
                  <c:v>-1.3925429996560323E-2</c:v>
                </c:pt>
                <c:pt idx="14">
                  <c:v>1.2368610251117795E-2</c:v>
                </c:pt>
                <c:pt idx="15">
                  <c:v>3.3287650498795784E-2</c:v>
                </c:pt>
                <c:pt idx="16">
                  <c:v>6.4556690746473855E-2</c:v>
                </c:pt>
                <c:pt idx="17">
                  <c:v>8.6950730994151848E-2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42-456A-B9C2-6A9EC443A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31760"/>
        <c:axId val="178735088"/>
      </c:scatterChart>
      <c:valAx>
        <c:axId val="178731760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5088"/>
        <c:crosses val="autoZero"/>
        <c:crossBetween val="midCat"/>
        <c:majorUnit val="40"/>
      </c:valAx>
      <c:valAx>
        <c:axId val="1787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Corrigida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-8.9559597523219889E-3</c:v>
                </c:pt>
                <c:pt idx="2">
                  <c:v>-2.5886919504644001E-2</c:v>
                </c:pt>
                <c:pt idx="3">
                  <c:v>-4.9417879256965974E-2</c:v>
                </c:pt>
                <c:pt idx="4">
                  <c:v>-7.4923839009287924E-2</c:v>
                </c:pt>
                <c:pt idx="5">
                  <c:v>-9.322979876161E-2</c:v>
                </c:pt>
                <c:pt idx="6">
                  <c:v>-0.10101075851393196</c:v>
                </c:pt>
                <c:pt idx="7">
                  <c:v>-0.11541671826625396</c:v>
                </c:pt>
                <c:pt idx="8">
                  <c:v>-0.12197267801857595</c:v>
                </c:pt>
                <c:pt idx="9">
                  <c:v>-0.12145363777089793</c:v>
                </c:pt>
                <c:pt idx="10">
                  <c:v>-0.12175959752321994</c:v>
                </c:pt>
                <c:pt idx="11">
                  <c:v>-0.11674055727554197</c:v>
                </c:pt>
                <c:pt idx="12">
                  <c:v>-0.10804651702786386</c:v>
                </c:pt>
                <c:pt idx="13">
                  <c:v>-8.1277476780185959E-2</c:v>
                </c:pt>
                <c:pt idx="14">
                  <c:v>-5.498343653250784E-2</c:v>
                </c:pt>
                <c:pt idx="15">
                  <c:v>-3.4064396284829851E-2</c:v>
                </c:pt>
                <c:pt idx="16">
                  <c:v>-2.7953560371517805E-3</c:v>
                </c:pt>
                <c:pt idx="17">
                  <c:v>1.9598684210526213E-2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5B-4576-8241-87635F100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50688"/>
        <c:axId val="180250272"/>
      </c:scatterChart>
      <c:valAx>
        <c:axId val="180250688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272"/>
        <c:crosses val="autoZero"/>
        <c:crossBetween val="midCat"/>
        <c:majorUnit val="40"/>
      </c:valAx>
      <c:valAx>
        <c:axId val="1802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Histerese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-4.6524999999999997E-2</c:v>
                </c:pt>
                <c:pt idx="2">
                  <c:v>-9.9500000000000005E-2</c:v>
                </c:pt>
                <c:pt idx="3">
                  <c:v>-0.15957500000000002</c:v>
                </c:pt>
                <c:pt idx="4">
                  <c:v>-0.2228</c:v>
                </c:pt>
                <c:pt idx="5">
                  <c:v>-0.27837500000000004</c:v>
                </c:pt>
                <c:pt idx="6">
                  <c:v>-0.32247499999999996</c:v>
                </c:pt>
                <c:pt idx="7">
                  <c:v>-0.37280000000000002</c:v>
                </c:pt>
                <c:pt idx="8">
                  <c:v>-0.41610000000000003</c:v>
                </c:pt>
                <c:pt idx="9">
                  <c:v>-0.4516</c:v>
                </c:pt>
                <c:pt idx="10">
                  <c:v>-0.48934999999999995</c:v>
                </c:pt>
                <c:pt idx="11">
                  <c:v>-0.52047500000000002</c:v>
                </c:pt>
                <c:pt idx="12">
                  <c:v>-0.54907499999999998</c:v>
                </c:pt>
                <c:pt idx="13">
                  <c:v>-0.55892500000000001</c:v>
                </c:pt>
                <c:pt idx="14">
                  <c:v>-0.56904999999999994</c:v>
                </c:pt>
                <c:pt idx="15">
                  <c:v>-0.58487500000000003</c:v>
                </c:pt>
                <c:pt idx="16">
                  <c:v>-0.59090000000000009</c:v>
                </c:pt>
                <c:pt idx="17">
                  <c:v>-0.60494999999999999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66-40CC-8302-BBCF1BED374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rev'!$P$66:$P$83</c:f>
              <c:numCache>
                <c:formatCode>0.0000</c:formatCode>
                <c:ptCount val="18"/>
                <c:pt idx="0">
                  <c:v>-1.4E-3</c:v>
                </c:pt>
                <c:pt idx="1">
                  <c:v>-4.7025000000000004E-2</c:v>
                </c:pt>
                <c:pt idx="2">
                  <c:v>-0.10062500000000002</c:v>
                </c:pt>
                <c:pt idx="3">
                  <c:v>-0.160825</c:v>
                </c:pt>
                <c:pt idx="4">
                  <c:v>-0.22299999999999998</c:v>
                </c:pt>
                <c:pt idx="5">
                  <c:v>-0.27797500000000003</c:v>
                </c:pt>
                <c:pt idx="6">
                  <c:v>-0.32242500000000002</c:v>
                </c:pt>
                <c:pt idx="7">
                  <c:v>-0.3735</c:v>
                </c:pt>
                <c:pt idx="8">
                  <c:v>-0.41672500000000001</c:v>
                </c:pt>
                <c:pt idx="9">
                  <c:v>-0.45287500000000003</c:v>
                </c:pt>
                <c:pt idx="10">
                  <c:v>-0.48985000000000001</c:v>
                </c:pt>
                <c:pt idx="11">
                  <c:v>-0.52150000000000007</c:v>
                </c:pt>
                <c:pt idx="12">
                  <c:v>-0.54947500000000005</c:v>
                </c:pt>
                <c:pt idx="13">
                  <c:v>-0.55937500000000007</c:v>
                </c:pt>
                <c:pt idx="14">
                  <c:v>-0.56974999999999998</c:v>
                </c:pt>
                <c:pt idx="15">
                  <c:v>-0.58550000000000002</c:v>
                </c:pt>
                <c:pt idx="16">
                  <c:v>-0.59089999999999998</c:v>
                </c:pt>
                <c:pt idx="17">
                  <c:v>-0.60517500000000002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66-40CC-8302-BBCF1BED3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8752"/>
        <c:axId val="182006672"/>
      </c:scatterChart>
      <c:valAx>
        <c:axId val="182008752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6672"/>
        <c:crosses val="autoZero"/>
        <c:crossBetween val="midCat"/>
        <c:majorUnit val="40"/>
      </c:valAx>
      <c:valAx>
        <c:axId val="182006672"/>
        <c:scaling>
          <c:orientation val="minMax"/>
          <c:max val="0.1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8752"/>
        <c:crosses val="autoZero"/>
        <c:crossBetween val="midCat"/>
        <c:majorUnit val="0.1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'100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rev'!$C$57:$C$74</c:f>
              <c:numCache>
                <c:formatCode>0.0000</c:formatCode>
                <c:ptCount val="18"/>
                <c:pt idx="0">
                  <c:v>0</c:v>
                </c:pt>
                <c:pt idx="1">
                  <c:v>-4.1499999999999992E-3</c:v>
                </c:pt>
                <c:pt idx="2">
                  <c:v>-1.5224999999999999E-2</c:v>
                </c:pt>
                <c:pt idx="3">
                  <c:v>-2.5949999999999997E-2</c:v>
                </c:pt>
                <c:pt idx="4">
                  <c:v>-4.0949999999999993E-2</c:v>
                </c:pt>
                <c:pt idx="5">
                  <c:v>-4.8899999999999999E-2</c:v>
                </c:pt>
                <c:pt idx="6">
                  <c:v>-4.6324999999999998E-2</c:v>
                </c:pt>
                <c:pt idx="7">
                  <c:v>-3.6475E-2</c:v>
                </c:pt>
                <c:pt idx="8">
                  <c:v>-4.9774999999999993E-2</c:v>
                </c:pt>
                <c:pt idx="9">
                  <c:v>-3.4174999999999997E-2</c:v>
                </c:pt>
                <c:pt idx="10">
                  <c:v>-1.9875E-2</c:v>
                </c:pt>
                <c:pt idx="11">
                  <c:v>1.2499999999999968E-4</c:v>
                </c:pt>
                <c:pt idx="12">
                  <c:v>2.215E-2</c:v>
                </c:pt>
                <c:pt idx="13">
                  <c:v>6.5125000000000002E-2</c:v>
                </c:pt>
                <c:pt idx="14">
                  <c:v>0.10967499999999999</c:v>
                </c:pt>
                <c:pt idx="15">
                  <c:v>0.14274999999999999</c:v>
                </c:pt>
                <c:pt idx="16">
                  <c:v>0.19017499999999998</c:v>
                </c:pt>
                <c:pt idx="17">
                  <c:v>0.21904999999999997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5C-4ECC-9770-360098E1A71F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'100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rev'!$F$57:$F$74</c:f>
              <c:numCache>
                <c:formatCode>0.0000</c:formatCode>
                <c:ptCount val="18"/>
                <c:pt idx="0">
                  <c:v>-8.0947660818713449E-2</c:v>
                </c:pt>
                <c:pt idx="1">
                  <c:v>-6.8631922944616439E-2</c:v>
                </c:pt>
                <c:pt idx="2">
                  <c:v>-5.6316185070519435E-2</c:v>
                </c:pt>
                <c:pt idx="3">
                  <c:v>-4.4000447196422425E-2</c:v>
                </c:pt>
                <c:pt idx="4">
                  <c:v>-3.1684709322325422E-2</c:v>
                </c:pt>
                <c:pt idx="5">
                  <c:v>-1.9368971448228411E-2</c:v>
                </c:pt>
                <c:pt idx="6">
                  <c:v>-7.0532335741314012E-3</c:v>
                </c:pt>
                <c:pt idx="7">
                  <c:v>5.2625042999655952E-3</c:v>
                </c:pt>
                <c:pt idx="8">
                  <c:v>1.7578242174062605E-2</c:v>
                </c:pt>
                <c:pt idx="9">
                  <c:v>2.9893980048159616E-2</c:v>
                </c:pt>
                <c:pt idx="10">
                  <c:v>4.2209717922256626E-2</c:v>
                </c:pt>
                <c:pt idx="11">
                  <c:v>5.4525455796353636E-2</c:v>
                </c:pt>
                <c:pt idx="12">
                  <c:v>6.6841193670450647E-2</c:v>
                </c:pt>
                <c:pt idx="13">
                  <c:v>7.9156931544547657E-2</c:v>
                </c:pt>
                <c:pt idx="14">
                  <c:v>9.1472669418644639E-2</c:v>
                </c:pt>
                <c:pt idx="15">
                  <c:v>0.10378840729274165</c:v>
                </c:pt>
                <c:pt idx="16">
                  <c:v>0.11610414516683866</c:v>
                </c:pt>
                <c:pt idx="17">
                  <c:v>0.12841988304093566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5C-4ECC-9770-360098E1A71F}"/>
            </c:ext>
          </c:extLst>
        </c:ser>
        <c:ser>
          <c:idx val="2"/>
          <c:order val="2"/>
          <c:tx>
            <c:v>y'i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rev'!$P$57:$P$74</c:f>
              <c:numCache>
                <c:formatCode>0.0000</c:formatCode>
                <c:ptCount val="18"/>
                <c:pt idx="0">
                  <c:v>-2.5249999999999999E-3</c:v>
                </c:pt>
                <c:pt idx="1">
                  <c:v>-6.3250000000000008E-3</c:v>
                </c:pt>
                <c:pt idx="2">
                  <c:v>-1.7675E-2</c:v>
                </c:pt>
                <c:pt idx="3">
                  <c:v>-2.8000000000000001E-2</c:v>
                </c:pt>
                <c:pt idx="4">
                  <c:v>-4.1524999999999999E-2</c:v>
                </c:pt>
                <c:pt idx="5">
                  <c:v>-4.7274999999999998E-2</c:v>
                </c:pt>
                <c:pt idx="6">
                  <c:v>-4.3199999999999995E-2</c:v>
                </c:pt>
                <c:pt idx="7">
                  <c:v>-4.6050000000000001E-2</c:v>
                </c:pt>
                <c:pt idx="8">
                  <c:v>-3.7724999999999995E-2</c:v>
                </c:pt>
                <c:pt idx="9">
                  <c:v>-2.5575000000000001E-2</c:v>
                </c:pt>
                <c:pt idx="10">
                  <c:v>-1.3450000000000002E-2</c:v>
                </c:pt>
                <c:pt idx="11">
                  <c:v>5.3E-3</c:v>
                </c:pt>
                <c:pt idx="12">
                  <c:v>2.8775000000000002E-2</c:v>
                </c:pt>
                <c:pt idx="13">
                  <c:v>7.0074999999999998E-2</c:v>
                </c:pt>
                <c:pt idx="14">
                  <c:v>0.109275</c:v>
                </c:pt>
                <c:pt idx="15">
                  <c:v>0.14322500000000002</c:v>
                </c:pt>
                <c:pt idx="16">
                  <c:v>0.18845000000000001</c:v>
                </c:pt>
                <c:pt idx="17">
                  <c:v>0.218475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5C-4ECC-9770-360098E1A71F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rev'!$S$57:$S$74</c:f>
              <c:numCache>
                <c:formatCode>0.0000</c:formatCode>
                <c:ptCount val="18"/>
                <c:pt idx="0">
                  <c:v>-8.1514327485380123E-2</c:v>
                </c:pt>
                <c:pt idx="1">
                  <c:v>-6.8955452356381147E-2</c:v>
                </c:pt>
                <c:pt idx="2">
                  <c:v>-5.6396577227382186E-2</c:v>
                </c:pt>
                <c:pt idx="3">
                  <c:v>-4.3837702098383217E-2</c:v>
                </c:pt>
                <c:pt idx="4">
                  <c:v>-3.1278826969384249E-2</c:v>
                </c:pt>
                <c:pt idx="5">
                  <c:v>-1.8719951840385274E-2</c:v>
                </c:pt>
                <c:pt idx="6">
                  <c:v>-6.1610767113863124E-3</c:v>
                </c:pt>
                <c:pt idx="7">
                  <c:v>6.397798417612649E-3</c:v>
                </c:pt>
                <c:pt idx="8">
                  <c:v>1.8956673546611624E-2</c:v>
                </c:pt>
                <c:pt idx="9">
                  <c:v>3.15155486756106E-2</c:v>
                </c:pt>
                <c:pt idx="10">
                  <c:v>4.4074423804609575E-2</c:v>
                </c:pt>
                <c:pt idx="11">
                  <c:v>5.6633298933608522E-2</c:v>
                </c:pt>
                <c:pt idx="12">
                  <c:v>6.9192174062607498E-2</c:v>
                </c:pt>
                <c:pt idx="13">
                  <c:v>8.1751049191606473E-2</c:v>
                </c:pt>
                <c:pt idx="14">
                  <c:v>9.4309924320605421E-2</c:v>
                </c:pt>
                <c:pt idx="15">
                  <c:v>0.1068687994496044</c:v>
                </c:pt>
                <c:pt idx="16">
                  <c:v>0.11942767457860337</c:v>
                </c:pt>
                <c:pt idx="17">
                  <c:v>0.13198654970760235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5C-4ECC-9770-360098E1A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yi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rev'!$G$57:$G$74</c:f>
              <c:numCache>
                <c:formatCode>0.0000</c:formatCode>
                <c:ptCount val="18"/>
                <c:pt idx="0">
                  <c:v>8.0947660818713449E-2</c:v>
                </c:pt>
                <c:pt idx="1">
                  <c:v>6.4481922944616438E-2</c:v>
                </c:pt>
                <c:pt idx="2">
                  <c:v>4.109118507051944E-2</c:v>
                </c:pt>
                <c:pt idx="3">
                  <c:v>1.8050447196422428E-2</c:v>
                </c:pt>
                <c:pt idx="4">
                  <c:v>-9.2652906776745717E-3</c:v>
                </c:pt>
                <c:pt idx="5">
                  <c:v>-2.9531028551771588E-2</c:v>
                </c:pt>
                <c:pt idx="6">
                  <c:v>-3.9271766425868597E-2</c:v>
                </c:pt>
                <c:pt idx="7">
                  <c:v>-4.1737504299965596E-2</c:v>
                </c:pt>
                <c:pt idx="8">
                  <c:v>-6.7353242174062605E-2</c:v>
                </c:pt>
                <c:pt idx="9">
                  <c:v>-6.4068980048159613E-2</c:v>
                </c:pt>
                <c:pt idx="10">
                  <c:v>-6.208471792225663E-2</c:v>
                </c:pt>
                <c:pt idx="11">
                  <c:v>-5.4400455796353636E-2</c:v>
                </c:pt>
                <c:pt idx="12">
                  <c:v>-4.4691193670450644E-2</c:v>
                </c:pt>
                <c:pt idx="13">
                  <c:v>-1.4031931544547654E-2</c:v>
                </c:pt>
                <c:pt idx="14">
                  <c:v>1.8202330581355355E-2</c:v>
                </c:pt>
                <c:pt idx="15">
                  <c:v>3.8961592707258338E-2</c:v>
                </c:pt>
                <c:pt idx="16">
                  <c:v>7.4070854833161323E-2</c:v>
                </c:pt>
                <c:pt idx="17">
                  <c:v>9.0630116959064311E-2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E8-4AC2-93A8-40E182970933}"/>
            </c:ext>
          </c:extLst>
        </c:ser>
        <c:ser>
          <c:idx val="1"/>
          <c:order val="1"/>
          <c:tx>
            <c:v>y'i - yi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rev'!$T$57:$T$74</c:f>
              <c:numCache>
                <c:formatCode>0.0000</c:formatCode>
                <c:ptCount val="18"/>
                <c:pt idx="0">
                  <c:v>7.8989327485380123E-2</c:v>
                </c:pt>
                <c:pt idx="1">
                  <c:v>6.263045235638115E-2</c:v>
                </c:pt>
                <c:pt idx="2">
                  <c:v>3.872157722738219E-2</c:v>
                </c:pt>
                <c:pt idx="3">
                  <c:v>1.5837702098383217E-2</c:v>
                </c:pt>
                <c:pt idx="4">
                  <c:v>-1.024617303061575E-2</c:v>
                </c:pt>
                <c:pt idx="5">
                  <c:v>-2.8555048159614724E-2</c:v>
                </c:pt>
                <c:pt idx="6">
                  <c:v>-3.7038923288613683E-2</c:v>
                </c:pt>
                <c:pt idx="7">
                  <c:v>-5.244779841761265E-2</c:v>
                </c:pt>
                <c:pt idx="8">
                  <c:v>-5.6681673546611619E-2</c:v>
                </c:pt>
                <c:pt idx="9">
                  <c:v>-5.70905486756106E-2</c:v>
                </c:pt>
                <c:pt idx="10">
                  <c:v>-5.7524423804609578E-2</c:v>
                </c:pt>
                <c:pt idx="11">
                  <c:v>-5.1333298933608523E-2</c:v>
                </c:pt>
                <c:pt idx="12">
                  <c:v>-4.0417174062607496E-2</c:v>
                </c:pt>
                <c:pt idx="13">
                  <c:v>-1.1676049191606475E-2</c:v>
                </c:pt>
                <c:pt idx="14">
                  <c:v>1.4965075679394577E-2</c:v>
                </c:pt>
                <c:pt idx="15">
                  <c:v>3.6356200550395623E-2</c:v>
                </c:pt>
                <c:pt idx="16">
                  <c:v>6.9022325421396635E-2</c:v>
                </c:pt>
                <c:pt idx="17">
                  <c:v>8.6488450292397656E-2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E8-4AC2-93A8-40E182970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447664"/>
        <c:axId val="1941450576"/>
      </c:scatterChart>
      <c:valAx>
        <c:axId val="1941447664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50576"/>
        <c:crosses val="autoZero"/>
        <c:crossBetween val="midCat"/>
        <c:majorUnit val="40"/>
      </c:valAx>
      <c:valAx>
        <c:axId val="19414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rev'!$H$57:$H$74</c:f>
              <c:numCache>
                <c:formatCode>0.0000</c:formatCode>
                <c:ptCount val="18"/>
                <c:pt idx="0">
                  <c:v>0</c:v>
                </c:pt>
                <c:pt idx="1">
                  <c:v>-1.6465737874097011E-2</c:v>
                </c:pt>
                <c:pt idx="2">
                  <c:v>-3.9856475748194009E-2</c:v>
                </c:pt>
                <c:pt idx="3">
                  <c:v>-6.2897213622291018E-2</c:v>
                </c:pt>
                <c:pt idx="4">
                  <c:v>-9.0212951496388027E-2</c:v>
                </c:pt>
                <c:pt idx="5">
                  <c:v>-0.11047868937048504</c:v>
                </c:pt>
                <c:pt idx="6">
                  <c:v>-0.12021942724458204</c:v>
                </c:pt>
                <c:pt idx="7">
                  <c:v>-0.12268516511867905</c:v>
                </c:pt>
                <c:pt idx="8">
                  <c:v>-0.14830090299277604</c:v>
                </c:pt>
                <c:pt idx="9">
                  <c:v>-0.14501664086687305</c:v>
                </c:pt>
                <c:pt idx="10">
                  <c:v>-0.14303237874097008</c:v>
                </c:pt>
                <c:pt idx="11">
                  <c:v>-0.13534811661506707</c:v>
                </c:pt>
                <c:pt idx="12">
                  <c:v>-0.12563885448916409</c:v>
                </c:pt>
                <c:pt idx="13">
                  <c:v>-9.4979592363261103E-2</c:v>
                </c:pt>
                <c:pt idx="14">
                  <c:v>-6.2745330237358093E-2</c:v>
                </c:pt>
                <c:pt idx="15">
                  <c:v>-4.198606811145511E-2</c:v>
                </c:pt>
                <c:pt idx="16">
                  <c:v>-6.8768059855521257E-3</c:v>
                </c:pt>
                <c:pt idx="17">
                  <c:v>9.6824561403508619E-3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1-4C39-9AAA-C70B0AD8FF59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rev'!$U$57:$U$74</c:f>
              <c:numCache>
                <c:formatCode>0.0000</c:formatCode>
                <c:ptCount val="18"/>
                <c:pt idx="0">
                  <c:v>0</c:v>
                </c:pt>
                <c:pt idx="1">
                  <c:v>-1.6358875128998973E-2</c:v>
                </c:pt>
                <c:pt idx="2">
                  <c:v>-4.0267750257997934E-2</c:v>
                </c:pt>
                <c:pt idx="3">
                  <c:v>-6.315162538699691E-2</c:v>
                </c:pt>
                <c:pt idx="4">
                  <c:v>-8.923550051599588E-2</c:v>
                </c:pt>
                <c:pt idx="5">
                  <c:v>-0.10754437564499485</c:v>
                </c:pt>
                <c:pt idx="6">
                  <c:v>-0.11602825077399381</c:v>
                </c:pt>
                <c:pt idx="7">
                  <c:v>-0.13143712590299278</c:v>
                </c:pt>
                <c:pt idx="8">
                  <c:v>-0.13567100103199176</c:v>
                </c:pt>
                <c:pt idx="9">
                  <c:v>-0.13607987616099071</c:v>
                </c:pt>
                <c:pt idx="10">
                  <c:v>-0.13651375128998972</c:v>
                </c:pt>
                <c:pt idx="11">
                  <c:v>-0.13032262641898865</c:v>
                </c:pt>
                <c:pt idx="12">
                  <c:v>-0.11940650154798763</c:v>
                </c:pt>
                <c:pt idx="13">
                  <c:v>-9.0665376676986598E-2</c:v>
                </c:pt>
                <c:pt idx="14">
                  <c:v>-6.4024251805985546E-2</c:v>
                </c:pt>
                <c:pt idx="15">
                  <c:v>-4.26331269349845E-2</c:v>
                </c:pt>
                <c:pt idx="16">
                  <c:v>-9.9670020639834878E-3</c:v>
                </c:pt>
                <c:pt idx="17">
                  <c:v>7.4991228070175331E-3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F1-4C39-9AAA-C70B0AD8F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Volta</a:t>
            </a:r>
            <a:r>
              <a:rPr lang="pt-BR" baseline="0"/>
              <a:t> e Reta de Ajuste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'100 mm com rev'!$O$57:$O$74</c:f>
              <c:strCach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rev'!$P$57:$P$74</c:f>
              <c:numCache>
                <c:formatCode>0.0000</c:formatCode>
                <c:ptCount val="18"/>
                <c:pt idx="0">
                  <c:v>-2.5249999999999999E-3</c:v>
                </c:pt>
                <c:pt idx="1">
                  <c:v>-6.3250000000000008E-3</c:v>
                </c:pt>
                <c:pt idx="2">
                  <c:v>-1.7675E-2</c:v>
                </c:pt>
                <c:pt idx="3">
                  <c:v>-2.8000000000000001E-2</c:v>
                </c:pt>
                <c:pt idx="4">
                  <c:v>-4.1524999999999999E-2</c:v>
                </c:pt>
                <c:pt idx="5">
                  <c:v>-4.7274999999999998E-2</c:v>
                </c:pt>
                <c:pt idx="6">
                  <c:v>-4.3199999999999995E-2</c:v>
                </c:pt>
                <c:pt idx="7">
                  <c:v>-4.6050000000000001E-2</c:v>
                </c:pt>
                <c:pt idx="8">
                  <c:v>-3.7724999999999995E-2</c:v>
                </c:pt>
                <c:pt idx="9">
                  <c:v>-2.5575000000000001E-2</c:v>
                </c:pt>
                <c:pt idx="10">
                  <c:v>-1.3450000000000002E-2</c:v>
                </c:pt>
                <c:pt idx="11">
                  <c:v>5.3E-3</c:v>
                </c:pt>
                <c:pt idx="12">
                  <c:v>2.8775000000000002E-2</c:v>
                </c:pt>
                <c:pt idx="13">
                  <c:v>7.0074999999999998E-2</c:v>
                </c:pt>
                <c:pt idx="14">
                  <c:v>0.109275</c:v>
                </c:pt>
                <c:pt idx="15">
                  <c:v>0.14322500000000002</c:v>
                </c:pt>
                <c:pt idx="16">
                  <c:v>0.18845000000000001</c:v>
                </c:pt>
                <c:pt idx="17">
                  <c:v>0.218475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D6-4A33-8D8A-22EF4DF3B9F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rev'!$S$57:$S$74</c:f>
              <c:numCache>
                <c:formatCode>0.0000</c:formatCode>
                <c:ptCount val="18"/>
                <c:pt idx="0">
                  <c:v>-8.1514327485380123E-2</c:v>
                </c:pt>
                <c:pt idx="1">
                  <c:v>-6.8955452356381147E-2</c:v>
                </c:pt>
                <c:pt idx="2">
                  <c:v>-5.6396577227382186E-2</c:v>
                </c:pt>
                <c:pt idx="3">
                  <c:v>-4.3837702098383217E-2</c:v>
                </c:pt>
                <c:pt idx="4">
                  <c:v>-3.1278826969384249E-2</c:v>
                </c:pt>
                <c:pt idx="5">
                  <c:v>-1.8719951840385274E-2</c:v>
                </c:pt>
                <c:pt idx="6">
                  <c:v>-6.1610767113863124E-3</c:v>
                </c:pt>
                <c:pt idx="7">
                  <c:v>6.397798417612649E-3</c:v>
                </c:pt>
                <c:pt idx="8">
                  <c:v>1.8956673546611624E-2</c:v>
                </c:pt>
                <c:pt idx="9">
                  <c:v>3.15155486756106E-2</c:v>
                </c:pt>
                <c:pt idx="10">
                  <c:v>4.4074423804609575E-2</c:v>
                </c:pt>
                <c:pt idx="11">
                  <c:v>5.6633298933608522E-2</c:v>
                </c:pt>
                <c:pt idx="12">
                  <c:v>6.9192174062607498E-2</c:v>
                </c:pt>
                <c:pt idx="13">
                  <c:v>8.1751049191606473E-2</c:v>
                </c:pt>
                <c:pt idx="14">
                  <c:v>9.4309924320605421E-2</c:v>
                </c:pt>
                <c:pt idx="15">
                  <c:v>0.1068687994496044</c:v>
                </c:pt>
                <c:pt idx="16">
                  <c:v>0.11942767457860337</c:v>
                </c:pt>
                <c:pt idx="17">
                  <c:v>0.13198654970760235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D6-4A33-8D8A-22EF4DF3B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5456"/>
        <c:axId val="23007952"/>
      </c:scatterChart>
      <c:valAx>
        <c:axId val="23005456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7952"/>
        <c:crosses val="autoZero"/>
        <c:crossBetween val="midCat"/>
        <c:majorUnit val="40"/>
      </c:valAx>
      <c:valAx>
        <c:axId val="230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rev'!$T$57:$T$74</c:f>
              <c:numCache>
                <c:formatCode>0.0000</c:formatCode>
                <c:ptCount val="18"/>
                <c:pt idx="0">
                  <c:v>7.8989327485380123E-2</c:v>
                </c:pt>
                <c:pt idx="1">
                  <c:v>6.263045235638115E-2</c:v>
                </c:pt>
                <c:pt idx="2">
                  <c:v>3.872157722738219E-2</c:v>
                </c:pt>
                <c:pt idx="3">
                  <c:v>1.5837702098383217E-2</c:v>
                </c:pt>
                <c:pt idx="4">
                  <c:v>-1.024617303061575E-2</c:v>
                </c:pt>
                <c:pt idx="5">
                  <c:v>-2.8555048159614724E-2</c:v>
                </c:pt>
                <c:pt idx="6">
                  <c:v>-3.7038923288613683E-2</c:v>
                </c:pt>
                <c:pt idx="7">
                  <c:v>-5.244779841761265E-2</c:v>
                </c:pt>
                <c:pt idx="8">
                  <c:v>-5.6681673546611619E-2</c:v>
                </c:pt>
                <c:pt idx="9">
                  <c:v>-5.70905486756106E-2</c:v>
                </c:pt>
                <c:pt idx="10">
                  <c:v>-5.7524423804609578E-2</c:v>
                </c:pt>
                <c:pt idx="11">
                  <c:v>-5.1333298933608523E-2</c:v>
                </c:pt>
                <c:pt idx="12">
                  <c:v>-4.0417174062607496E-2</c:v>
                </c:pt>
                <c:pt idx="13">
                  <c:v>-1.1676049191606475E-2</c:v>
                </c:pt>
                <c:pt idx="14">
                  <c:v>1.4965075679394577E-2</c:v>
                </c:pt>
                <c:pt idx="15">
                  <c:v>3.6356200550395623E-2</c:v>
                </c:pt>
                <c:pt idx="16">
                  <c:v>6.9022325421396635E-2</c:v>
                </c:pt>
                <c:pt idx="17">
                  <c:v>8.6488450292397656E-2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BF-43B7-8028-8859F8ABB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31760"/>
        <c:axId val="178735088"/>
      </c:scatterChart>
      <c:valAx>
        <c:axId val="178731760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5088"/>
        <c:crosses val="autoZero"/>
        <c:crossBetween val="midCat"/>
        <c:majorUnit val="40"/>
      </c:valAx>
      <c:valAx>
        <c:axId val="1787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Corrigida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rev'!$U$57:$U$74</c:f>
              <c:numCache>
                <c:formatCode>0.0000</c:formatCode>
                <c:ptCount val="18"/>
                <c:pt idx="0">
                  <c:v>0</c:v>
                </c:pt>
                <c:pt idx="1">
                  <c:v>-1.6358875128998973E-2</c:v>
                </c:pt>
                <c:pt idx="2">
                  <c:v>-4.0267750257997934E-2</c:v>
                </c:pt>
                <c:pt idx="3">
                  <c:v>-6.315162538699691E-2</c:v>
                </c:pt>
                <c:pt idx="4">
                  <c:v>-8.923550051599588E-2</c:v>
                </c:pt>
                <c:pt idx="5">
                  <c:v>-0.10754437564499485</c:v>
                </c:pt>
                <c:pt idx="6">
                  <c:v>-0.11602825077399381</c:v>
                </c:pt>
                <c:pt idx="7">
                  <c:v>-0.13143712590299278</c:v>
                </c:pt>
                <c:pt idx="8">
                  <c:v>-0.13567100103199176</c:v>
                </c:pt>
                <c:pt idx="9">
                  <c:v>-0.13607987616099071</c:v>
                </c:pt>
                <c:pt idx="10">
                  <c:v>-0.13651375128998972</c:v>
                </c:pt>
                <c:pt idx="11">
                  <c:v>-0.13032262641898865</c:v>
                </c:pt>
                <c:pt idx="12">
                  <c:v>-0.11940650154798763</c:v>
                </c:pt>
                <c:pt idx="13">
                  <c:v>-9.0665376676986598E-2</c:v>
                </c:pt>
                <c:pt idx="14">
                  <c:v>-6.4024251805985546E-2</c:v>
                </c:pt>
                <c:pt idx="15">
                  <c:v>-4.26331269349845E-2</c:v>
                </c:pt>
                <c:pt idx="16">
                  <c:v>-9.9670020639834878E-3</c:v>
                </c:pt>
                <c:pt idx="17">
                  <c:v>7.4991228070175331E-3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E3-4935-B66A-542B2D3CA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50688"/>
        <c:axId val="180250272"/>
      </c:scatterChart>
      <c:valAx>
        <c:axId val="180250688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272"/>
        <c:crosses val="autoZero"/>
        <c:crossBetween val="midCat"/>
        <c:majorUnit val="40"/>
      </c:valAx>
      <c:valAx>
        <c:axId val="1802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Histerese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rev'!$C$57:$C$74</c:f>
              <c:numCache>
                <c:formatCode>0.0000</c:formatCode>
                <c:ptCount val="18"/>
                <c:pt idx="0">
                  <c:v>0</c:v>
                </c:pt>
                <c:pt idx="1">
                  <c:v>-4.1499999999999992E-3</c:v>
                </c:pt>
                <c:pt idx="2">
                  <c:v>-1.5224999999999999E-2</c:v>
                </c:pt>
                <c:pt idx="3">
                  <c:v>-2.5949999999999997E-2</c:v>
                </c:pt>
                <c:pt idx="4">
                  <c:v>-4.0949999999999993E-2</c:v>
                </c:pt>
                <c:pt idx="5">
                  <c:v>-4.8899999999999999E-2</c:v>
                </c:pt>
                <c:pt idx="6">
                  <c:v>-4.6324999999999998E-2</c:v>
                </c:pt>
                <c:pt idx="7">
                  <c:v>-3.6475E-2</c:v>
                </c:pt>
                <c:pt idx="8">
                  <c:v>-4.9774999999999993E-2</c:v>
                </c:pt>
                <c:pt idx="9">
                  <c:v>-3.4174999999999997E-2</c:v>
                </c:pt>
                <c:pt idx="10">
                  <c:v>-1.9875E-2</c:v>
                </c:pt>
                <c:pt idx="11">
                  <c:v>1.2499999999999968E-4</c:v>
                </c:pt>
                <c:pt idx="12">
                  <c:v>2.215E-2</c:v>
                </c:pt>
                <c:pt idx="13">
                  <c:v>6.5125000000000002E-2</c:v>
                </c:pt>
                <c:pt idx="14">
                  <c:v>0.10967499999999999</c:v>
                </c:pt>
                <c:pt idx="15">
                  <c:v>0.14274999999999999</c:v>
                </c:pt>
                <c:pt idx="16">
                  <c:v>0.19017499999999998</c:v>
                </c:pt>
                <c:pt idx="17">
                  <c:v>0.21904999999999997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8E-403E-8F22-08F796C7A80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rev'!$P$57:$P$74</c:f>
              <c:numCache>
                <c:formatCode>0.0000</c:formatCode>
                <c:ptCount val="18"/>
                <c:pt idx="0">
                  <c:v>-2.5249999999999999E-3</c:v>
                </c:pt>
                <c:pt idx="1">
                  <c:v>-6.3250000000000008E-3</c:v>
                </c:pt>
                <c:pt idx="2">
                  <c:v>-1.7675E-2</c:v>
                </c:pt>
                <c:pt idx="3">
                  <c:v>-2.8000000000000001E-2</c:v>
                </c:pt>
                <c:pt idx="4">
                  <c:v>-4.1524999999999999E-2</c:v>
                </c:pt>
                <c:pt idx="5">
                  <c:v>-4.7274999999999998E-2</c:v>
                </c:pt>
                <c:pt idx="6">
                  <c:v>-4.3199999999999995E-2</c:v>
                </c:pt>
                <c:pt idx="7">
                  <c:v>-4.6050000000000001E-2</c:v>
                </c:pt>
                <c:pt idx="8">
                  <c:v>-3.7724999999999995E-2</c:v>
                </c:pt>
                <c:pt idx="9">
                  <c:v>-2.5575000000000001E-2</c:v>
                </c:pt>
                <c:pt idx="10">
                  <c:v>-1.3450000000000002E-2</c:v>
                </c:pt>
                <c:pt idx="11">
                  <c:v>5.3E-3</c:v>
                </c:pt>
                <c:pt idx="12">
                  <c:v>2.8775000000000002E-2</c:v>
                </c:pt>
                <c:pt idx="13">
                  <c:v>7.0074999999999998E-2</c:v>
                </c:pt>
                <c:pt idx="14">
                  <c:v>0.109275</c:v>
                </c:pt>
                <c:pt idx="15">
                  <c:v>0.14322500000000002</c:v>
                </c:pt>
                <c:pt idx="16">
                  <c:v>0.18845000000000001</c:v>
                </c:pt>
                <c:pt idx="17">
                  <c:v>0.218475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8E-403E-8F22-08F796C7A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8752"/>
        <c:axId val="182006672"/>
      </c:scatterChart>
      <c:valAx>
        <c:axId val="182008752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6672"/>
        <c:crosses val="autoZero"/>
        <c:crossBetween val="midCat"/>
        <c:majorUnit val="40"/>
      </c:valAx>
      <c:valAx>
        <c:axId val="182006672"/>
        <c:scaling>
          <c:orientation val="minMax"/>
          <c:max val="0.30000000000000004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8752"/>
        <c:crosses val="autoZero"/>
        <c:crossBetween val="midCat"/>
        <c:majorUnit val="0.1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rev'!$D$170:$D$187</c:f>
              <c:numCache>
                <c:formatCode>0.0000</c:formatCode>
                <c:ptCount val="18"/>
                <c:pt idx="0">
                  <c:v>0</c:v>
                </c:pt>
                <c:pt idx="1">
                  <c:v>3.3186919504644008</c:v>
                </c:pt>
                <c:pt idx="2">
                  <c:v>6.874883900928781</c:v>
                </c:pt>
                <c:pt idx="3">
                  <c:v>6.7060758513931837</c:v>
                </c:pt>
                <c:pt idx="4">
                  <c:v>7.0997678018575812</c:v>
                </c:pt>
                <c:pt idx="5">
                  <c:v>7.7934597523219722</c:v>
                </c:pt>
                <c:pt idx="6">
                  <c:v>8.9621517027864215</c:v>
                </c:pt>
                <c:pt idx="7">
                  <c:v>3.3808436532507713</c:v>
                </c:pt>
                <c:pt idx="8">
                  <c:v>12.887035603715141</c:v>
                </c:pt>
                <c:pt idx="9">
                  <c:v>11.84322755417957</c:v>
                </c:pt>
                <c:pt idx="10">
                  <c:v>10.324419504644013</c:v>
                </c:pt>
                <c:pt idx="11">
                  <c:v>9.268111455108361</c:v>
                </c:pt>
                <c:pt idx="12">
                  <c:v>8.4618034055728231</c:v>
                </c:pt>
                <c:pt idx="13">
                  <c:v>6.5554953560371985</c:v>
                </c:pt>
                <c:pt idx="14">
                  <c:v>3.7241873065016016</c:v>
                </c:pt>
                <c:pt idx="15">
                  <c:v>3.7803792569659436</c:v>
                </c:pt>
                <c:pt idx="16">
                  <c:v>1.5615712074303001</c:v>
                </c:pt>
                <c:pt idx="17">
                  <c:v>4.6052631578947931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CA-47B5-A827-C223C88C0A9F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 mm com rev'!$K$170:$K$187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rev'!$N$170:$N$187</c:f>
              <c:numCache>
                <c:formatCode>0.0000</c:formatCode>
                <c:ptCount val="18"/>
                <c:pt idx="0">
                  <c:v>0</c:v>
                </c:pt>
                <c:pt idx="1">
                  <c:v>3.7014576883384924</c:v>
                </c:pt>
                <c:pt idx="2">
                  <c:v>7.190415376676965</c:v>
                </c:pt>
                <c:pt idx="3">
                  <c:v>6.8668730650154686</c:v>
                </c:pt>
                <c:pt idx="4">
                  <c:v>7.1558307533539818</c:v>
                </c:pt>
                <c:pt idx="5">
                  <c:v>7.1572884416924225</c:v>
                </c:pt>
                <c:pt idx="6">
                  <c:v>7.5087461300309286</c:v>
                </c:pt>
                <c:pt idx="7">
                  <c:v>8.010203818369412</c:v>
                </c:pt>
                <c:pt idx="8">
                  <c:v>6.849161506707901</c:v>
                </c:pt>
                <c:pt idx="9">
                  <c:v>7.3131191950463972</c:v>
                </c:pt>
                <c:pt idx="10">
                  <c:v>7.3770768833848948</c:v>
                </c:pt>
                <c:pt idx="11">
                  <c:v>6.7910345717233369</c:v>
                </c:pt>
                <c:pt idx="12">
                  <c:v>5.6799922600618871</c:v>
                </c:pt>
                <c:pt idx="13">
                  <c:v>4.6939499484003164</c:v>
                </c:pt>
                <c:pt idx="14">
                  <c:v>4.5204076367388524</c:v>
                </c:pt>
                <c:pt idx="15">
                  <c:v>4.2843653250773244</c:v>
                </c:pt>
                <c:pt idx="16">
                  <c:v>3.5858230134158537</c:v>
                </c:pt>
                <c:pt idx="17">
                  <c:v>6.0497807017543392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CA-47B5-A827-C223C88C0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91263"/>
        <c:axId val="254810735"/>
      </c:scatterChart>
      <c:valAx>
        <c:axId val="474991263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4810735"/>
        <c:crosses val="autoZero"/>
        <c:crossBetween val="midCat"/>
      </c:valAx>
      <c:valAx>
        <c:axId val="25481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Desvio (</a:t>
                </a:r>
                <a:r>
                  <a:rPr lang="el-GR"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r>
                  <a:rPr lang="pt-BR">
                    <a:latin typeface="Arial" panose="020B0604020202020204" pitchFamily="34" charset="0"/>
                    <a:cs typeface="Arial" panose="020B0604020202020204" pitchFamily="34" charset="0"/>
                  </a:rPr>
                  <a:t>m)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99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rev'!$E$170:$E$187</c:f>
              <c:numCache>
                <c:formatCode>0.0000</c:formatCode>
                <c:ptCount val="18"/>
                <c:pt idx="0">
                  <c:v>0</c:v>
                </c:pt>
                <c:pt idx="1">
                  <c:v>-13.147045923632611</c:v>
                </c:pt>
                <c:pt idx="2">
                  <c:v>-32.981591847265229</c:v>
                </c:pt>
                <c:pt idx="3">
                  <c:v>-56.191137770897839</c:v>
                </c:pt>
                <c:pt idx="4">
                  <c:v>-83.113183694530449</c:v>
                </c:pt>
                <c:pt idx="5">
                  <c:v>-102.68522961816308</c:v>
                </c:pt>
                <c:pt idx="6">
                  <c:v>-111.25727554179562</c:v>
                </c:pt>
                <c:pt idx="7">
                  <c:v>-119.30432146542827</c:v>
                </c:pt>
                <c:pt idx="8">
                  <c:v>-135.4138673890609</c:v>
                </c:pt>
                <c:pt idx="9">
                  <c:v>-133.17341331269347</c:v>
                </c:pt>
                <c:pt idx="10">
                  <c:v>-132.70795923632608</c:v>
                </c:pt>
                <c:pt idx="11">
                  <c:v>-126.08000515995872</c:v>
                </c:pt>
                <c:pt idx="12">
                  <c:v>-117.17705108359127</c:v>
                </c:pt>
                <c:pt idx="13">
                  <c:v>-88.424097007223907</c:v>
                </c:pt>
                <c:pt idx="14">
                  <c:v>-59.021142930856499</c:v>
                </c:pt>
                <c:pt idx="15">
                  <c:v>-38.205688854489168</c:v>
                </c:pt>
                <c:pt idx="16">
                  <c:v>-5.3152347781218259</c:v>
                </c:pt>
                <c:pt idx="17">
                  <c:v>14.287719298245655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5A-4EF3-AC6B-629E87285267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 mm com rev'!$K$170:$K$187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rev'!$O$170:$O$187</c:f>
              <c:numCache>
                <c:formatCode>0.0000</c:formatCode>
                <c:ptCount val="18"/>
                <c:pt idx="0">
                  <c:v>0</c:v>
                </c:pt>
                <c:pt idx="1">
                  <c:v>-12.657417440660481</c:v>
                </c:pt>
                <c:pt idx="2">
                  <c:v>-33.077334881320965</c:v>
                </c:pt>
                <c:pt idx="3">
                  <c:v>-56.284752321981443</c:v>
                </c:pt>
                <c:pt idx="4">
                  <c:v>-82.079669762641899</c:v>
                </c:pt>
                <c:pt idx="5">
                  <c:v>-100.38708720330243</c:v>
                </c:pt>
                <c:pt idx="6">
                  <c:v>-108.51950464396289</c:v>
                </c:pt>
                <c:pt idx="7">
                  <c:v>-123.42692208462338</c:v>
                </c:pt>
                <c:pt idx="8">
                  <c:v>-128.82183952528385</c:v>
                </c:pt>
                <c:pt idx="9">
                  <c:v>-128.76675696594432</c:v>
                </c:pt>
                <c:pt idx="10">
                  <c:v>-129.13667440660484</c:v>
                </c:pt>
                <c:pt idx="11">
                  <c:v>-123.5315918472653</c:v>
                </c:pt>
                <c:pt idx="12">
                  <c:v>-113.72650928792575</c:v>
                </c:pt>
                <c:pt idx="13">
                  <c:v>-85.97142672858628</c:v>
                </c:pt>
                <c:pt idx="14">
                  <c:v>-59.50384416924669</c:v>
                </c:pt>
                <c:pt idx="15">
                  <c:v>-38.348761609907179</c:v>
                </c:pt>
                <c:pt idx="16">
                  <c:v>-6.381179050567634</c:v>
                </c:pt>
                <c:pt idx="17">
                  <c:v>13.548903508771872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5A-4EF3-AC6B-629E87285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6479"/>
        <c:axId val="347211151"/>
      </c:scatterChart>
      <c:valAx>
        <c:axId val="95676479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211151"/>
        <c:crosses val="autoZero"/>
        <c:crossBetween val="midCat"/>
      </c:valAx>
      <c:valAx>
        <c:axId val="34721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Desvio (</a:t>
                </a:r>
                <a:r>
                  <a:rPr lang="el-GR"/>
                  <a:t>μ</a:t>
                </a:r>
                <a:r>
                  <a:rPr lang="pt-BR"/>
                  <a:t>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67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-4.9450000000000001E-2</c:v>
                </c:pt>
                <c:pt idx="2">
                  <c:v>-0.102825</c:v>
                </c:pt>
                <c:pt idx="3">
                  <c:v>-0.16385</c:v>
                </c:pt>
                <c:pt idx="4">
                  <c:v>-0.23022500000000001</c:v>
                </c:pt>
                <c:pt idx="5">
                  <c:v>-0.28792499999999999</c:v>
                </c:pt>
                <c:pt idx="6">
                  <c:v>-0.33479999999999999</c:v>
                </c:pt>
                <c:pt idx="7">
                  <c:v>-0.38875000000000004</c:v>
                </c:pt>
                <c:pt idx="8">
                  <c:v>-0.4325</c:v>
                </c:pt>
                <c:pt idx="9">
                  <c:v>-0.47199999999999998</c:v>
                </c:pt>
                <c:pt idx="10">
                  <c:v>-0.51139999999999997</c:v>
                </c:pt>
                <c:pt idx="11">
                  <c:v>-0.5444</c:v>
                </c:pt>
                <c:pt idx="12">
                  <c:v>-0.57647500000000007</c:v>
                </c:pt>
                <c:pt idx="13">
                  <c:v>-0.589225</c:v>
                </c:pt>
                <c:pt idx="14">
                  <c:v>-0.60460000000000003</c:v>
                </c:pt>
                <c:pt idx="15">
                  <c:v>-0.62507500000000005</c:v>
                </c:pt>
                <c:pt idx="16">
                  <c:v>-0.63355000000000006</c:v>
                </c:pt>
                <c:pt idx="17">
                  <c:v>-0.65162500000000001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9C-4FAD-B283-FDA525051035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rev'!$F$66:$F$83</c:f>
              <c:numCache>
                <c:formatCode>0.0000</c:formatCode>
                <c:ptCount val="18"/>
                <c:pt idx="0">
                  <c:v>-6.4988450292397651E-2</c:v>
                </c:pt>
                <c:pt idx="1">
                  <c:v>-0.10439291365669073</c:v>
                </c:pt>
                <c:pt idx="2">
                  <c:v>-0.1437973770209838</c:v>
                </c:pt>
                <c:pt idx="3">
                  <c:v>-0.18320184038527687</c:v>
                </c:pt>
                <c:pt idx="4">
                  <c:v>-0.22260630374956997</c:v>
                </c:pt>
                <c:pt idx="5">
                  <c:v>-0.26201076711386301</c:v>
                </c:pt>
                <c:pt idx="6">
                  <c:v>-0.3014152304781561</c:v>
                </c:pt>
                <c:pt idx="7">
                  <c:v>-0.34081969384244915</c:v>
                </c:pt>
                <c:pt idx="8">
                  <c:v>-0.38022415720674224</c:v>
                </c:pt>
                <c:pt idx="9">
                  <c:v>-0.41962862057103528</c:v>
                </c:pt>
                <c:pt idx="10">
                  <c:v>-0.45903308393532838</c:v>
                </c:pt>
                <c:pt idx="11">
                  <c:v>-0.49843754729962148</c:v>
                </c:pt>
                <c:pt idx="12">
                  <c:v>-0.53784201066391457</c:v>
                </c:pt>
                <c:pt idx="13">
                  <c:v>-0.57724647402820761</c:v>
                </c:pt>
                <c:pt idx="14">
                  <c:v>-0.61665093739250065</c:v>
                </c:pt>
                <c:pt idx="15">
                  <c:v>-0.65605540075679369</c:v>
                </c:pt>
                <c:pt idx="16">
                  <c:v>-0.69545986412108685</c:v>
                </c:pt>
                <c:pt idx="17">
                  <c:v>-0.73486432748537989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9C-4FAD-B283-FDA525051035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rev'!$P$66:$P$83</c:f>
              <c:numCache>
                <c:formatCode>0.0000</c:formatCode>
                <c:ptCount val="18"/>
                <c:pt idx="0">
                  <c:v>3.899999999999999E-3</c:v>
                </c:pt>
                <c:pt idx="1">
                  <c:v>-4.7349999999999996E-2</c:v>
                </c:pt>
                <c:pt idx="2">
                  <c:v>-0.10137500000000001</c:v>
                </c:pt>
                <c:pt idx="3">
                  <c:v>-0.16357500000000003</c:v>
                </c:pt>
                <c:pt idx="4">
                  <c:v>-0.23067499999999999</c:v>
                </c:pt>
                <c:pt idx="5">
                  <c:v>-0.288275</c:v>
                </c:pt>
                <c:pt idx="6">
                  <c:v>-0.33565</c:v>
                </c:pt>
                <c:pt idx="7">
                  <c:v>-0.39052500000000001</c:v>
                </c:pt>
                <c:pt idx="8">
                  <c:v>-0.43535000000000001</c:v>
                </c:pt>
                <c:pt idx="9">
                  <c:v>-0.47517500000000001</c:v>
                </c:pt>
                <c:pt idx="10">
                  <c:v>-0.51400000000000001</c:v>
                </c:pt>
                <c:pt idx="11">
                  <c:v>-0.54705000000000004</c:v>
                </c:pt>
                <c:pt idx="12">
                  <c:v>-0.58282499999999993</c:v>
                </c:pt>
                <c:pt idx="13">
                  <c:v>-0.59375</c:v>
                </c:pt>
                <c:pt idx="14">
                  <c:v>-0.60907500000000003</c:v>
                </c:pt>
                <c:pt idx="15">
                  <c:v>-0.62719999999999998</c:v>
                </c:pt>
                <c:pt idx="16">
                  <c:v>-0.63432500000000003</c:v>
                </c:pt>
                <c:pt idx="17">
                  <c:v>-0.65260000000000007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9C-4FAD-B283-FDA525051035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rev'!$S$66:$S$83</c:f>
              <c:numCache>
                <c:formatCode>0.0000</c:formatCode>
                <c:ptCount val="18"/>
                <c:pt idx="0">
                  <c:v>-6.3679093567251571E-2</c:v>
                </c:pt>
                <c:pt idx="1">
                  <c:v>-0.10340884072927425</c:v>
                </c:pt>
                <c:pt idx="2">
                  <c:v>-0.14313858789129691</c:v>
                </c:pt>
                <c:pt idx="3">
                  <c:v>-0.18286833505331959</c:v>
                </c:pt>
                <c:pt idx="4">
                  <c:v>-0.22259808221534227</c:v>
                </c:pt>
                <c:pt idx="5">
                  <c:v>-0.26232782937736493</c:v>
                </c:pt>
                <c:pt idx="6">
                  <c:v>-0.30205757653938758</c:v>
                </c:pt>
                <c:pt idx="7">
                  <c:v>-0.34178732370141029</c:v>
                </c:pt>
                <c:pt idx="8">
                  <c:v>-0.38151707086343301</c:v>
                </c:pt>
                <c:pt idx="9">
                  <c:v>-0.4212468180254556</c:v>
                </c:pt>
                <c:pt idx="10">
                  <c:v>-0.46097656518747832</c:v>
                </c:pt>
                <c:pt idx="11">
                  <c:v>-0.50070631234950103</c:v>
                </c:pt>
                <c:pt idx="12">
                  <c:v>-0.54043605951152363</c:v>
                </c:pt>
                <c:pt idx="13">
                  <c:v>-0.58016580667354634</c:v>
                </c:pt>
                <c:pt idx="14">
                  <c:v>-0.61989555383556894</c:v>
                </c:pt>
                <c:pt idx="15">
                  <c:v>-0.65962530099759165</c:v>
                </c:pt>
                <c:pt idx="16">
                  <c:v>-0.69935504815961436</c:v>
                </c:pt>
                <c:pt idx="17">
                  <c:v>-0.73908479532163696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9C-4FAD-B283-FDA525051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</a:t>
                </a:r>
                <a:r>
                  <a:rPr lang="pt-BR" b="1" baseline="0">
                    <a:solidFill>
                      <a:sysClr val="windowText" lastClr="000000"/>
                    </a:solidFill>
                  </a:rPr>
                  <a:t> Longitudinal (mm)</a:t>
                </a:r>
                <a:endParaRPr lang="pt-BR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yi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rev'!$G$66:$G$83</c:f>
              <c:numCache>
                <c:formatCode>0.0000</c:formatCode>
                <c:ptCount val="18"/>
                <c:pt idx="0">
                  <c:v>6.4988450292397651E-2</c:v>
                </c:pt>
                <c:pt idx="1">
                  <c:v>5.4942913656690733E-2</c:v>
                </c:pt>
                <c:pt idx="2">
                  <c:v>4.0972377020983802E-2</c:v>
                </c:pt>
                <c:pt idx="3">
                  <c:v>1.9351840385276875E-2</c:v>
                </c:pt>
                <c:pt idx="4">
                  <c:v>-7.6186962504300459E-3</c:v>
                </c:pt>
                <c:pt idx="5">
                  <c:v>-2.5914232886136979E-2</c:v>
                </c:pt>
                <c:pt idx="6">
                  <c:v>-3.3384769521843882E-2</c:v>
                </c:pt>
                <c:pt idx="7">
                  <c:v>-4.7930306157550895E-2</c:v>
                </c:pt>
                <c:pt idx="8">
                  <c:v>-5.2275842793257754E-2</c:v>
                </c:pt>
                <c:pt idx="9">
                  <c:v>-5.2371379428964693E-2</c:v>
                </c:pt>
                <c:pt idx="10">
                  <c:v>-5.2366916064671587E-2</c:v>
                </c:pt>
                <c:pt idx="11">
                  <c:v>-4.596245270037852E-2</c:v>
                </c:pt>
                <c:pt idx="12">
                  <c:v>-3.8632989336085499E-2</c:v>
                </c:pt>
                <c:pt idx="13">
                  <c:v>-1.1978525971792386E-2</c:v>
                </c:pt>
                <c:pt idx="14">
                  <c:v>1.2050937392500627E-2</c:v>
                </c:pt>
                <c:pt idx="15">
                  <c:v>3.0980400756793647E-2</c:v>
                </c:pt>
                <c:pt idx="16">
                  <c:v>6.1909864121086788E-2</c:v>
                </c:pt>
                <c:pt idx="17">
                  <c:v>8.3239327485379877E-2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D8-44C0-8DDE-CC3F8F0671ED}"/>
            </c:ext>
          </c:extLst>
        </c:ser>
        <c:ser>
          <c:idx val="1"/>
          <c:order val="1"/>
          <c:tx>
            <c:v>y'i - yi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rev'!$T$66:$T$83</c:f>
              <c:numCache>
                <c:formatCode>0.0000</c:formatCode>
                <c:ptCount val="18"/>
                <c:pt idx="0">
                  <c:v>6.7579093567251572E-2</c:v>
                </c:pt>
                <c:pt idx="1">
                  <c:v>5.6058840729274258E-2</c:v>
                </c:pt>
                <c:pt idx="2">
                  <c:v>4.1763587891296902E-2</c:v>
                </c:pt>
                <c:pt idx="3">
                  <c:v>1.9293335053319566E-2</c:v>
                </c:pt>
                <c:pt idx="4">
                  <c:v>-8.0769177846577167E-3</c:v>
                </c:pt>
                <c:pt idx="5">
                  <c:v>-2.5947170622635074E-2</c:v>
                </c:pt>
                <c:pt idx="6">
                  <c:v>-3.3592423460612419E-2</c:v>
                </c:pt>
                <c:pt idx="7">
                  <c:v>-4.8737676298589716E-2</c:v>
                </c:pt>
                <c:pt idx="8">
                  <c:v>-5.3832929136567009E-2</c:v>
                </c:pt>
                <c:pt idx="9">
                  <c:v>-5.3928181974544409E-2</c:v>
                </c:pt>
                <c:pt idx="10">
                  <c:v>-5.3023434812521697E-2</c:v>
                </c:pt>
                <c:pt idx="11">
                  <c:v>-4.634368765049901E-2</c:v>
                </c:pt>
                <c:pt idx="12">
                  <c:v>-4.2388940488476301E-2</c:v>
                </c:pt>
                <c:pt idx="13">
                  <c:v>-1.3584193326453664E-2</c:v>
                </c:pt>
                <c:pt idx="14">
                  <c:v>1.0820553835568902E-2</c:v>
                </c:pt>
                <c:pt idx="15">
                  <c:v>3.2425300997591666E-2</c:v>
                </c:pt>
                <c:pt idx="16">
                  <c:v>6.5030048159614329E-2</c:v>
                </c:pt>
                <c:pt idx="17">
                  <c:v>8.6484795321636887E-2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D8-44C0-8DDE-CC3F8F067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447664"/>
        <c:axId val="1941450576"/>
      </c:scatterChart>
      <c:valAx>
        <c:axId val="1941447664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50576"/>
        <c:crosses val="autoZero"/>
        <c:crossBetween val="midCat"/>
        <c:majorUnit val="40"/>
      </c:valAx>
      <c:valAx>
        <c:axId val="19414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-1.0045536635706918E-2</c:v>
                </c:pt>
                <c:pt idx="2">
                  <c:v>-2.4016073271413849E-2</c:v>
                </c:pt>
                <c:pt idx="3">
                  <c:v>-4.5636609907120776E-2</c:v>
                </c:pt>
                <c:pt idx="4">
                  <c:v>-7.2607146542827697E-2</c:v>
                </c:pt>
                <c:pt idx="5">
                  <c:v>-9.090268317853463E-2</c:v>
                </c:pt>
                <c:pt idx="6">
                  <c:v>-9.8373219814241533E-2</c:v>
                </c:pt>
                <c:pt idx="7">
                  <c:v>-0.11291875644994855</c:v>
                </c:pt>
                <c:pt idx="8">
                  <c:v>-0.1172642930856554</c:v>
                </c:pt>
                <c:pt idx="9">
                  <c:v>-0.11735982972136234</c:v>
                </c:pt>
                <c:pt idx="10">
                  <c:v>-0.11735536635706924</c:v>
                </c:pt>
                <c:pt idx="11">
                  <c:v>-0.11095090299277617</c:v>
                </c:pt>
                <c:pt idx="12">
                  <c:v>-0.10362143962848315</c:v>
                </c:pt>
                <c:pt idx="13">
                  <c:v>-7.6966976264190037E-2</c:v>
                </c:pt>
                <c:pt idx="14">
                  <c:v>-5.2937512899897024E-2</c:v>
                </c:pt>
                <c:pt idx="15">
                  <c:v>-3.4008049535604004E-2</c:v>
                </c:pt>
                <c:pt idx="16">
                  <c:v>-3.0785861713108625E-3</c:v>
                </c:pt>
                <c:pt idx="17">
                  <c:v>1.8250877192982226E-2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61-44B9-A806-01D6FADAB483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-1.1520252837977314E-2</c:v>
                </c:pt>
                <c:pt idx="2">
                  <c:v>-2.581550567595467E-2</c:v>
                </c:pt>
                <c:pt idx="3">
                  <c:v>-4.8285758513932006E-2</c:v>
                </c:pt>
                <c:pt idx="4">
                  <c:v>-7.5656011351909289E-2</c:v>
                </c:pt>
                <c:pt idx="5">
                  <c:v>-9.3526264189886646E-2</c:v>
                </c:pt>
                <c:pt idx="6">
                  <c:v>-0.10117151702786399</c:v>
                </c:pt>
                <c:pt idx="7">
                  <c:v>-0.11631676986584129</c:v>
                </c:pt>
                <c:pt idx="8">
                  <c:v>-0.12141202270381858</c:v>
                </c:pt>
                <c:pt idx="9">
                  <c:v>-0.12150727554179598</c:v>
                </c:pt>
                <c:pt idx="10">
                  <c:v>-0.12060252837977327</c:v>
                </c:pt>
                <c:pt idx="11">
                  <c:v>-0.11392278121775058</c:v>
                </c:pt>
                <c:pt idx="12">
                  <c:v>-0.10996803405572787</c:v>
                </c:pt>
                <c:pt idx="13">
                  <c:v>-8.1163286893705236E-2</c:v>
                </c:pt>
                <c:pt idx="14">
                  <c:v>-5.675853973168267E-2</c:v>
                </c:pt>
                <c:pt idx="15">
                  <c:v>-3.5153792569659906E-2</c:v>
                </c:pt>
                <c:pt idx="16">
                  <c:v>-2.5490454076372432E-3</c:v>
                </c:pt>
                <c:pt idx="17">
                  <c:v>1.8905701754385315E-2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61-44B9-A806-01D6FADAB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Volta</a:t>
            </a:r>
            <a:r>
              <a:rPr lang="pt-BR" baseline="0"/>
              <a:t> e Reta de Ajuste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'200 mm sem rev'!$O$66:$O$83</c:f>
              <c:strCach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rev'!$P$66:$P$83</c:f>
              <c:numCache>
                <c:formatCode>0.0000</c:formatCode>
                <c:ptCount val="18"/>
                <c:pt idx="0">
                  <c:v>3.899999999999999E-3</c:v>
                </c:pt>
                <c:pt idx="1">
                  <c:v>-4.7349999999999996E-2</c:v>
                </c:pt>
                <c:pt idx="2">
                  <c:v>-0.10137500000000001</c:v>
                </c:pt>
                <c:pt idx="3">
                  <c:v>-0.16357500000000003</c:v>
                </c:pt>
                <c:pt idx="4">
                  <c:v>-0.23067499999999999</c:v>
                </c:pt>
                <c:pt idx="5">
                  <c:v>-0.288275</c:v>
                </c:pt>
                <c:pt idx="6">
                  <c:v>-0.33565</c:v>
                </c:pt>
                <c:pt idx="7">
                  <c:v>-0.39052500000000001</c:v>
                </c:pt>
                <c:pt idx="8">
                  <c:v>-0.43535000000000001</c:v>
                </c:pt>
                <c:pt idx="9">
                  <c:v>-0.47517500000000001</c:v>
                </c:pt>
                <c:pt idx="10">
                  <c:v>-0.51400000000000001</c:v>
                </c:pt>
                <c:pt idx="11">
                  <c:v>-0.54705000000000004</c:v>
                </c:pt>
                <c:pt idx="12">
                  <c:v>-0.58282499999999993</c:v>
                </c:pt>
                <c:pt idx="13">
                  <c:v>-0.59375</c:v>
                </c:pt>
                <c:pt idx="14">
                  <c:v>-0.60907500000000003</c:v>
                </c:pt>
                <c:pt idx="15">
                  <c:v>-0.62719999999999998</c:v>
                </c:pt>
                <c:pt idx="16">
                  <c:v>-0.63432500000000003</c:v>
                </c:pt>
                <c:pt idx="17">
                  <c:v>-0.65260000000000007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B2-4C0F-9382-024BF3DE129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rev'!$S$66:$S$83</c:f>
              <c:numCache>
                <c:formatCode>0.0000</c:formatCode>
                <c:ptCount val="18"/>
                <c:pt idx="0">
                  <c:v>-6.3679093567251571E-2</c:v>
                </c:pt>
                <c:pt idx="1">
                  <c:v>-0.10340884072927425</c:v>
                </c:pt>
                <c:pt idx="2">
                  <c:v>-0.14313858789129691</c:v>
                </c:pt>
                <c:pt idx="3">
                  <c:v>-0.18286833505331959</c:v>
                </c:pt>
                <c:pt idx="4">
                  <c:v>-0.22259808221534227</c:v>
                </c:pt>
                <c:pt idx="5">
                  <c:v>-0.26232782937736493</c:v>
                </c:pt>
                <c:pt idx="6">
                  <c:v>-0.30205757653938758</c:v>
                </c:pt>
                <c:pt idx="7">
                  <c:v>-0.34178732370141029</c:v>
                </c:pt>
                <c:pt idx="8">
                  <c:v>-0.38151707086343301</c:v>
                </c:pt>
                <c:pt idx="9">
                  <c:v>-0.4212468180254556</c:v>
                </c:pt>
                <c:pt idx="10">
                  <c:v>-0.46097656518747832</c:v>
                </c:pt>
                <c:pt idx="11">
                  <c:v>-0.50070631234950103</c:v>
                </c:pt>
                <c:pt idx="12">
                  <c:v>-0.54043605951152363</c:v>
                </c:pt>
                <c:pt idx="13">
                  <c:v>-0.58016580667354634</c:v>
                </c:pt>
                <c:pt idx="14">
                  <c:v>-0.61989555383556894</c:v>
                </c:pt>
                <c:pt idx="15">
                  <c:v>-0.65962530099759165</c:v>
                </c:pt>
                <c:pt idx="16">
                  <c:v>-0.69935504815961436</c:v>
                </c:pt>
                <c:pt idx="17">
                  <c:v>-0.73908479532163696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B2-4C0F-9382-024BF3DE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5456"/>
        <c:axId val="23007952"/>
      </c:scatterChart>
      <c:valAx>
        <c:axId val="23005456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7952"/>
        <c:crosses val="autoZero"/>
        <c:crossBetween val="midCat"/>
        <c:majorUnit val="40"/>
      </c:valAx>
      <c:valAx>
        <c:axId val="230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rev'!$T$66:$T$83</c:f>
              <c:numCache>
                <c:formatCode>0.0000</c:formatCode>
                <c:ptCount val="18"/>
                <c:pt idx="0">
                  <c:v>6.7579093567251572E-2</c:v>
                </c:pt>
                <c:pt idx="1">
                  <c:v>5.6058840729274258E-2</c:v>
                </c:pt>
                <c:pt idx="2">
                  <c:v>4.1763587891296902E-2</c:v>
                </c:pt>
                <c:pt idx="3">
                  <c:v>1.9293335053319566E-2</c:v>
                </c:pt>
                <c:pt idx="4">
                  <c:v>-8.0769177846577167E-3</c:v>
                </c:pt>
                <c:pt idx="5">
                  <c:v>-2.5947170622635074E-2</c:v>
                </c:pt>
                <c:pt idx="6">
                  <c:v>-3.3592423460612419E-2</c:v>
                </c:pt>
                <c:pt idx="7">
                  <c:v>-4.8737676298589716E-2</c:v>
                </c:pt>
                <c:pt idx="8">
                  <c:v>-5.3832929136567009E-2</c:v>
                </c:pt>
                <c:pt idx="9">
                  <c:v>-5.3928181974544409E-2</c:v>
                </c:pt>
                <c:pt idx="10">
                  <c:v>-5.3023434812521697E-2</c:v>
                </c:pt>
                <c:pt idx="11">
                  <c:v>-4.634368765049901E-2</c:v>
                </c:pt>
                <c:pt idx="12">
                  <c:v>-4.2388940488476301E-2</c:v>
                </c:pt>
                <c:pt idx="13">
                  <c:v>-1.3584193326453664E-2</c:v>
                </c:pt>
                <c:pt idx="14">
                  <c:v>1.0820553835568902E-2</c:v>
                </c:pt>
                <c:pt idx="15">
                  <c:v>3.2425300997591666E-2</c:v>
                </c:pt>
                <c:pt idx="16">
                  <c:v>6.5030048159614329E-2</c:v>
                </c:pt>
                <c:pt idx="17">
                  <c:v>8.6484795321636887E-2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68-44BE-B84C-7C252BDAE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31760"/>
        <c:axId val="178735088"/>
      </c:scatterChart>
      <c:valAx>
        <c:axId val="178731760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5088"/>
        <c:crosses val="autoZero"/>
        <c:crossBetween val="midCat"/>
        <c:majorUnit val="40"/>
      </c:valAx>
      <c:valAx>
        <c:axId val="1787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Corrigida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-1.1520252837977314E-2</c:v>
                </c:pt>
                <c:pt idx="2">
                  <c:v>-2.581550567595467E-2</c:v>
                </c:pt>
                <c:pt idx="3">
                  <c:v>-4.8285758513932006E-2</c:v>
                </c:pt>
                <c:pt idx="4">
                  <c:v>-7.5656011351909289E-2</c:v>
                </c:pt>
                <c:pt idx="5">
                  <c:v>-9.3526264189886646E-2</c:v>
                </c:pt>
                <c:pt idx="6">
                  <c:v>-0.10117151702786399</c:v>
                </c:pt>
                <c:pt idx="7">
                  <c:v>-0.11631676986584129</c:v>
                </c:pt>
                <c:pt idx="8">
                  <c:v>-0.12141202270381858</c:v>
                </c:pt>
                <c:pt idx="9">
                  <c:v>-0.12150727554179598</c:v>
                </c:pt>
                <c:pt idx="10">
                  <c:v>-0.12060252837977327</c:v>
                </c:pt>
                <c:pt idx="11">
                  <c:v>-0.11392278121775058</c:v>
                </c:pt>
                <c:pt idx="12">
                  <c:v>-0.10996803405572787</c:v>
                </c:pt>
                <c:pt idx="13">
                  <c:v>-8.1163286893705236E-2</c:v>
                </c:pt>
                <c:pt idx="14">
                  <c:v>-5.675853973168267E-2</c:v>
                </c:pt>
                <c:pt idx="15">
                  <c:v>-3.5153792569659906E-2</c:v>
                </c:pt>
                <c:pt idx="16">
                  <c:v>-2.5490454076372432E-3</c:v>
                </c:pt>
                <c:pt idx="17">
                  <c:v>1.8905701754385315E-2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9D-464B-859F-841633B8A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50688"/>
        <c:axId val="180250272"/>
      </c:scatterChart>
      <c:valAx>
        <c:axId val="180250688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272"/>
        <c:crosses val="autoZero"/>
        <c:crossBetween val="midCat"/>
        <c:majorUnit val="40"/>
      </c:valAx>
      <c:valAx>
        <c:axId val="1802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Histerese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-4.9450000000000001E-2</c:v>
                </c:pt>
                <c:pt idx="2">
                  <c:v>-0.102825</c:v>
                </c:pt>
                <c:pt idx="3">
                  <c:v>-0.16385</c:v>
                </c:pt>
                <c:pt idx="4">
                  <c:v>-0.23022500000000001</c:v>
                </c:pt>
                <c:pt idx="5">
                  <c:v>-0.28792499999999999</c:v>
                </c:pt>
                <c:pt idx="6">
                  <c:v>-0.33479999999999999</c:v>
                </c:pt>
                <c:pt idx="7">
                  <c:v>-0.38875000000000004</c:v>
                </c:pt>
                <c:pt idx="8">
                  <c:v>-0.4325</c:v>
                </c:pt>
                <c:pt idx="9">
                  <c:v>-0.47199999999999998</c:v>
                </c:pt>
                <c:pt idx="10">
                  <c:v>-0.51139999999999997</c:v>
                </c:pt>
                <c:pt idx="11">
                  <c:v>-0.5444</c:v>
                </c:pt>
                <c:pt idx="12">
                  <c:v>-0.57647500000000007</c:v>
                </c:pt>
                <c:pt idx="13">
                  <c:v>-0.589225</c:v>
                </c:pt>
                <c:pt idx="14">
                  <c:v>-0.60460000000000003</c:v>
                </c:pt>
                <c:pt idx="15">
                  <c:v>-0.62507500000000005</c:v>
                </c:pt>
                <c:pt idx="16">
                  <c:v>-0.63355000000000006</c:v>
                </c:pt>
                <c:pt idx="17">
                  <c:v>-0.65162500000000001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49-49CB-8279-5009F59FE6A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rev'!$P$66:$P$83</c:f>
              <c:numCache>
                <c:formatCode>0.0000</c:formatCode>
                <c:ptCount val="18"/>
                <c:pt idx="0">
                  <c:v>3.899999999999999E-3</c:v>
                </c:pt>
                <c:pt idx="1">
                  <c:v>-4.7349999999999996E-2</c:v>
                </c:pt>
                <c:pt idx="2">
                  <c:v>-0.10137500000000001</c:v>
                </c:pt>
                <c:pt idx="3">
                  <c:v>-0.16357500000000003</c:v>
                </c:pt>
                <c:pt idx="4">
                  <c:v>-0.23067499999999999</c:v>
                </c:pt>
                <c:pt idx="5">
                  <c:v>-0.288275</c:v>
                </c:pt>
                <c:pt idx="6">
                  <c:v>-0.33565</c:v>
                </c:pt>
                <c:pt idx="7">
                  <c:v>-0.39052500000000001</c:v>
                </c:pt>
                <c:pt idx="8">
                  <c:v>-0.43535000000000001</c:v>
                </c:pt>
                <c:pt idx="9">
                  <c:v>-0.47517500000000001</c:v>
                </c:pt>
                <c:pt idx="10">
                  <c:v>-0.51400000000000001</c:v>
                </c:pt>
                <c:pt idx="11">
                  <c:v>-0.54705000000000004</c:v>
                </c:pt>
                <c:pt idx="12">
                  <c:v>-0.58282499999999993</c:v>
                </c:pt>
                <c:pt idx="13">
                  <c:v>-0.59375</c:v>
                </c:pt>
                <c:pt idx="14">
                  <c:v>-0.60907500000000003</c:v>
                </c:pt>
                <c:pt idx="15">
                  <c:v>-0.62719999999999998</c:v>
                </c:pt>
                <c:pt idx="16">
                  <c:v>-0.63432500000000003</c:v>
                </c:pt>
                <c:pt idx="17">
                  <c:v>-0.65260000000000007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49-49CB-8279-5009F59FE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8752"/>
        <c:axId val="182006672"/>
      </c:scatterChart>
      <c:valAx>
        <c:axId val="182008752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6672"/>
        <c:crosses val="autoZero"/>
        <c:crossBetween val="midCat"/>
        <c:majorUnit val="40"/>
      </c:valAx>
      <c:valAx>
        <c:axId val="182006672"/>
        <c:scaling>
          <c:orientation val="minMax"/>
          <c:max val="0.1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8752"/>
        <c:crosses val="autoZero"/>
        <c:crossBetween val="midCat"/>
        <c:majorUnit val="0.1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'200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rev'!$C$56:$C$73</c:f>
              <c:numCache>
                <c:formatCode>0.0000</c:formatCode>
                <c:ptCount val="18"/>
                <c:pt idx="0">
                  <c:v>0</c:v>
                </c:pt>
                <c:pt idx="1">
                  <c:v>-1.6249999999999999E-3</c:v>
                </c:pt>
                <c:pt idx="2">
                  <c:v>-9.2250000000000006E-3</c:v>
                </c:pt>
                <c:pt idx="3">
                  <c:v>-1.9000000000000003E-2</c:v>
                </c:pt>
                <c:pt idx="4">
                  <c:v>-3.1474999999999996E-2</c:v>
                </c:pt>
                <c:pt idx="5">
                  <c:v>-3.6900000000000002E-2</c:v>
                </c:pt>
                <c:pt idx="6">
                  <c:v>-3.3825000000000001E-2</c:v>
                </c:pt>
                <c:pt idx="7">
                  <c:v>-3.5999999999999997E-2</c:v>
                </c:pt>
                <c:pt idx="8">
                  <c:v>-2.9199999999999997E-2</c:v>
                </c:pt>
                <c:pt idx="9">
                  <c:v>-1.7400000000000002E-2</c:v>
                </c:pt>
                <c:pt idx="10">
                  <c:v>-2.4250000000000001E-3</c:v>
                </c:pt>
                <c:pt idx="11">
                  <c:v>1.7500000000000002E-2</c:v>
                </c:pt>
                <c:pt idx="12">
                  <c:v>4.0600000000000004E-2</c:v>
                </c:pt>
                <c:pt idx="13">
                  <c:v>8.2549999999999998E-2</c:v>
                </c:pt>
                <c:pt idx="14">
                  <c:v>0.123525</c:v>
                </c:pt>
                <c:pt idx="15">
                  <c:v>0.15805</c:v>
                </c:pt>
                <c:pt idx="16">
                  <c:v>0.204875</c:v>
                </c:pt>
                <c:pt idx="17">
                  <c:v>0.2387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A4-4D9E-A3FE-86B2D2546171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'200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rev'!$F$56:$F$73</c:f>
              <c:numCache>
                <c:formatCode>0.0000</c:formatCode>
                <c:ptCount val="18"/>
                <c:pt idx="0">
                  <c:v>-7.6552923976608178E-2</c:v>
                </c:pt>
                <c:pt idx="1">
                  <c:v>-6.3306664946680413E-2</c:v>
                </c:pt>
                <c:pt idx="2">
                  <c:v>-5.0060405916752648E-2</c:v>
                </c:pt>
                <c:pt idx="3">
                  <c:v>-3.681414688682489E-2</c:v>
                </c:pt>
                <c:pt idx="4">
                  <c:v>-2.3567887856897125E-2</c:v>
                </c:pt>
                <c:pt idx="5">
                  <c:v>-1.0321628826969367E-2</c:v>
                </c:pt>
                <c:pt idx="6">
                  <c:v>2.9246302029583976E-3</c:v>
                </c:pt>
                <c:pt idx="7">
                  <c:v>1.6170889232886163E-2</c:v>
                </c:pt>
                <c:pt idx="8">
                  <c:v>2.9417148262813927E-2</c:v>
                </c:pt>
                <c:pt idx="9">
                  <c:v>4.2663407292741692E-2</c:v>
                </c:pt>
                <c:pt idx="10">
                  <c:v>5.5909666322669443E-2</c:v>
                </c:pt>
                <c:pt idx="11">
                  <c:v>6.9155925352597208E-2</c:v>
                </c:pt>
                <c:pt idx="12">
                  <c:v>8.2402184382524973E-2</c:v>
                </c:pt>
                <c:pt idx="13">
                  <c:v>9.5648443412452738E-2</c:v>
                </c:pt>
                <c:pt idx="14">
                  <c:v>0.1088947024423805</c:v>
                </c:pt>
                <c:pt idx="15">
                  <c:v>0.12214096147230827</c:v>
                </c:pt>
                <c:pt idx="16">
                  <c:v>0.13538722050223603</c:v>
                </c:pt>
                <c:pt idx="17">
                  <c:v>0.1486334795321638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A4-4D9E-A3FE-86B2D2546171}"/>
            </c:ext>
          </c:extLst>
        </c:ser>
        <c:ser>
          <c:idx val="2"/>
          <c:order val="2"/>
          <c:tx>
            <c:v>y'i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rev'!$P$56:$P$73</c:f>
              <c:numCache>
                <c:formatCode>0.0000</c:formatCode>
                <c:ptCount val="18"/>
                <c:pt idx="0">
                  <c:v>-4.725E-3</c:v>
                </c:pt>
                <c:pt idx="1">
                  <c:v>-8.2500000000000004E-3</c:v>
                </c:pt>
                <c:pt idx="2">
                  <c:v>-1.67E-2</c:v>
                </c:pt>
                <c:pt idx="3">
                  <c:v>-2.5474999999999998E-2</c:v>
                </c:pt>
                <c:pt idx="4">
                  <c:v>-3.7849999999999995E-2</c:v>
                </c:pt>
                <c:pt idx="5">
                  <c:v>-4.2974999999999992E-2</c:v>
                </c:pt>
                <c:pt idx="6">
                  <c:v>-3.8849999999999996E-2</c:v>
                </c:pt>
                <c:pt idx="7">
                  <c:v>-3.9974999999999997E-2</c:v>
                </c:pt>
                <c:pt idx="8">
                  <c:v>-3.2774999999999999E-2</c:v>
                </c:pt>
                <c:pt idx="9">
                  <c:v>-1.9099999999999999E-2</c:v>
                </c:pt>
                <c:pt idx="10">
                  <c:v>-5.6249999999999998E-3</c:v>
                </c:pt>
                <c:pt idx="11">
                  <c:v>1.3350000000000001E-2</c:v>
                </c:pt>
                <c:pt idx="12">
                  <c:v>3.6600000000000001E-2</c:v>
                </c:pt>
                <c:pt idx="13">
                  <c:v>7.9275000000000012E-2</c:v>
                </c:pt>
                <c:pt idx="14">
                  <c:v>0.119475</c:v>
                </c:pt>
                <c:pt idx="15">
                  <c:v>0.15545</c:v>
                </c:pt>
                <c:pt idx="16">
                  <c:v>0.20092499999999996</c:v>
                </c:pt>
                <c:pt idx="17">
                  <c:v>0.236175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A4-4D9E-A3FE-86B2D2546171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rev'!$S$56:$S$73</c:f>
              <c:numCache>
                <c:formatCode>0.0000</c:formatCode>
                <c:ptCount val="18"/>
                <c:pt idx="0">
                  <c:v>-8.290219298245613E-2</c:v>
                </c:pt>
                <c:pt idx="1">
                  <c:v>-6.9430366357069132E-2</c:v>
                </c:pt>
                <c:pt idx="2">
                  <c:v>-5.5958539731682133E-2</c:v>
                </c:pt>
                <c:pt idx="3">
                  <c:v>-4.2486713106295135E-2</c:v>
                </c:pt>
                <c:pt idx="4">
                  <c:v>-2.9014886480908136E-2</c:v>
                </c:pt>
                <c:pt idx="5">
                  <c:v>-1.5543059855521138E-2</c:v>
                </c:pt>
                <c:pt idx="6">
                  <c:v>-2.0712332301341396E-3</c:v>
                </c:pt>
                <c:pt idx="7">
                  <c:v>1.1400593395252859E-2</c:v>
                </c:pt>
                <c:pt idx="8">
                  <c:v>2.4872420020639857E-2</c:v>
                </c:pt>
                <c:pt idx="9">
                  <c:v>3.8344246646026856E-2</c:v>
                </c:pt>
                <c:pt idx="10">
                  <c:v>5.1816073271413854E-2</c:v>
                </c:pt>
                <c:pt idx="11">
                  <c:v>6.5287899896800866E-2</c:v>
                </c:pt>
                <c:pt idx="12">
                  <c:v>7.8759726522187851E-2</c:v>
                </c:pt>
                <c:pt idx="13">
                  <c:v>9.2231553147574835E-2</c:v>
                </c:pt>
                <c:pt idx="14">
                  <c:v>0.10570337977296185</c:v>
                </c:pt>
                <c:pt idx="15">
                  <c:v>0.11917520639834886</c:v>
                </c:pt>
                <c:pt idx="16">
                  <c:v>0.13264703302373584</c:v>
                </c:pt>
                <c:pt idx="17">
                  <c:v>0.14611885964912283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9A4-4D9E-A3FE-86B2D2546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yi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rev'!$G$56:$G$73</c:f>
              <c:numCache>
                <c:formatCode>0.0000</c:formatCode>
                <c:ptCount val="18"/>
                <c:pt idx="0">
                  <c:v>7.6552923976608178E-2</c:v>
                </c:pt>
                <c:pt idx="1">
                  <c:v>6.1681664946680412E-2</c:v>
                </c:pt>
                <c:pt idx="2">
                  <c:v>4.0835405916752651E-2</c:v>
                </c:pt>
                <c:pt idx="3">
                  <c:v>1.7814146886824887E-2</c:v>
                </c:pt>
                <c:pt idx="4">
                  <c:v>-7.9071121431028707E-3</c:v>
                </c:pt>
                <c:pt idx="5">
                  <c:v>-2.6578371173030635E-2</c:v>
                </c:pt>
                <c:pt idx="6">
                  <c:v>-3.6749630202958398E-2</c:v>
                </c:pt>
                <c:pt idx="7">
                  <c:v>-5.217088923288616E-2</c:v>
                </c:pt>
                <c:pt idx="8">
                  <c:v>-5.8617148262813924E-2</c:v>
                </c:pt>
                <c:pt idx="9">
                  <c:v>-6.0063407292741691E-2</c:v>
                </c:pt>
                <c:pt idx="10">
                  <c:v>-5.833466632266944E-2</c:v>
                </c:pt>
                <c:pt idx="11">
                  <c:v>-5.1655925352597207E-2</c:v>
                </c:pt>
                <c:pt idx="12">
                  <c:v>-4.1802184382524969E-2</c:v>
                </c:pt>
                <c:pt idx="13">
                  <c:v>-1.309844341245274E-2</c:v>
                </c:pt>
                <c:pt idx="14">
                  <c:v>1.4630297557619493E-2</c:v>
                </c:pt>
                <c:pt idx="15">
                  <c:v>3.5909038527691728E-2</c:v>
                </c:pt>
                <c:pt idx="16">
                  <c:v>6.9487779497763968E-2</c:v>
                </c:pt>
                <c:pt idx="17">
                  <c:v>9.0066520467836197E-2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E4-4601-A615-8DC549204E1D}"/>
            </c:ext>
          </c:extLst>
        </c:ser>
        <c:ser>
          <c:idx val="1"/>
          <c:order val="1"/>
          <c:tx>
            <c:v>y'i - yi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rev'!$T$56:$T$73</c:f>
              <c:numCache>
                <c:formatCode>0.0000</c:formatCode>
                <c:ptCount val="18"/>
                <c:pt idx="0">
                  <c:v>7.8177192982456123E-2</c:v>
                </c:pt>
                <c:pt idx="1">
                  <c:v>6.1180366357069131E-2</c:v>
                </c:pt>
                <c:pt idx="2">
                  <c:v>3.9258539731682134E-2</c:v>
                </c:pt>
                <c:pt idx="3">
                  <c:v>1.7011713106295137E-2</c:v>
                </c:pt>
                <c:pt idx="4">
                  <c:v>-8.8351135190918584E-3</c:v>
                </c:pt>
                <c:pt idx="5">
                  <c:v>-2.7431940144478854E-2</c:v>
                </c:pt>
                <c:pt idx="6">
                  <c:v>-3.6778766769865856E-2</c:v>
                </c:pt>
                <c:pt idx="7">
                  <c:v>-5.1375593395252855E-2</c:v>
                </c:pt>
                <c:pt idx="8">
                  <c:v>-5.7647420020639856E-2</c:v>
                </c:pt>
                <c:pt idx="9">
                  <c:v>-5.7444246646026854E-2</c:v>
                </c:pt>
                <c:pt idx="10">
                  <c:v>-5.7441073271413852E-2</c:v>
                </c:pt>
                <c:pt idx="11">
                  <c:v>-5.1937899896800865E-2</c:v>
                </c:pt>
                <c:pt idx="12">
                  <c:v>-4.215972652218785E-2</c:v>
                </c:pt>
                <c:pt idx="13">
                  <c:v>-1.2956553147574823E-2</c:v>
                </c:pt>
                <c:pt idx="14">
                  <c:v>1.377162022703815E-2</c:v>
                </c:pt>
                <c:pt idx="15">
                  <c:v>3.6274793601651145E-2</c:v>
                </c:pt>
                <c:pt idx="16">
                  <c:v>6.8277966976264121E-2</c:v>
                </c:pt>
                <c:pt idx="17">
                  <c:v>9.0056140350877167E-2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E4-4601-A615-8DC549204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447664"/>
        <c:axId val="1941450576"/>
      </c:scatterChart>
      <c:valAx>
        <c:axId val="1941447664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50576"/>
        <c:crosses val="autoZero"/>
        <c:crossBetween val="midCat"/>
        <c:majorUnit val="40"/>
      </c:valAx>
      <c:valAx>
        <c:axId val="19414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rev'!$H$56:$H$73</c:f>
              <c:numCache>
                <c:formatCode>0.0000</c:formatCode>
                <c:ptCount val="18"/>
                <c:pt idx="0">
                  <c:v>0</c:v>
                </c:pt>
                <c:pt idx="1">
                  <c:v>-1.4871259029927766E-2</c:v>
                </c:pt>
                <c:pt idx="2">
                  <c:v>-3.5717518059855527E-2</c:v>
                </c:pt>
                <c:pt idx="3">
                  <c:v>-5.8738777089783291E-2</c:v>
                </c:pt>
                <c:pt idx="4">
                  <c:v>-8.4460036119711049E-2</c:v>
                </c:pt>
                <c:pt idx="5">
                  <c:v>-0.10313129514963881</c:v>
                </c:pt>
                <c:pt idx="6">
                  <c:v>-0.11330255417956658</c:v>
                </c:pt>
                <c:pt idx="7">
                  <c:v>-0.12872381320949433</c:v>
                </c:pt>
                <c:pt idx="8">
                  <c:v>-0.1351700722394221</c:v>
                </c:pt>
                <c:pt idx="9">
                  <c:v>-0.13661633126934986</c:v>
                </c:pt>
                <c:pt idx="10">
                  <c:v>-0.1348875902992776</c:v>
                </c:pt>
                <c:pt idx="11">
                  <c:v>-0.1282088493292054</c:v>
                </c:pt>
                <c:pt idx="12">
                  <c:v>-0.11835510835913315</c:v>
                </c:pt>
                <c:pt idx="13">
                  <c:v>-8.9651367389060918E-2</c:v>
                </c:pt>
                <c:pt idx="14">
                  <c:v>-6.1922626418988685E-2</c:v>
                </c:pt>
                <c:pt idx="15">
                  <c:v>-4.064388544891645E-2</c:v>
                </c:pt>
                <c:pt idx="16">
                  <c:v>-7.0651444788442097E-3</c:v>
                </c:pt>
                <c:pt idx="17">
                  <c:v>1.3513596491228019E-2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17-46ED-AEE2-40FB19B5FCED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rev'!$U$56:$U$73</c:f>
              <c:numCache>
                <c:formatCode>0.0000</c:formatCode>
                <c:ptCount val="18"/>
                <c:pt idx="0">
                  <c:v>0</c:v>
                </c:pt>
                <c:pt idx="1">
                  <c:v>-1.6996826625386992E-2</c:v>
                </c:pt>
                <c:pt idx="2">
                  <c:v>-3.8918653250773989E-2</c:v>
                </c:pt>
                <c:pt idx="3">
                  <c:v>-6.1165479876160986E-2</c:v>
                </c:pt>
                <c:pt idx="4">
                  <c:v>-8.7012306501547981E-2</c:v>
                </c:pt>
                <c:pt idx="5">
                  <c:v>-0.10560913312693498</c:v>
                </c:pt>
                <c:pt idx="6">
                  <c:v>-0.11495595975232198</c:v>
                </c:pt>
                <c:pt idx="7">
                  <c:v>-0.12955278637770898</c:v>
                </c:pt>
                <c:pt idx="8">
                  <c:v>-0.13582461300309598</c:v>
                </c:pt>
                <c:pt idx="9">
                  <c:v>-0.13562143962848297</c:v>
                </c:pt>
                <c:pt idx="10">
                  <c:v>-0.13561826625386997</c:v>
                </c:pt>
                <c:pt idx="11">
                  <c:v>-0.13011509287925699</c:v>
                </c:pt>
                <c:pt idx="12">
                  <c:v>-0.12033691950464398</c:v>
                </c:pt>
                <c:pt idx="13">
                  <c:v>-9.1133746130030946E-2</c:v>
                </c:pt>
                <c:pt idx="14">
                  <c:v>-6.4405572755417972E-2</c:v>
                </c:pt>
                <c:pt idx="15">
                  <c:v>-4.1902399380804978E-2</c:v>
                </c:pt>
                <c:pt idx="16">
                  <c:v>-9.8992260061920023E-3</c:v>
                </c:pt>
                <c:pt idx="17">
                  <c:v>1.1878947368421044E-2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17-46ED-AEE2-40FB19B5F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Volta</a:t>
            </a:r>
            <a:r>
              <a:rPr lang="pt-BR" baseline="0"/>
              <a:t> e Reta de Ajuste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'200 mm com rev'!$O$56:$O$73</c:f>
              <c:strCach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rev'!$P$56:$P$73</c:f>
              <c:numCache>
                <c:formatCode>0.0000</c:formatCode>
                <c:ptCount val="18"/>
                <c:pt idx="0">
                  <c:v>-4.725E-3</c:v>
                </c:pt>
                <c:pt idx="1">
                  <c:v>-8.2500000000000004E-3</c:v>
                </c:pt>
                <c:pt idx="2">
                  <c:v>-1.67E-2</c:v>
                </c:pt>
                <c:pt idx="3">
                  <c:v>-2.5474999999999998E-2</c:v>
                </c:pt>
                <c:pt idx="4">
                  <c:v>-3.7849999999999995E-2</c:v>
                </c:pt>
                <c:pt idx="5">
                  <c:v>-4.2974999999999992E-2</c:v>
                </c:pt>
                <c:pt idx="6">
                  <c:v>-3.8849999999999996E-2</c:v>
                </c:pt>
                <c:pt idx="7">
                  <c:v>-3.9974999999999997E-2</c:v>
                </c:pt>
                <c:pt idx="8">
                  <c:v>-3.2774999999999999E-2</c:v>
                </c:pt>
                <c:pt idx="9">
                  <c:v>-1.9099999999999999E-2</c:v>
                </c:pt>
                <c:pt idx="10">
                  <c:v>-5.6249999999999998E-3</c:v>
                </c:pt>
                <c:pt idx="11">
                  <c:v>1.3350000000000001E-2</c:v>
                </c:pt>
                <c:pt idx="12">
                  <c:v>3.6600000000000001E-2</c:v>
                </c:pt>
                <c:pt idx="13">
                  <c:v>7.9275000000000012E-2</c:v>
                </c:pt>
                <c:pt idx="14">
                  <c:v>0.119475</c:v>
                </c:pt>
                <c:pt idx="15">
                  <c:v>0.15545</c:v>
                </c:pt>
                <c:pt idx="16">
                  <c:v>0.20092499999999996</c:v>
                </c:pt>
                <c:pt idx="17">
                  <c:v>0.236175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F8-4616-A13B-4F3A44D21F8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rev'!$S$56:$S$73</c:f>
              <c:numCache>
                <c:formatCode>0.0000</c:formatCode>
                <c:ptCount val="18"/>
                <c:pt idx="0">
                  <c:v>-8.290219298245613E-2</c:v>
                </c:pt>
                <c:pt idx="1">
                  <c:v>-6.9430366357069132E-2</c:v>
                </c:pt>
                <c:pt idx="2">
                  <c:v>-5.5958539731682133E-2</c:v>
                </c:pt>
                <c:pt idx="3">
                  <c:v>-4.2486713106295135E-2</c:v>
                </c:pt>
                <c:pt idx="4">
                  <c:v>-2.9014886480908136E-2</c:v>
                </c:pt>
                <c:pt idx="5">
                  <c:v>-1.5543059855521138E-2</c:v>
                </c:pt>
                <c:pt idx="6">
                  <c:v>-2.0712332301341396E-3</c:v>
                </c:pt>
                <c:pt idx="7">
                  <c:v>1.1400593395252859E-2</c:v>
                </c:pt>
                <c:pt idx="8">
                  <c:v>2.4872420020639857E-2</c:v>
                </c:pt>
                <c:pt idx="9">
                  <c:v>3.8344246646026856E-2</c:v>
                </c:pt>
                <c:pt idx="10">
                  <c:v>5.1816073271413854E-2</c:v>
                </c:pt>
                <c:pt idx="11">
                  <c:v>6.5287899896800866E-2</c:v>
                </c:pt>
                <c:pt idx="12">
                  <c:v>7.8759726522187851E-2</c:v>
                </c:pt>
                <c:pt idx="13">
                  <c:v>9.2231553147574835E-2</c:v>
                </c:pt>
                <c:pt idx="14">
                  <c:v>0.10570337977296185</c:v>
                </c:pt>
                <c:pt idx="15">
                  <c:v>0.11917520639834886</c:v>
                </c:pt>
                <c:pt idx="16">
                  <c:v>0.13264703302373584</c:v>
                </c:pt>
                <c:pt idx="17">
                  <c:v>0.14611885964912283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F8-4616-A13B-4F3A44D21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5456"/>
        <c:axId val="23007952"/>
      </c:scatterChart>
      <c:valAx>
        <c:axId val="23005456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7952"/>
        <c:crosses val="autoZero"/>
        <c:crossBetween val="midCat"/>
        <c:majorUnit val="40"/>
      </c:valAx>
      <c:valAx>
        <c:axId val="230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rev'!$T$56:$T$73</c:f>
              <c:numCache>
                <c:formatCode>0.0000</c:formatCode>
                <c:ptCount val="18"/>
                <c:pt idx="0">
                  <c:v>7.8177192982456123E-2</c:v>
                </c:pt>
                <c:pt idx="1">
                  <c:v>6.1180366357069131E-2</c:v>
                </c:pt>
                <c:pt idx="2">
                  <c:v>3.9258539731682134E-2</c:v>
                </c:pt>
                <c:pt idx="3">
                  <c:v>1.7011713106295137E-2</c:v>
                </c:pt>
                <c:pt idx="4">
                  <c:v>-8.8351135190918584E-3</c:v>
                </c:pt>
                <c:pt idx="5">
                  <c:v>-2.7431940144478854E-2</c:v>
                </c:pt>
                <c:pt idx="6">
                  <c:v>-3.6778766769865856E-2</c:v>
                </c:pt>
                <c:pt idx="7">
                  <c:v>-5.1375593395252855E-2</c:v>
                </c:pt>
                <c:pt idx="8">
                  <c:v>-5.7647420020639856E-2</c:v>
                </c:pt>
                <c:pt idx="9">
                  <c:v>-5.7444246646026854E-2</c:v>
                </c:pt>
                <c:pt idx="10">
                  <c:v>-5.7441073271413852E-2</c:v>
                </c:pt>
                <c:pt idx="11">
                  <c:v>-5.1937899896800865E-2</c:v>
                </c:pt>
                <c:pt idx="12">
                  <c:v>-4.215972652218785E-2</c:v>
                </c:pt>
                <c:pt idx="13">
                  <c:v>-1.2956553147574823E-2</c:v>
                </c:pt>
                <c:pt idx="14">
                  <c:v>1.377162022703815E-2</c:v>
                </c:pt>
                <c:pt idx="15">
                  <c:v>3.6274793601651145E-2</c:v>
                </c:pt>
                <c:pt idx="16">
                  <c:v>6.8277966976264121E-2</c:v>
                </c:pt>
                <c:pt idx="17">
                  <c:v>9.0056140350877167E-2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5-4354-AAD8-B2B7BCEE5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31760"/>
        <c:axId val="178735088"/>
      </c:scatterChart>
      <c:valAx>
        <c:axId val="178731760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5088"/>
        <c:crosses val="autoZero"/>
        <c:crossBetween val="midCat"/>
        <c:majorUnit val="40"/>
      </c:valAx>
      <c:valAx>
        <c:axId val="1787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Corrigida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rev'!$U$56:$U$73</c:f>
              <c:numCache>
                <c:formatCode>0.0000</c:formatCode>
                <c:ptCount val="18"/>
                <c:pt idx="0">
                  <c:v>0</c:v>
                </c:pt>
                <c:pt idx="1">
                  <c:v>-1.6996826625386992E-2</c:v>
                </c:pt>
                <c:pt idx="2">
                  <c:v>-3.8918653250773989E-2</c:v>
                </c:pt>
                <c:pt idx="3">
                  <c:v>-6.1165479876160986E-2</c:v>
                </c:pt>
                <c:pt idx="4">
                  <c:v>-8.7012306501547981E-2</c:v>
                </c:pt>
                <c:pt idx="5">
                  <c:v>-0.10560913312693498</c:v>
                </c:pt>
                <c:pt idx="6">
                  <c:v>-0.11495595975232198</c:v>
                </c:pt>
                <c:pt idx="7">
                  <c:v>-0.12955278637770898</c:v>
                </c:pt>
                <c:pt idx="8">
                  <c:v>-0.13582461300309598</c:v>
                </c:pt>
                <c:pt idx="9">
                  <c:v>-0.13562143962848297</c:v>
                </c:pt>
                <c:pt idx="10">
                  <c:v>-0.13561826625386997</c:v>
                </c:pt>
                <c:pt idx="11">
                  <c:v>-0.13011509287925699</c:v>
                </c:pt>
                <c:pt idx="12">
                  <c:v>-0.12033691950464398</c:v>
                </c:pt>
                <c:pt idx="13">
                  <c:v>-9.1133746130030946E-2</c:v>
                </c:pt>
                <c:pt idx="14">
                  <c:v>-6.4405572755417972E-2</c:v>
                </c:pt>
                <c:pt idx="15">
                  <c:v>-4.1902399380804978E-2</c:v>
                </c:pt>
                <c:pt idx="16">
                  <c:v>-9.8992260061920023E-3</c:v>
                </c:pt>
                <c:pt idx="17">
                  <c:v>1.1878947368421044E-2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37-44C0-B479-1AA65A597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50688"/>
        <c:axId val="180250272"/>
      </c:scatterChart>
      <c:valAx>
        <c:axId val="180250688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272"/>
        <c:crosses val="autoZero"/>
        <c:crossBetween val="midCat"/>
        <c:majorUnit val="40"/>
      </c:valAx>
      <c:valAx>
        <c:axId val="1802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Histerese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rev'!$C$56:$C$73</c:f>
              <c:numCache>
                <c:formatCode>0.0000</c:formatCode>
                <c:ptCount val="18"/>
                <c:pt idx="0">
                  <c:v>0</c:v>
                </c:pt>
                <c:pt idx="1">
                  <c:v>-1.6249999999999999E-3</c:v>
                </c:pt>
                <c:pt idx="2">
                  <c:v>-9.2250000000000006E-3</c:v>
                </c:pt>
                <c:pt idx="3">
                  <c:v>-1.9000000000000003E-2</c:v>
                </c:pt>
                <c:pt idx="4">
                  <c:v>-3.1474999999999996E-2</c:v>
                </c:pt>
                <c:pt idx="5">
                  <c:v>-3.6900000000000002E-2</c:v>
                </c:pt>
                <c:pt idx="6">
                  <c:v>-3.3825000000000001E-2</c:v>
                </c:pt>
                <c:pt idx="7">
                  <c:v>-3.5999999999999997E-2</c:v>
                </c:pt>
                <c:pt idx="8">
                  <c:v>-2.9199999999999997E-2</c:v>
                </c:pt>
                <c:pt idx="9">
                  <c:v>-1.7400000000000002E-2</c:v>
                </c:pt>
                <c:pt idx="10">
                  <c:v>-2.4250000000000001E-3</c:v>
                </c:pt>
                <c:pt idx="11">
                  <c:v>1.7500000000000002E-2</c:v>
                </c:pt>
                <c:pt idx="12">
                  <c:v>4.0600000000000004E-2</c:v>
                </c:pt>
                <c:pt idx="13">
                  <c:v>8.2549999999999998E-2</c:v>
                </c:pt>
                <c:pt idx="14">
                  <c:v>0.123525</c:v>
                </c:pt>
                <c:pt idx="15">
                  <c:v>0.15805</c:v>
                </c:pt>
                <c:pt idx="16">
                  <c:v>0.204875</c:v>
                </c:pt>
                <c:pt idx="17">
                  <c:v>0.2387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E7-4B00-BA09-C08905E217A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rev'!$P$56:$P$73</c:f>
              <c:numCache>
                <c:formatCode>0.0000</c:formatCode>
                <c:ptCount val="18"/>
                <c:pt idx="0">
                  <c:v>-4.725E-3</c:v>
                </c:pt>
                <c:pt idx="1">
                  <c:v>-8.2500000000000004E-3</c:v>
                </c:pt>
                <c:pt idx="2">
                  <c:v>-1.67E-2</c:v>
                </c:pt>
                <c:pt idx="3">
                  <c:v>-2.5474999999999998E-2</c:v>
                </c:pt>
                <c:pt idx="4">
                  <c:v>-3.7849999999999995E-2</c:v>
                </c:pt>
                <c:pt idx="5">
                  <c:v>-4.2974999999999992E-2</c:v>
                </c:pt>
                <c:pt idx="6">
                  <c:v>-3.8849999999999996E-2</c:v>
                </c:pt>
                <c:pt idx="7">
                  <c:v>-3.9974999999999997E-2</c:v>
                </c:pt>
                <c:pt idx="8">
                  <c:v>-3.2774999999999999E-2</c:v>
                </c:pt>
                <c:pt idx="9">
                  <c:v>-1.9099999999999999E-2</c:v>
                </c:pt>
                <c:pt idx="10">
                  <c:v>-5.6249999999999998E-3</c:v>
                </c:pt>
                <c:pt idx="11">
                  <c:v>1.3350000000000001E-2</c:v>
                </c:pt>
                <c:pt idx="12">
                  <c:v>3.6600000000000001E-2</c:v>
                </c:pt>
                <c:pt idx="13">
                  <c:v>7.9275000000000012E-2</c:v>
                </c:pt>
                <c:pt idx="14">
                  <c:v>0.119475</c:v>
                </c:pt>
                <c:pt idx="15">
                  <c:v>0.15545</c:v>
                </c:pt>
                <c:pt idx="16">
                  <c:v>0.20092499999999996</c:v>
                </c:pt>
                <c:pt idx="17">
                  <c:v>0.236175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E7-4B00-BA09-C08905E21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8752"/>
        <c:axId val="182006672"/>
      </c:scatterChart>
      <c:valAx>
        <c:axId val="182008752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6672"/>
        <c:crosses val="autoZero"/>
        <c:crossBetween val="midCat"/>
        <c:majorUnit val="40"/>
      </c:valAx>
      <c:valAx>
        <c:axId val="182006672"/>
        <c:scaling>
          <c:orientation val="minMax"/>
          <c:max val="0.30000000000000004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8752"/>
        <c:crosses val="autoZero"/>
        <c:crossBetween val="midCat"/>
        <c:majorUnit val="0.1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com rev'!$A$169:$A$186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rev'!$D$169:$D$186</c:f>
              <c:numCache>
                <c:formatCode>0.0000</c:formatCode>
                <c:ptCount val="18"/>
                <c:pt idx="0">
                  <c:v>0</c:v>
                </c:pt>
                <c:pt idx="1">
                  <c:v>2.4128611971104243</c:v>
                </c:pt>
                <c:pt idx="2">
                  <c:v>5.8507223942208402</c:v>
                </c:pt>
                <c:pt idx="3">
                  <c:v>6.5510835913312562</c:v>
                </c:pt>
                <c:pt idx="4">
                  <c:v>5.9264447884416782</c:v>
                </c:pt>
                <c:pt idx="5">
                  <c:v>6.1143059855520931</c:v>
                </c:pt>
                <c:pt idx="6">
                  <c:v>7.4646671826625237</c:v>
                </c:pt>
                <c:pt idx="7">
                  <c:v>7.9025283797728889</c:v>
                </c:pt>
                <c:pt idx="8">
                  <c:v>8.9528895768833436</c:v>
                </c:pt>
                <c:pt idx="9">
                  <c:v>9.6282507739937486</c:v>
                </c:pt>
                <c:pt idx="10">
                  <c:v>8.7661119711041806</c:v>
                </c:pt>
                <c:pt idx="11">
                  <c:v>8.6289731682146211</c:v>
                </c:pt>
                <c:pt idx="12">
                  <c:v>7.3668343653250048</c:v>
                </c:pt>
                <c:pt idx="13">
                  <c:v>6.3421955624354425</c:v>
                </c:pt>
                <c:pt idx="14">
                  <c:v>4.4925567595458311</c:v>
                </c:pt>
                <c:pt idx="15">
                  <c:v>3.317917956656224</c:v>
                </c:pt>
                <c:pt idx="16">
                  <c:v>1.9932791537666736</c:v>
                </c:pt>
                <c:pt idx="17">
                  <c:v>2.3686403508771035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57-4550-A85E-B946EFCA99F0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 mm com rev'!$K$169:$K$186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rev'!$N$169:$N$186</c:f>
              <c:numCache>
                <c:formatCode>0.0000</c:formatCode>
                <c:ptCount val="18"/>
                <c:pt idx="0">
                  <c:v>0</c:v>
                </c:pt>
                <c:pt idx="1">
                  <c:v>2.7382868937048386</c:v>
                </c:pt>
                <c:pt idx="2">
                  <c:v>6.5515737874096622</c:v>
                </c:pt>
                <c:pt idx="3">
                  <c:v>6.4398606811144887</c:v>
                </c:pt>
                <c:pt idx="4">
                  <c:v>5.6781475748193486</c:v>
                </c:pt>
                <c:pt idx="5">
                  <c:v>6.0414344685241659</c:v>
                </c:pt>
                <c:pt idx="6">
                  <c:v>6.8922213622289945</c:v>
                </c:pt>
                <c:pt idx="7">
                  <c:v>6.6180082559338373</c:v>
                </c:pt>
                <c:pt idx="8">
                  <c:v>7.2062951496386987</c:v>
                </c:pt>
                <c:pt idx="9">
                  <c:v>7.0570820433434918</c:v>
                </c:pt>
                <c:pt idx="10">
                  <c:v>7.5078689370483431</c:v>
                </c:pt>
                <c:pt idx="11">
                  <c:v>8.0961558307532044</c:v>
                </c:pt>
                <c:pt idx="12">
                  <c:v>5.1844427244580586</c:v>
                </c:pt>
                <c:pt idx="13">
                  <c:v>4.9852296181628546</c:v>
                </c:pt>
                <c:pt idx="14">
                  <c:v>3.8235165118676555</c:v>
                </c:pt>
                <c:pt idx="15">
                  <c:v>3.3743034055725367</c:v>
                </c:pt>
                <c:pt idx="16">
                  <c:v>3.6750902992773797</c:v>
                </c:pt>
                <c:pt idx="17">
                  <c:v>3.5133771929821354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57-4550-A85E-B946EFCA9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91263"/>
        <c:axId val="254810735"/>
      </c:scatterChart>
      <c:valAx>
        <c:axId val="474991263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4810735"/>
        <c:crosses val="autoZero"/>
        <c:crossBetween val="midCat"/>
      </c:valAx>
      <c:valAx>
        <c:axId val="254810735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Desvio (</a:t>
                </a:r>
                <a:r>
                  <a:rPr lang="el-GR"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r>
                  <a:rPr lang="pt-BR">
                    <a:latin typeface="Arial" panose="020B0604020202020204" pitchFamily="34" charset="0"/>
                    <a:cs typeface="Arial" panose="020B0604020202020204" pitchFamily="34" charset="0"/>
                  </a:rPr>
                  <a:t>m)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99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com rev'!$A$169:$A$186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rev'!$E$169:$E$186</c:f>
              <c:numCache>
                <c:formatCode>0.0000</c:formatCode>
                <c:ptCount val="18"/>
                <c:pt idx="0">
                  <c:v>0</c:v>
                </c:pt>
                <c:pt idx="1">
                  <c:v>-12.458397832817344</c:v>
                </c:pt>
                <c:pt idx="2">
                  <c:v>-29.86679566563469</c:v>
                </c:pt>
                <c:pt idx="3">
                  <c:v>-52.187693498452035</c:v>
                </c:pt>
                <c:pt idx="4">
                  <c:v>-78.533591331269378</c:v>
                </c:pt>
                <c:pt idx="5">
                  <c:v>-97.016989164086723</c:v>
                </c:pt>
                <c:pt idx="6">
                  <c:v>-105.83788699690406</c:v>
                </c:pt>
                <c:pt idx="7">
                  <c:v>-120.82128482972144</c:v>
                </c:pt>
                <c:pt idx="8">
                  <c:v>-126.21718266253876</c:v>
                </c:pt>
                <c:pt idx="9">
                  <c:v>-126.98808049535609</c:v>
                </c:pt>
                <c:pt idx="10">
                  <c:v>-126.12147832817342</c:v>
                </c:pt>
                <c:pt idx="11">
                  <c:v>-119.57987616099078</c:v>
                </c:pt>
                <c:pt idx="12">
                  <c:v>-110.98827399380815</c:v>
                </c:pt>
                <c:pt idx="13">
                  <c:v>-83.309171826625487</c:v>
                </c:pt>
                <c:pt idx="14">
                  <c:v>-57.43006965944285</c:v>
                </c:pt>
                <c:pt idx="15">
                  <c:v>-37.325967492260226</c:v>
                </c:pt>
                <c:pt idx="16">
                  <c:v>-5.0718653250775363</c:v>
                </c:pt>
                <c:pt idx="17">
                  <c:v>15.882236842105122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E9-497A-9414-A45D4B18CF39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 mm com rev'!$K$169:$K$186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rev'!$O$169:$O$186</c:f>
              <c:numCache>
                <c:formatCode>0.0000</c:formatCode>
                <c:ptCount val="18"/>
                <c:pt idx="0">
                  <c:v>0</c:v>
                </c:pt>
                <c:pt idx="1">
                  <c:v>-14.258539731682152</c:v>
                </c:pt>
                <c:pt idx="2">
                  <c:v>-32.367079463364334</c:v>
                </c:pt>
                <c:pt idx="3">
                  <c:v>-54.725619195046498</c:v>
                </c:pt>
                <c:pt idx="4">
                  <c:v>-81.334158926728634</c:v>
                </c:pt>
                <c:pt idx="5">
                  <c:v>-99.567698658410819</c:v>
                </c:pt>
                <c:pt idx="6">
                  <c:v>-108.06373839009298</c:v>
                </c:pt>
                <c:pt idx="7">
                  <c:v>-122.93477812177514</c:v>
                </c:pt>
                <c:pt idx="8">
                  <c:v>-128.61831785345728</c:v>
                </c:pt>
                <c:pt idx="9">
                  <c:v>-128.56435758513948</c:v>
                </c:pt>
                <c:pt idx="10">
                  <c:v>-128.1103973168216</c:v>
                </c:pt>
                <c:pt idx="11">
                  <c:v>-122.01893704850379</c:v>
                </c:pt>
                <c:pt idx="12">
                  <c:v>-115.15247678018594</c:v>
                </c:pt>
                <c:pt idx="13">
                  <c:v>-86.148516511868081</c:v>
                </c:pt>
                <c:pt idx="14">
                  <c:v>-60.582056243550326</c:v>
                </c:pt>
                <c:pt idx="15">
                  <c:v>-38.528095975232446</c:v>
                </c:pt>
                <c:pt idx="16">
                  <c:v>-6.2241357069146224</c:v>
                </c:pt>
                <c:pt idx="17">
                  <c:v>15.39232456140318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E9-497A-9414-A45D4B18C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6479"/>
        <c:axId val="347211151"/>
      </c:scatterChart>
      <c:valAx>
        <c:axId val="95676479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211151"/>
        <c:crosses val="autoZero"/>
        <c:crossBetween val="midCat"/>
      </c:valAx>
      <c:valAx>
        <c:axId val="34721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Desvio (</a:t>
                </a:r>
                <a:r>
                  <a:rPr lang="el-GR"/>
                  <a:t>μ</a:t>
                </a:r>
                <a:r>
                  <a:rPr lang="pt-BR"/>
                  <a:t>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67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'300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-5.0874999999999997E-2</c:v>
                </c:pt>
                <c:pt idx="2">
                  <c:v>-0.104075</c:v>
                </c:pt>
                <c:pt idx="3">
                  <c:v>-0.16585000000000003</c:v>
                </c:pt>
                <c:pt idx="4">
                  <c:v>-0.2321</c:v>
                </c:pt>
                <c:pt idx="5">
                  <c:v>-0.28902499999999998</c:v>
                </c:pt>
                <c:pt idx="6">
                  <c:v>-0.33645000000000003</c:v>
                </c:pt>
                <c:pt idx="7">
                  <c:v>-0.38827499999999998</c:v>
                </c:pt>
                <c:pt idx="8">
                  <c:v>-0.43225000000000002</c:v>
                </c:pt>
                <c:pt idx="9">
                  <c:v>-0.47117500000000001</c:v>
                </c:pt>
                <c:pt idx="10">
                  <c:v>-0.50987500000000008</c:v>
                </c:pt>
                <c:pt idx="11">
                  <c:v>-0.54352500000000004</c:v>
                </c:pt>
                <c:pt idx="12">
                  <c:v>-0.57472500000000004</c:v>
                </c:pt>
                <c:pt idx="13">
                  <c:v>-0.58657500000000007</c:v>
                </c:pt>
                <c:pt idx="14">
                  <c:v>-0.5998</c:v>
                </c:pt>
                <c:pt idx="15">
                  <c:v>-0.61719999999999997</c:v>
                </c:pt>
                <c:pt idx="16">
                  <c:v>-0.62554999999999994</c:v>
                </c:pt>
                <c:pt idx="17">
                  <c:v>-0.64272499999999999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0A-4317-B912-72BB4CCE2309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'300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rev'!$F$66:$F$83</c:f>
              <c:numCache>
                <c:formatCode>0.0000</c:formatCode>
                <c:ptCount val="18"/>
                <c:pt idx="0">
                  <c:v>-6.833786549707617E-2</c:v>
                </c:pt>
                <c:pt idx="1">
                  <c:v>-0.10716118851049206</c:v>
                </c:pt>
                <c:pt idx="2">
                  <c:v>-0.14598451152390796</c:v>
                </c:pt>
                <c:pt idx="3">
                  <c:v>-0.18480783453732383</c:v>
                </c:pt>
                <c:pt idx="4">
                  <c:v>-0.2236311575507397</c:v>
                </c:pt>
                <c:pt idx="5">
                  <c:v>-0.2624544805641556</c:v>
                </c:pt>
                <c:pt idx="6">
                  <c:v>-0.3012778035775715</c:v>
                </c:pt>
                <c:pt idx="7">
                  <c:v>-0.34010112659098735</c:v>
                </c:pt>
                <c:pt idx="8">
                  <c:v>-0.37892444960440325</c:v>
                </c:pt>
                <c:pt idx="9">
                  <c:v>-0.41774777261781909</c:v>
                </c:pt>
                <c:pt idx="10">
                  <c:v>-0.45657109563123499</c:v>
                </c:pt>
                <c:pt idx="11">
                  <c:v>-0.49539441864465089</c:v>
                </c:pt>
                <c:pt idx="12">
                  <c:v>-0.53421774165806679</c:v>
                </c:pt>
                <c:pt idx="13">
                  <c:v>-0.57304106467148275</c:v>
                </c:pt>
                <c:pt idx="14">
                  <c:v>-0.61186438768489859</c:v>
                </c:pt>
                <c:pt idx="15">
                  <c:v>-0.65068771069831444</c:v>
                </c:pt>
                <c:pt idx="16">
                  <c:v>-0.68951103371173039</c:v>
                </c:pt>
                <c:pt idx="17">
                  <c:v>-0.72833435672514624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0A-4317-B912-72BB4CCE2309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rev'!$P$66:$P$83</c:f>
              <c:numCache>
                <c:formatCode>0.0000</c:formatCode>
                <c:ptCount val="18"/>
                <c:pt idx="0">
                  <c:v>1.075E-3</c:v>
                </c:pt>
                <c:pt idx="1">
                  <c:v>-4.9549999999999997E-2</c:v>
                </c:pt>
                <c:pt idx="2">
                  <c:v>-0.1024</c:v>
                </c:pt>
                <c:pt idx="3">
                  <c:v>-0.16470000000000001</c:v>
                </c:pt>
                <c:pt idx="4">
                  <c:v>-0.23127500000000001</c:v>
                </c:pt>
                <c:pt idx="5">
                  <c:v>-0.28770000000000001</c:v>
                </c:pt>
                <c:pt idx="6">
                  <c:v>-0.33557499999999996</c:v>
                </c:pt>
                <c:pt idx="7">
                  <c:v>-0.38752500000000001</c:v>
                </c:pt>
                <c:pt idx="8">
                  <c:v>-0.431425</c:v>
                </c:pt>
                <c:pt idx="9">
                  <c:v>-0.47110000000000002</c:v>
                </c:pt>
                <c:pt idx="10">
                  <c:v>-0.50962499999999999</c:v>
                </c:pt>
                <c:pt idx="11">
                  <c:v>-0.54344999999999999</c:v>
                </c:pt>
                <c:pt idx="12">
                  <c:v>-0.57442499999999996</c:v>
                </c:pt>
                <c:pt idx="13">
                  <c:v>-0.5858000000000001</c:v>
                </c:pt>
                <c:pt idx="14">
                  <c:v>-0.599325</c:v>
                </c:pt>
                <c:pt idx="15">
                  <c:v>-0.61670000000000003</c:v>
                </c:pt>
                <c:pt idx="16">
                  <c:v>-0.62430000000000008</c:v>
                </c:pt>
                <c:pt idx="17">
                  <c:v>-0.64229999999999998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B0A-4317-B912-72BB4CCE2309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rev'!$S$66:$S$83</c:f>
              <c:numCache>
                <c:formatCode>0.0000</c:formatCode>
                <c:ptCount val="18"/>
                <c:pt idx="0">
                  <c:v>-6.713523391812834E-2</c:v>
                </c:pt>
                <c:pt idx="1">
                  <c:v>-0.10600886652906748</c:v>
                </c:pt>
                <c:pt idx="2">
                  <c:v>-0.14488249914000662</c:v>
                </c:pt>
                <c:pt idx="3">
                  <c:v>-0.18375613175094574</c:v>
                </c:pt>
                <c:pt idx="4">
                  <c:v>-0.22262976436188489</c:v>
                </c:pt>
                <c:pt idx="5">
                  <c:v>-0.26150339697282399</c:v>
                </c:pt>
                <c:pt idx="6">
                  <c:v>-0.30037702958376311</c:v>
                </c:pt>
                <c:pt idx="7">
                  <c:v>-0.33925066219470223</c:v>
                </c:pt>
                <c:pt idx="8">
                  <c:v>-0.37812429480564147</c:v>
                </c:pt>
                <c:pt idx="9">
                  <c:v>-0.41699792741658059</c:v>
                </c:pt>
                <c:pt idx="10">
                  <c:v>-0.45587156002751972</c:v>
                </c:pt>
                <c:pt idx="11">
                  <c:v>-0.49474519263845884</c:v>
                </c:pt>
                <c:pt idx="12">
                  <c:v>-0.53361882524939797</c:v>
                </c:pt>
                <c:pt idx="13">
                  <c:v>-0.57249245786033709</c:v>
                </c:pt>
                <c:pt idx="14">
                  <c:v>-0.61136609047127621</c:v>
                </c:pt>
                <c:pt idx="15">
                  <c:v>-0.65023972308221534</c:v>
                </c:pt>
                <c:pt idx="16">
                  <c:v>-0.68911335569315457</c:v>
                </c:pt>
                <c:pt idx="17">
                  <c:v>-0.7279869883040937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B0A-4317-B912-72BB4CCE2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</a:t>
                </a:r>
                <a:r>
                  <a:rPr lang="pt-BR" b="1" baseline="0">
                    <a:solidFill>
                      <a:sysClr val="windowText" lastClr="000000"/>
                    </a:solidFill>
                  </a:rPr>
                  <a:t> Longitudinal (mm)</a:t>
                </a:r>
                <a:endParaRPr lang="pt-BR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yi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rev'!$G$66:$G$83</c:f>
              <c:numCache>
                <c:formatCode>0.0000</c:formatCode>
                <c:ptCount val="18"/>
                <c:pt idx="0">
                  <c:v>6.833786549707617E-2</c:v>
                </c:pt>
                <c:pt idx="1">
                  <c:v>5.6286188510492059E-2</c:v>
                </c:pt>
                <c:pt idx="2">
                  <c:v>4.1909511523907955E-2</c:v>
                </c:pt>
                <c:pt idx="3">
                  <c:v>1.8957834537323803E-2</c:v>
                </c:pt>
                <c:pt idx="4">
                  <c:v>-8.4688424492602998E-3</c:v>
                </c:pt>
                <c:pt idx="5">
                  <c:v>-2.6570519435844375E-2</c:v>
                </c:pt>
                <c:pt idx="6">
                  <c:v>-3.5172196422428526E-2</c:v>
                </c:pt>
                <c:pt idx="7">
                  <c:v>-4.8173873409012635E-2</c:v>
                </c:pt>
                <c:pt idx="8">
                  <c:v>-5.3325550395596777E-2</c:v>
                </c:pt>
                <c:pt idx="9">
                  <c:v>-5.342722738218092E-2</c:v>
                </c:pt>
                <c:pt idx="10">
                  <c:v>-5.3303904368765087E-2</c:v>
                </c:pt>
                <c:pt idx="11">
                  <c:v>-4.8130581355349145E-2</c:v>
                </c:pt>
                <c:pt idx="12">
                  <c:v>-4.050725834193325E-2</c:v>
                </c:pt>
                <c:pt idx="13">
                  <c:v>-1.3533935328517321E-2</c:v>
                </c:pt>
                <c:pt idx="14">
                  <c:v>1.2064387684898592E-2</c:v>
                </c:pt>
                <c:pt idx="15">
                  <c:v>3.3487710698314466E-2</c:v>
                </c:pt>
                <c:pt idx="16">
                  <c:v>6.3961033711730453E-2</c:v>
                </c:pt>
                <c:pt idx="17">
                  <c:v>8.5609356725146246E-2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E0-4035-A4CC-A924ACF09CF3}"/>
            </c:ext>
          </c:extLst>
        </c:ser>
        <c:ser>
          <c:idx val="1"/>
          <c:order val="1"/>
          <c:tx>
            <c:v>y'i - yi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rev'!$T$66:$T$83</c:f>
              <c:numCache>
                <c:formatCode>0.0000</c:formatCode>
                <c:ptCount val="18"/>
                <c:pt idx="0">
                  <c:v>6.8210233918128346E-2</c:v>
                </c:pt>
                <c:pt idx="1">
                  <c:v>5.6458866529067481E-2</c:v>
                </c:pt>
                <c:pt idx="2">
                  <c:v>4.248249914000661E-2</c:v>
                </c:pt>
                <c:pt idx="3">
                  <c:v>1.9056131750945726E-2</c:v>
                </c:pt>
                <c:pt idx="4">
                  <c:v>-8.6452356381151174E-3</c:v>
                </c:pt>
                <c:pt idx="5">
                  <c:v>-2.6196603027176024E-2</c:v>
                </c:pt>
                <c:pt idx="6">
                  <c:v>-3.5197970416236846E-2</c:v>
                </c:pt>
                <c:pt idx="7">
                  <c:v>-4.8274337805297773E-2</c:v>
                </c:pt>
                <c:pt idx="8">
                  <c:v>-5.3300705194358533E-2</c:v>
                </c:pt>
                <c:pt idx="9">
                  <c:v>-5.4102072583419425E-2</c:v>
                </c:pt>
                <c:pt idx="10">
                  <c:v>-5.3753439972480277E-2</c:v>
                </c:pt>
                <c:pt idx="11">
                  <c:v>-4.8704807361541147E-2</c:v>
                </c:pt>
                <c:pt idx="12">
                  <c:v>-4.0806174750601998E-2</c:v>
                </c:pt>
                <c:pt idx="13">
                  <c:v>-1.3307542139663009E-2</c:v>
                </c:pt>
                <c:pt idx="14">
                  <c:v>1.2041090471276217E-2</c:v>
                </c:pt>
                <c:pt idx="15">
                  <c:v>3.3539723082215311E-2</c:v>
                </c:pt>
                <c:pt idx="16">
                  <c:v>6.4813355693154495E-2</c:v>
                </c:pt>
                <c:pt idx="17">
                  <c:v>8.5686988304093714E-2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E0-4035-A4CC-A924ACF09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447664"/>
        <c:axId val="1941450576"/>
      </c:scatterChart>
      <c:valAx>
        <c:axId val="1941447664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50576"/>
        <c:crosses val="autoZero"/>
        <c:crossBetween val="midCat"/>
        <c:majorUnit val="40"/>
      </c:valAx>
      <c:valAx>
        <c:axId val="19414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-1.205167698658411E-2</c:v>
                </c:pt>
                <c:pt idx="2">
                  <c:v>-2.6428353973168214E-2</c:v>
                </c:pt>
                <c:pt idx="3">
                  <c:v>-4.9380030959752366E-2</c:v>
                </c:pt>
                <c:pt idx="4">
                  <c:v>-7.6806707946336469E-2</c:v>
                </c:pt>
                <c:pt idx="5">
                  <c:v>-9.4908384932920545E-2</c:v>
                </c:pt>
                <c:pt idx="6">
                  <c:v>-0.1035100619195047</c:v>
                </c:pt>
                <c:pt idx="7">
                  <c:v>-0.1165117389060888</c:v>
                </c:pt>
                <c:pt idx="8">
                  <c:v>-0.12166341589267295</c:v>
                </c:pt>
                <c:pt idx="9">
                  <c:v>-0.12176509287925709</c:v>
                </c:pt>
                <c:pt idx="10">
                  <c:v>-0.12164176986584126</c:v>
                </c:pt>
                <c:pt idx="11">
                  <c:v>-0.11646844685242531</c:v>
                </c:pt>
                <c:pt idx="12">
                  <c:v>-0.10884512383900942</c:v>
                </c:pt>
                <c:pt idx="13">
                  <c:v>-8.1871800825593491E-2</c:v>
                </c:pt>
                <c:pt idx="14">
                  <c:v>-5.6273477812177577E-2</c:v>
                </c:pt>
                <c:pt idx="15">
                  <c:v>-3.4850154798761704E-2</c:v>
                </c:pt>
                <c:pt idx="16">
                  <c:v>-4.3768317853457167E-3</c:v>
                </c:pt>
                <c:pt idx="17">
                  <c:v>1.7271491228070077E-2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E9-4288-9768-EF5A6FB4EFC4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-1.1751367389060866E-2</c:v>
                </c:pt>
                <c:pt idx="2">
                  <c:v>-2.5727734778121736E-2</c:v>
                </c:pt>
                <c:pt idx="3">
                  <c:v>-4.915410216718262E-2</c:v>
                </c:pt>
                <c:pt idx="4">
                  <c:v>-7.6855469556243464E-2</c:v>
                </c:pt>
                <c:pt idx="5">
                  <c:v>-9.440683694530437E-2</c:v>
                </c:pt>
                <c:pt idx="6">
                  <c:v>-0.10340820433436519</c:v>
                </c:pt>
                <c:pt idx="7">
                  <c:v>-0.11648457172342612</c:v>
                </c:pt>
                <c:pt idx="8">
                  <c:v>-0.12151093911248688</c:v>
                </c:pt>
                <c:pt idx="9">
                  <c:v>-0.12231230650154777</c:v>
                </c:pt>
                <c:pt idx="10">
                  <c:v>-0.12196367389060862</c:v>
                </c:pt>
                <c:pt idx="11">
                  <c:v>-0.11691504127966949</c:v>
                </c:pt>
                <c:pt idx="12">
                  <c:v>-0.10901640866873034</c:v>
                </c:pt>
                <c:pt idx="13">
                  <c:v>-8.1517776057791355E-2</c:v>
                </c:pt>
                <c:pt idx="14">
                  <c:v>-5.6169143446852129E-2</c:v>
                </c:pt>
                <c:pt idx="15">
                  <c:v>-3.4670510835913035E-2</c:v>
                </c:pt>
                <c:pt idx="16">
                  <c:v>-3.3968782249738511E-3</c:v>
                </c:pt>
                <c:pt idx="17">
                  <c:v>1.7476754385965368E-2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E9-4288-9768-EF5A6FB4E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Volta</a:t>
            </a:r>
            <a:r>
              <a:rPr lang="pt-BR" baseline="0"/>
              <a:t> e Reta de Ajuste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'300 mm sem rev'!$O$66:$O$83</c:f>
              <c:strCach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rev'!$P$66:$P$83</c:f>
              <c:numCache>
                <c:formatCode>0.0000</c:formatCode>
                <c:ptCount val="18"/>
                <c:pt idx="0">
                  <c:v>1.075E-3</c:v>
                </c:pt>
                <c:pt idx="1">
                  <c:v>-4.9549999999999997E-2</c:v>
                </c:pt>
                <c:pt idx="2">
                  <c:v>-0.1024</c:v>
                </c:pt>
                <c:pt idx="3">
                  <c:v>-0.16470000000000001</c:v>
                </c:pt>
                <c:pt idx="4">
                  <c:v>-0.23127500000000001</c:v>
                </c:pt>
                <c:pt idx="5">
                  <c:v>-0.28770000000000001</c:v>
                </c:pt>
                <c:pt idx="6">
                  <c:v>-0.33557499999999996</c:v>
                </c:pt>
                <c:pt idx="7">
                  <c:v>-0.38752500000000001</c:v>
                </c:pt>
                <c:pt idx="8">
                  <c:v>-0.431425</c:v>
                </c:pt>
                <c:pt idx="9">
                  <c:v>-0.47110000000000002</c:v>
                </c:pt>
                <c:pt idx="10">
                  <c:v>-0.50962499999999999</c:v>
                </c:pt>
                <c:pt idx="11">
                  <c:v>-0.54344999999999999</c:v>
                </c:pt>
                <c:pt idx="12">
                  <c:v>-0.57442499999999996</c:v>
                </c:pt>
                <c:pt idx="13">
                  <c:v>-0.5858000000000001</c:v>
                </c:pt>
                <c:pt idx="14">
                  <c:v>-0.599325</c:v>
                </c:pt>
                <c:pt idx="15">
                  <c:v>-0.61670000000000003</c:v>
                </c:pt>
                <c:pt idx="16">
                  <c:v>-0.62430000000000008</c:v>
                </c:pt>
                <c:pt idx="17">
                  <c:v>-0.64229999999999998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22-425F-BB9B-58606F38C6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rev'!$S$66:$S$83</c:f>
              <c:numCache>
                <c:formatCode>0.0000</c:formatCode>
                <c:ptCount val="18"/>
                <c:pt idx="0">
                  <c:v>-6.713523391812834E-2</c:v>
                </c:pt>
                <c:pt idx="1">
                  <c:v>-0.10600886652906748</c:v>
                </c:pt>
                <c:pt idx="2">
                  <c:v>-0.14488249914000662</c:v>
                </c:pt>
                <c:pt idx="3">
                  <c:v>-0.18375613175094574</c:v>
                </c:pt>
                <c:pt idx="4">
                  <c:v>-0.22262976436188489</c:v>
                </c:pt>
                <c:pt idx="5">
                  <c:v>-0.26150339697282399</c:v>
                </c:pt>
                <c:pt idx="6">
                  <c:v>-0.30037702958376311</c:v>
                </c:pt>
                <c:pt idx="7">
                  <c:v>-0.33925066219470223</c:v>
                </c:pt>
                <c:pt idx="8">
                  <c:v>-0.37812429480564147</c:v>
                </c:pt>
                <c:pt idx="9">
                  <c:v>-0.41699792741658059</c:v>
                </c:pt>
                <c:pt idx="10">
                  <c:v>-0.45587156002751972</c:v>
                </c:pt>
                <c:pt idx="11">
                  <c:v>-0.49474519263845884</c:v>
                </c:pt>
                <c:pt idx="12">
                  <c:v>-0.53361882524939797</c:v>
                </c:pt>
                <c:pt idx="13">
                  <c:v>-0.57249245786033709</c:v>
                </c:pt>
                <c:pt idx="14">
                  <c:v>-0.61136609047127621</c:v>
                </c:pt>
                <c:pt idx="15">
                  <c:v>-0.65023972308221534</c:v>
                </c:pt>
                <c:pt idx="16">
                  <c:v>-0.68911335569315457</c:v>
                </c:pt>
                <c:pt idx="17">
                  <c:v>-0.7279869883040937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22-425F-BB9B-58606F38C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5456"/>
        <c:axId val="23007952"/>
      </c:scatterChart>
      <c:valAx>
        <c:axId val="23005456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7952"/>
        <c:crosses val="autoZero"/>
        <c:crossBetween val="midCat"/>
        <c:majorUnit val="40"/>
      </c:valAx>
      <c:valAx>
        <c:axId val="230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rev'!$T$66:$T$83</c:f>
              <c:numCache>
                <c:formatCode>0.0000</c:formatCode>
                <c:ptCount val="18"/>
                <c:pt idx="0">
                  <c:v>6.8210233918128346E-2</c:v>
                </c:pt>
                <c:pt idx="1">
                  <c:v>5.6458866529067481E-2</c:v>
                </c:pt>
                <c:pt idx="2">
                  <c:v>4.248249914000661E-2</c:v>
                </c:pt>
                <c:pt idx="3">
                  <c:v>1.9056131750945726E-2</c:v>
                </c:pt>
                <c:pt idx="4">
                  <c:v>-8.6452356381151174E-3</c:v>
                </c:pt>
                <c:pt idx="5">
                  <c:v>-2.6196603027176024E-2</c:v>
                </c:pt>
                <c:pt idx="6">
                  <c:v>-3.5197970416236846E-2</c:v>
                </c:pt>
                <c:pt idx="7">
                  <c:v>-4.8274337805297773E-2</c:v>
                </c:pt>
                <c:pt idx="8">
                  <c:v>-5.3300705194358533E-2</c:v>
                </c:pt>
                <c:pt idx="9">
                  <c:v>-5.4102072583419425E-2</c:v>
                </c:pt>
                <c:pt idx="10">
                  <c:v>-5.3753439972480277E-2</c:v>
                </c:pt>
                <c:pt idx="11">
                  <c:v>-4.8704807361541147E-2</c:v>
                </c:pt>
                <c:pt idx="12">
                  <c:v>-4.0806174750601998E-2</c:v>
                </c:pt>
                <c:pt idx="13">
                  <c:v>-1.3307542139663009E-2</c:v>
                </c:pt>
                <c:pt idx="14">
                  <c:v>1.2041090471276217E-2</c:v>
                </c:pt>
                <c:pt idx="15">
                  <c:v>3.3539723082215311E-2</c:v>
                </c:pt>
                <c:pt idx="16">
                  <c:v>6.4813355693154495E-2</c:v>
                </c:pt>
                <c:pt idx="17">
                  <c:v>8.5686988304093714E-2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E8-4508-90CF-390F19E79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31760"/>
        <c:axId val="178735088"/>
      </c:scatterChart>
      <c:valAx>
        <c:axId val="178731760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5088"/>
        <c:crosses val="autoZero"/>
        <c:crossBetween val="midCat"/>
        <c:majorUnit val="40"/>
      </c:valAx>
      <c:valAx>
        <c:axId val="1787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Corrigida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-1.1751367389060866E-2</c:v>
                </c:pt>
                <c:pt idx="2">
                  <c:v>-2.5727734778121736E-2</c:v>
                </c:pt>
                <c:pt idx="3">
                  <c:v>-4.915410216718262E-2</c:v>
                </c:pt>
                <c:pt idx="4">
                  <c:v>-7.6855469556243464E-2</c:v>
                </c:pt>
                <c:pt idx="5">
                  <c:v>-9.440683694530437E-2</c:v>
                </c:pt>
                <c:pt idx="6">
                  <c:v>-0.10340820433436519</c:v>
                </c:pt>
                <c:pt idx="7">
                  <c:v>-0.11648457172342612</c:v>
                </c:pt>
                <c:pt idx="8">
                  <c:v>-0.12151093911248688</c:v>
                </c:pt>
                <c:pt idx="9">
                  <c:v>-0.12231230650154777</c:v>
                </c:pt>
                <c:pt idx="10">
                  <c:v>-0.12196367389060862</c:v>
                </c:pt>
                <c:pt idx="11">
                  <c:v>-0.11691504127966949</c:v>
                </c:pt>
                <c:pt idx="12">
                  <c:v>-0.10901640866873034</c:v>
                </c:pt>
                <c:pt idx="13">
                  <c:v>-8.1517776057791355E-2</c:v>
                </c:pt>
                <c:pt idx="14">
                  <c:v>-5.6169143446852129E-2</c:v>
                </c:pt>
                <c:pt idx="15">
                  <c:v>-3.4670510835913035E-2</c:v>
                </c:pt>
                <c:pt idx="16">
                  <c:v>-3.3968782249738511E-3</c:v>
                </c:pt>
                <c:pt idx="17">
                  <c:v>1.7476754385965368E-2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07-44A2-8572-C8286564F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50688"/>
        <c:axId val="180250272"/>
      </c:scatterChart>
      <c:valAx>
        <c:axId val="180250688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272"/>
        <c:crosses val="autoZero"/>
        <c:crossBetween val="midCat"/>
        <c:majorUnit val="40"/>
      </c:valAx>
      <c:valAx>
        <c:axId val="1802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Histerese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-5.0874999999999997E-2</c:v>
                </c:pt>
                <c:pt idx="2">
                  <c:v>-0.104075</c:v>
                </c:pt>
                <c:pt idx="3">
                  <c:v>-0.16585000000000003</c:v>
                </c:pt>
                <c:pt idx="4">
                  <c:v>-0.2321</c:v>
                </c:pt>
                <c:pt idx="5">
                  <c:v>-0.28902499999999998</c:v>
                </c:pt>
                <c:pt idx="6">
                  <c:v>-0.33645000000000003</c:v>
                </c:pt>
                <c:pt idx="7">
                  <c:v>-0.38827499999999998</c:v>
                </c:pt>
                <c:pt idx="8">
                  <c:v>-0.43225000000000002</c:v>
                </c:pt>
                <c:pt idx="9">
                  <c:v>-0.47117500000000001</c:v>
                </c:pt>
                <c:pt idx="10">
                  <c:v>-0.50987500000000008</c:v>
                </c:pt>
                <c:pt idx="11">
                  <c:v>-0.54352500000000004</c:v>
                </c:pt>
                <c:pt idx="12">
                  <c:v>-0.57472500000000004</c:v>
                </c:pt>
                <c:pt idx="13">
                  <c:v>-0.58657500000000007</c:v>
                </c:pt>
                <c:pt idx="14">
                  <c:v>-0.5998</c:v>
                </c:pt>
                <c:pt idx="15">
                  <c:v>-0.61719999999999997</c:v>
                </c:pt>
                <c:pt idx="16">
                  <c:v>-0.62554999999999994</c:v>
                </c:pt>
                <c:pt idx="17">
                  <c:v>-0.64272499999999999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DD-458A-A3B8-BD4F4BE12AE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rev'!$P$66:$P$83</c:f>
              <c:numCache>
                <c:formatCode>0.0000</c:formatCode>
                <c:ptCount val="18"/>
                <c:pt idx="0">
                  <c:v>1.075E-3</c:v>
                </c:pt>
                <c:pt idx="1">
                  <c:v>-4.9549999999999997E-2</c:v>
                </c:pt>
                <c:pt idx="2">
                  <c:v>-0.1024</c:v>
                </c:pt>
                <c:pt idx="3">
                  <c:v>-0.16470000000000001</c:v>
                </c:pt>
                <c:pt idx="4">
                  <c:v>-0.23127500000000001</c:v>
                </c:pt>
                <c:pt idx="5">
                  <c:v>-0.28770000000000001</c:v>
                </c:pt>
                <c:pt idx="6">
                  <c:v>-0.33557499999999996</c:v>
                </c:pt>
                <c:pt idx="7">
                  <c:v>-0.38752500000000001</c:v>
                </c:pt>
                <c:pt idx="8">
                  <c:v>-0.431425</c:v>
                </c:pt>
                <c:pt idx="9">
                  <c:v>-0.47110000000000002</c:v>
                </c:pt>
                <c:pt idx="10">
                  <c:v>-0.50962499999999999</c:v>
                </c:pt>
                <c:pt idx="11">
                  <c:v>-0.54344999999999999</c:v>
                </c:pt>
                <c:pt idx="12">
                  <c:v>-0.57442499999999996</c:v>
                </c:pt>
                <c:pt idx="13">
                  <c:v>-0.5858000000000001</c:v>
                </c:pt>
                <c:pt idx="14">
                  <c:v>-0.599325</c:v>
                </c:pt>
                <c:pt idx="15">
                  <c:v>-0.61670000000000003</c:v>
                </c:pt>
                <c:pt idx="16">
                  <c:v>-0.62430000000000008</c:v>
                </c:pt>
                <c:pt idx="17">
                  <c:v>-0.64229999999999998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DD-458A-A3B8-BD4F4BE12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8752"/>
        <c:axId val="182006672"/>
      </c:scatterChart>
      <c:valAx>
        <c:axId val="182008752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6672"/>
        <c:crosses val="autoZero"/>
        <c:crossBetween val="midCat"/>
        <c:majorUnit val="40"/>
      </c:valAx>
      <c:valAx>
        <c:axId val="182006672"/>
        <c:scaling>
          <c:orientation val="minMax"/>
          <c:max val="0.1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8752"/>
        <c:crosses val="autoZero"/>
        <c:crossBetween val="midCat"/>
        <c:majorUnit val="0.1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'300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rev'!$C$57:$C$74</c:f>
              <c:numCache>
                <c:formatCode>0.0000</c:formatCode>
                <c:ptCount val="18"/>
                <c:pt idx="0">
                  <c:v>0</c:v>
                </c:pt>
                <c:pt idx="1">
                  <c:v>-1.5E-3</c:v>
                </c:pt>
                <c:pt idx="2">
                  <c:v>-8.6E-3</c:v>
                </c:pt>
                <c:pt idx="3">
                  <c:v>-1.7825000000000001E-2</c:v>
                </c:pt>
                <c:pt idx="4">
                  <c:v>-3.2074999999999999E-2</c:v>
                </c:pt>
                <c:pt idx="5">
                  <c:v>-3.8100000000000002E-2</c:v>
                </c:pt>
                <c:pt idx="6">
                  <c:v>-3.5499999999999997E-2</c:v>
                </c:pt>
                <c:pt idx="7">
                  <c:v>-3.8249999999999999E-2</c:v>
                </c:pt>
                <c:pt idx="8">
                  <c:v>-3.1075000000000002E-2</c:v>
                </c:pt>
                <c:pt idx="9">
                  <c:v>-2.2325000000000001E-2</c:v>
                </c:pt>
                <c:pt idx="10">
                  <c:v>-4.5250000000000004E-3</c:v>
                </c:pt>
                <c:pt idx="11">
                  <c:v>1.4024999999999999E-2</c:v>
                </c:pt>
                <c:pt idx="12">
                  <c:v>3.7775000000000003E-2</c:v>
                </c:pt>
                <c:pt idx="13">
                  <c:v>7.2974999999999998E-2</c:v>
                </c:pt>
                <c:pt idx="14">
                  <c:v>0.11107500000000001</c:v>
                </c:pt>
                <c:pt idx="15">
                  <c:v>0.148225</c:v>
                </c:pt>
                <c:pt idx="16">
                  <c:v>0.193575</c:v>
                </c:pt>
                <c:pt idx="17">
                  <c:v>0.2278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F0-4BFC-9888-9575E551E5B4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'300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rev'!$F$57:$F$74</c:f>
              <c:numCache>
                <c:formatCode>0.0000</c:formatCode>
                <c:ptCount val="18"/>
                <c:pt idx="0">
                  <c:v>-7.4066081871345057E-2</c:v>
                </c:pt>
                <c:pt idx="1">
                  <c:v>-6.1589843481252175E-2</c:v>
                </c:pt>
                <c:pt idx="2">
                  <c:v>-4.9113605091159293E-2</c:v>
                </c:pt>
                <c:pt idx="3">
                  <c:v>-3.6637366701066411E-2</c:v>
                </c:pt>
                <c:pt idx="4">
                  <c:v>-2.4161128310973529E-2</c:v>
                </c:pt>
                <c:pt idx="5">
                  <c:v>-1.1684889920880646E-2</c:v>
                </c:pt>
                <c:pt idx="6">
                  <c:v>7.9134846921223578E-4</c:v>
                </c:pt>
                <c:pt idx="7">
                  <c:v>1.3267586859305125E-2</c:v>
                </c:pt>
                <c:pt idx="8">
                  <c:v>2.5743825249398E-2</c:v>
                </c:pt>
                <c:pt idx="9">
                  <c:v>3.8220063639490889E-2</c:v>
                </c:pt>
                <c:pt idx="10">
                  <c:v>5.0696302029583765E-2</c:v>
                </c:pt>
                <c:pt idx="11">
                  <c:v>6.3172540419676654E-2</c:v>
                </c:pt>
                <c:pt idx="12">
                  <c:v>7.5648778809769529E-2</c:v>
                </c:pt>
                <c:pt idx="13">
                  <c:v>8.8125017199862404E-2</c:v>
                </c:pt>
                <c:pt idx="14">
                  <c:v>0.10060125558995531</c:v>
                </c:pt>
                <c:pt idx="15">
                  <c:v>0.11307749398004818</c:v>
                </c:pt>
                <c:pt idx="16">
                  <c:v>0.12555373237014106</c:v>
                </c:pt>
                <c:pt idx="17">
                  <c:v>0.13802997076023396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F0-4BFC-9888-9575E551E5B4}"/>
            </c:ext>
          </c:extLst>
        </c:ser>
        <c:ser>
          <c:idx val="2"/>
          <c:order val="2"/>
          <c:tx>
            <c:v>y'i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rev'!$P$57:$P$74</c:f>
              <c:numCache>
                <c:formatCode>0.0000</c:formatCode>
                <c:ptCount val="18"/>
                <c:pt idx="0">
                  <c:v>-1.3724999999999999E-2</c:v>
                </c:pt>
                <c:pt idx="1">
                  <c:v>-1.7099999999999997E-2</c:v>
                </c:pt>
                <c:pt idx="2">
                  <c:v>-2.4549999999999999E-2</c:v>
                </c:pt>
                <c:pt idx="3">
                  <c:v>-3.2549999999999996E-2</c:v>
                </c:pt>
                <c:pt idx="4">
                  <c:v>-4.5100000000000001E-2</c:v>
                </c:pt>
                <c:pt idx="5">
                  <c:v>-4.99E-2</c:v>
                </c:pt>
                <c:pt idx="6">
                  <c:v>-4.4274999999999995E-2</c:v>
                </c:pt>
                <c:pt idx="7">
                  <c:v>-4.5675E-2</c:v>
                </c:pt>
                <c:pt idx="8">
                  <c:v>-3.8374999999999992E-2</c:v>
                </c:pt>
                <c:pt idx="9">
                  <c:v>-2.4300000000000002E-2</c:v>
                </c:pt>
                <c:pt idx="10">
                  <c:v>-1.1075000000000002E-2</c:v>
                </c:pt>
                <c:pt idx="11">
                  <c:v>8.3000000000000001E-3</c:v>
                </c:pt>
                <c:pt idx="12">
                  <c:v>3.0649999999999997E-2</c:v>
                </c:pt>
                <c:pt idx="13">
                  <c:v>7.1550000000000002E-2</c:v>
                </c:pt>
                <c:pt idx="14">
                  <c:v>0.11257500000000001</c:v>
                </c:pt>
                <c:pt idx="15">
                  <c:v>0.14687500000000001</c:v>
                </c:pt>
                <c:pt idx="16">
                  <c:v>0.19109999999999999</c:v>
                </c:pt>
                <c:pt idx="17">
                  <c:v>0.22570000000000001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F0-4BFC-9888-9575E551E5B4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rev'!$S$57:$S$74</c:f>
              <c:numCache>
                <c:formatCode>0.0000</c:formatCode>
                <c:ptCount val="18"/>
                <c:pt idx="0">
                  <c:v>-8.9694005847953229E-2</c:v>
                </c:pt>
                <c:pt idx="1">
                  <c:v>-7.6265135878912982E-2</c:v>
                </c:pt>
                <c:pt idx="2">
                  <c:v>-6.2836265909872735E-2</c:v>
                </c:pt>
                <c:pt idx="3">
                  <c:v>-4.9407395940832488E-2</c:v>
                </c:pt>
                <c:pt idx="4">
                  <c:v>-3.5978525971792241E-2</c:v>
                </c:pt>
                <c:pt idx="5">
                  <c:v>-2.2549656002751994E-2</c:v>
                </c:pt>
                <c:pt idx="6">
                  <c:v>-9.1207860337117475E-3</c:v>
                </c:pt>
                <c:pt idx="7">
                  <c:v>4.3080839353284994E-3</c:v>
                </c:pt>
                <c:pt idx="8">
                  <c:v>1.7736953904368746E-2</c:v>
                </c:pt>
                <c:pt idx="9">
                  <c:v>3.1165823873409007E-2</c:v>
                </c:pt>
                <c:pt idx="10">
                  <c:v>4.459469384244924E-2</c:v>
                </c:pt>
                <c:pt idx="11">
                  <c:v>5.8023563811489487E-2</c:v>
                </c:pt>
                <c:pt idx="12">
                  <c:v>7.1452433780529734E-2</c:v>
                </c:pt>
                <c:pt idx="13">
                  <c:v>8.4881303749569981E-2</c:v>
                </c:pt>
                <c:pt idx="14">
                  <c:v>9.8310173718610228E-2</c:v>
                </c:pt>
                <c:pt idx="15">
                  <c:v>0.11173904368765047</c:v>
                </c:pt>
                <c:pt idx="16">
                  <c:v>0.12516791365669072</c:v>
                </c:pt>
                <c:pt idx="17">
                  <c:v>0.138596783625731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F0-4BFC-9888-9575E551E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yi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rev'!$G$57:$G$74</c:f>
              <c:numCache>
                <c:formatCode>0.0000</c:formatCode>
                <c:ptCount val="18"/>
                <c:pt idx="0">
                  <c:v>7.4066081871345057E-2</c:v>
                </c:pt>
                <c:pt idx="1">
                  <c:v>6.0089843481252174E-2</c:v>
                </c:pt>
                <c:pt idx="2">
                  <c:v>4.0513605091159297E-2</c:v>
                </c:pt>
                <c:pt idx="3">
                  <c:v>1.881236670106641E-2</c:v>
                </c:pt>
                <c:pt idx="4">
                  <c:v>-7.9138716890264707E-3</c:v>
                </c:pt>
                <c:pt idx="5">
                  <c:v>-2.6415110079119355E-2</c:v>
                </c:pt>
                <c:pt idx="6">
                  <c:v>-3.6291348469212233E-2</c:v>
                </c:pt>
                <c:pt idx="7">
                  <c:v>-5.1517586859305124E-2</c:v>
                </c:pt>
                <c:pt idx="8">
                  <c:v>-5.6818825249398006E-2</c:v>
                </c:pt>
                <c:pt idx="9">
                  <c:v>-6.0545063639490887E-2</c:v>
                </c:pt>
                <c:pt idx="10">
                  <c:v>-5.5221302029583766E-2</c:v>
                </c:pt>
                <c:pt idx="11">
                  <c:v>-4.9147540419676658E-2</c:v>
                </c:pt>
                <c:pt idx="12">
                  <c:v>-3.7873778809769526E-2</c:v>
                </c:pt>
                <c:pt idx="13">
                  <c:v>-1.5150017199862406E-2</c:v>
                </c:pt>
                <c:pt idx="14">
                  <c:v>1.04737444100447E-2</c:v>
                </c:pt>
                <c:pt idx="15">
                  <c:v>3.5147506019951813E-2</c:v>
                </c:pt>
                <c:pt idx="16">
                  <c:v>6.8021267629858939E-2</c:v>
                </c:pt>
                <c:pt idx="17">
                  <c:v>8.9770029239766042E-2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7-460F-B42F-5E88407E1D2A}"/>
            </c:ext>
          </c:extLst>
        </c:ser>
        <c:ser>
          <c:idx val="1"/>
          <c:order val="1"/>
          <c:tx>
            <c:v>y'i - yi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rev'!$T$57:$T$74</c:f>
              <c:numCache>
                <c:formatCode>0.0000</c:formatCode>
                <c:ptCount val="18"/>
                <c:pt idx="0">
                  <c:v>7.5969005847953228E-2</c:v>
                </c:pt>
                <c:pt idx="1">
                  <c:v>5.9165135878912985E-2</c:v>
                </c:pt>
                <c:pt idx="2">
                  <c:v>3.8286265909872733E-2</c:v>
                </c:pt>
                <c:pt idx="3">
                  <c:v>1.6857395940832492E-2</c:v>
                </c:pt>
                <c:pt idx="4">
                  <c:v>-9.12147402820776E-3</c:v>
                </c:pt>
                <c:pt idx="5">
                  <c:v>-2.7350343997248006E-2</c:v>
                </c:pt>
                <c:pt idx="6">
                  <c:v>-3.5154213966288247E-2</c:v>
                </c:pt>
                <c:pt idx="7">
                  <c:v>-4.99830839353285E-2</c:v>
                </c:pt>
                <c:pt idx="8">
                  <c:v>-5.6111953904368739E-2</c:v>
                </c:pt>
                <c:pt idx="9">
                  <c:v>-5.5465823873409009E-2</c:v>
                </c:pt>
                <c:pt idx="10">
                  <c:v>-5.5669693842449242E-2</c:v>
                </c:pt>
                <c:pt idx="11">
                  <c:v>-4.9723563811489485E-2</c:v>
                </c:pt>
                <c:pt idx="12">
                  <c:v>-4.0802433780529737E-2</c:v>
                </c:pt>
                <c:pt idx="13">
                  <c:v>-1.3331303749569978E-2</c:v>
                </c:pt>
                <c:pt idx="14">
                  <c:v>1.4264826281389781E-2</c:v>
                </c:pt>
                <c:pt idx="15">
                  <c:v>3.5135956312349531E-2</c:v>
                </c:pt>
                <c:pt idx="16">
                  <c:v>6.5932086343309271E-2</c:v>
                </c:pt>
                <c:pt idx="17">
                  <c:v>8.7103216374269016E-2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7-460F-B42F-5E88407E1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447664"/>
        <c:axId val="1941450576"/>
      </c:scatterChart>
      <c:valAx>
        <c:axId val="1941447664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50576"/>
        <c:crosses val="autoZero"/>
        <c:crossBetween val="midCat"/>
        <c:majorUnit val="40"/>
      </c:valAx>
      <c:valAx>
        <c:axId val="19414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4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rev'!$H$57:$H$74</c:f>
              <c:numCache>
                <c:formatCode>0.0000</c:formatCode>
                <c:ptCount val="18"/>
                <c:pt idx="0">
                  <c:v>0</c:v>
                </c:pt>
                <c:pt idx="1">
                  <c:v>-1.3976238390092884E-2</c:v>
                </c:pt>
                <c:pt idx="2">
                  <c:v>-3.3552476780185761E-2</c:v>
                </c:pt>
                <c:pt idx="3">
                  <c:v>-5.5253715170278647E-2</c:v>
                </c:pt>
                <c:pt idx="4">
                  <c:v>-8.1979953560371521E-2</c:v>
                </c:pt>
                <c:pt idx="5">
                  <c:v>-0.10048119195046441</c:v>
                </c:pt>
                <c:pt idx="6">
                  <c:v>-0.11035743034055728</c:v>
                </c:pt>
                <c:pt idx="7">
                  <c:v>-0.12558366873065019</c:v>
                </c:pt>
                <c:pt idx="8">
                  <c:v>-0.13088490712074308</c:v>
                </c:pt>
                <c:pt idx="9">
                  <c:v>-0.13461114551083594</c:v>
                </c:pt>
                <c:pt idx="10">
                  <c:v>-0.12928738390092881</c:v>
                </c:pt>
                <c:pt idx="11">
                  <c:v>-0.12321362229102172</c:v>
                </c:pt>
                <c:pt idx="12">
                  <c:v>-0.11193986068111458</c:v>
                </c:pt>
                <c:pt idx="13">
                  <c:v>-8.9216099071207464E-2</c:v>
                </c:pt>
                <c:pt idx="14">
                  <c:v>-6.3592337461300358E-2</c:v>
                </c:pt>
                <c:pt idx="15">
                  <c:v>-3.8918575851393244E-2</c:v>
                </c:pt>
                <c:pt idx="16">
                  <c:v>-6.0448142414861183E-3</c:v>
                </c:pt>
                <c:pt idx="17">
                  <c:v>1.5703947368420984E-2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02-4598-AEA8-5611AE78E9BA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rev'!$U$57:$U$74</c:f>
              <c:numCache>
                <c:formatCode>0.0000</c:formatCode>
                <c:ptCount val="18"/>
                <c:pt idx="0">
                  <c:v>0</c:v>
                </c:pt>
                <c:pt idx="1">
                  <c:v>-1.6803869969040243E-2</c:v>
                </c:pt>
                <c:pt idx="2">
                  <c:v>-3.7682739938080495E-2</c:v>
                </c:pt>
                <c:pt idx="3">
                  <c:v>-5.9111609907120735E-2</c:v>
                </c:pt>
                <c:pt idx="4">
                  <c:v>-8.5090479876160988E-2</c:v>
                </c:pt>
                <c:pt idx="5">
                  <c:v>-0.10331934984520123</c:v>
                </c:pt>
                <c:pt idx="6">
                  <c:v>-0.11112321981424148</c:v>
                </c:pt>
                <c:pt idx="7">
                  <c:v>-0.12595208978328173</c:v>
                </c:pt>
                <c:pt idx="8">
                  <c:v>-0.13208095975232198</c:v>
                </c:pt>
                <c:pt idx="9">
                  <c:v>-0.13143482972136222</c:v>
                </c:pt>
                <c:pt idx="10">
                  <c:v>-0.13163869969040248</c:v>
                </c:pt>
                <c:pt idx="11">
                  <c:v>-0.1256925696594427</c:v>
                </c:pt>
                <c:pt idx="12">
                  <c:v>-0.11677143962848296</c:v>
                </c:pt>
                <c:pt idx="13">
                  <c:v>-8.9300309597523206E-2</c:v>
                </c:pt>
                <c:pt idx="14">
                  <c:v>-6.1704179566563447E-2</c:v>
                </c:pt>
                <c:pt idx="15">
                  <c:v>-4.0833049535603697E-2</c:v>
                </c:pt>
                <c:pt idx="16">
                  <c:v>-1.0036919504643957E-2</c:v>
                </c:pt>
                <c:pt idx="17">
                  <c:v>1.1134210526315788E-2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02-4598-AEA8-5611AE78E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Volta</a:t>
            </a:r>
            <a:r>
              <a:rPr lang="pt-BR" baseline="0"/>
              <a:t> e Reta de Ajuste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'300 mm com rev'!$O$57:$O$74</c:f>
              <c:strCach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rev'!$P$57:$P$74</c:f>
              <c:numCache>
                <c:formatCode>0.0000</c:formatCode>
                <c:ptCount val="18"/>
                <c:pt idx="0">
                  <c:v>-1.3724999999999999E-2</c:v>
                </c:pt>
                <c:pt idx="1">
                  <c:v>-1.7099999999999997E-2</c:v>
                </c:pt>
                <c:pt idx="2">
                  <c:v>-2.4549999999999999E-2</c:v>
                </c:pt>
                <c:pt idx="3">
                  <c:v>-3.2549999999999996E-2</c:v>
                </c:pt>
                <c:pt idx="4">
                  <c:v>-4.5100000000000001E-2</c:v>
                </c:pt>
                <c:pt idx="5">
                  <c:v>-4.99E-2</c:v>
                </c:pt>
                <c:pt idx="6">
                  <c:v>-4.4274999999999995E-2</c:v>
                </c:pt>
                <c:pt idx="7">
                  <c:v>-4.5675E-2</c:v>
                </c:pt>
                <c:pt idx="8">
                  <c:v>-3.8374999999999992E-2</c:v>
                </c:pt>
                <c:pt idx="9">
                  <c:v>-2.4300000000000002E-2</c:v>
                </c:pt>
                <c:pt idx="10">
                  <c:v>-1.1075000000000002E-2</c:v>
                </c:pt>
                <c:pt idx="11">
                  <c:v>8.3000000000000001E-3</c:v>
                </c:pt>
                <c:pt idx="12">
                  <c:v>3.0649999999999997E-2</c:v>
                </c:pt>
                <c:pt idx="13">
                  <c:v>7.1550000000000002E-2</c:v>
                </c:pt>
                <c:pt idx="14">
                  <c:v>0.11257500000000001</c:v>
                </c:pt>
                <c:pt idx="15">
                  <c:v>0.14687500000000001</c:v>
                </c:pt>
                <c:pt idx="16">
                  <c:v>0.19109999999999999</c:v>
                </c:pt>
                <c:pt idx="17">
                  <c:v>0.22570000000000001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05-44E5-9EC2-83397A06A09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rev'!$S$57:$S$74</c:f>
              <c:numCache>
                <c:formatCode>0.0000</c:formatCode>
                <c:ptCount val="18"/>
                <c:pt idx="0">
                  <c:v>-8.9694005847953229E-2</c:v>
                </c:pt>
                <c:pt idx="1">
                  <c:v>-7.6265135878912982E-2</c:v>
                </c:pt>
                <c:pt idx="2">
                  <c:v>-6.2836265909872735E-2</c:v>
                </c:pt>
                <c:pt idx="3">
                  <c:v>-4.9407395940832488E-2</c:v>
                </c:pt>
                <c:pt idx="4">
                  <c:v>-3.5978525971792241E-2</c:v>
                </c:pt>
                <c:pt idx="5">
                  <c:v>-2.2549656002751994E-2</c:v>
                </c:pt>
                <c:pt idx="6">
                  <c:v>-9.1207860337117475E-3</c:v>
                </c:pt>
                <c:pt idx="7">
                  <c:v>4.3080839353284994E-3</c:v>
                </c:pt>
                <c:pt idx="8">
                  <c:v>1.7736953904368746E-2</c:v>
                </c:pt>
                <c:pt idx="9">
                  <c:v>3.1165823873409007E-2</c:v>
                </c:pt>
                <c:pt idx="10">
                  <c:v>4.459469384244924E-2</c:v>
                </c:pt>
                <c:pt idx="11">
                  <c:v>5.8023563811489487E-2</c:v>
                </c:pt>
                <c:pt idx="12">
                  <c:v>7.1452433780529734E-2</c:v>
                </c:pt>
                <c:pt idx="13">
                  <c:v>8.4881303749569981E-2</c:v>
                </c:pt>
                <c:pt idx="14">
                  <c:v>9.8310173718610228E-2</c:v>
                </c:pt>
                <c:pt idx="15">
                  <c:v>0.11173904368765047</c:v>
                </c:pt>
                <c:pt idx="16">
                  <c:v>0.12516791365669072</c:v>
                </c:pt>
                <c:pt idx="17">
                  <c:v>0.138596783625731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05-44E5-9EC2-83397A06A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5456"/>
        <c:axId val="23007952"/>
      </c:scatterChart>
      <c:valAx>
        <c:axId val="23005456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7952"/>
        <c:crosses val="autoZero"/>
        <c:crossBetween val="midCat"/>
        <c:majorUnit val="40"/>
      </c:valAx>
      <c:valAx>
        <c:axId val="230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00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rev'!$T$57:$T$74</c:f>
              <c:numCache>
                <c:formatCode>0.0000</c:formatCode>
                <c:ptCount val="18"/>
                <c:pt idx="0">
                  <c:v>7.5969005847953228E-2</c:v>
                </c:pt>
                <c:pt idx="1">
                  <c:v>5.9165135878912985E-2</c:v>
                </c:pt>
                <c:pt idx="2">
                  <c:v>3.8286265909872733E-2</c:v>
                </c:pt>
                <c:pt idx="3">
                  <c:v>1.6857395940832492E-2</c:v>
                </c:pt>
                <c:pt idx="4">
                  <c:v>-9.12147402820776E-3</c:v>
                </c:pt>
                <c:pt idx="5">
                  <c:v>-2.7350343997248006E-2</c:v>
                </c:pt>
                <c:pt idx="6">
                  <c:v>-3.5154213966288247E-2</c:v>
                </c:pt>
                <c:pt idx="7">
                  <c:v>-4.99830839353285E-2</c:v>
                </c:pt>
                <c:pt idx="8">
                  <c:v>-5.6111953904368739E-2</c:v>
                </c:pt>
                <c:pt idx="9">
                  <c:v>-5.5465823873409009E-2</c:v>
                </c:pt>
                <c:pt idx="10">
                  <c:v>-5.5669693842449242E-2</c:v>
                </c:pt>
                <c:pt idx="11">
                  <c:v>-4.9723563811489485E-2</c:v>
                </c:pt>
                <c:pt idx="12">
                  <c:v>-4.0802433780529737E-2</c:v>
                </c:pt>
                <c:pt idx="13">
                  <c:v>-1.3331303749569978E-2</c:v>
                </c:pt>
                <c:pt idx="14">
                  <c:v>1.4264826281389781E-2</c:v>
                </c:pt>
                <c:pt idx="15">
                  <c:v>3.5135956312349531E-2</c:v>
                </c:pt>
                <c:pt idx="16">
                  <c:v>6.5932086343309271E-2</c:v>
                </c:pt>
                <c:pt idx="17">
                  <c:v>8.7103216374269016E-2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BF-4C84-907E-398419346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31760"/>
        <c:axId val="178735088"/>
      </c:scatterChart>
      <c:valAx>
        <c:axId val="178731760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5088"/>
        <c:crosses val="autoZero"/>
        <c:crossBetween val="midCat"/>
        <c:majorUnit val="40"/>
      </c:valAx>
      <c:valAx>
        <c:axId val="1787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3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Retitude</a:t>
            </a:r>
            <a:r>
              <a:rPr lang="pt-BR" baseline="0"/>
              <a:t> Corrigida Volta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rev'!$U$57:$U$74</c:f>
              <c:numCache>
                <c:formatCode>0.0000</c:formatCode>
                <c:ptCount val="18"/>
                <c:pt idx="0">
                  <c:v>0</c:v>
                </c:pt>
                <c:pt idx="1">
                  <c:v>-1.6803869969040243E-2</c:v>
                </c:pt>
                <c:pt idx="2">
                  <c:v>-3.7682739938080495E-2</c:v>
                </c:pt>
                <c:pt idx="3">
                  <c:v>-5.9111609907120735E-2</c:v>
                </c:pt>
                <c:pt idx="4">
                  <c:v>-8.5090479876160988E-2</c:v>
                </c:pt>
                <c:pt idx="5">
                  <c:v>-0.10331934984520123</c:v>
                </c:pt>
                <c:pt idx="6">
                  <c:v>-0.11112321981424148</c:v>
                </c:pt>
                <c:pt idx="7">
                  <c:v>-0.12595208978328173</c:v>
                </c:pt>
                <c:pt idx="8">
                  <c:v>-0.13208095975232198</c:v>
                </c:pt>
                <c:pt idx="9">
                  <c:v>-0.13143482972136222</c:v>
                </c:pt>
                <c:pt idx="10">
                  <c:v>-0.13163869969040248</c:v>
                </c:pt>
                <c:pt idx="11">
                  <c:v>-0.1256925696594427</c:v>
                </c:pt>
                <c:pt idx="12">
                  <c:v>-0.11677143962848296</c:v>
                </c:pt>
                <c:pt idx="13">
                  <c:v>-8.9300309597523206E-2</c:v>
                </c:pt>
                <c:pt idx="14">
                  <c:v>-6.1704179566563447E-2</c:v>
                </c:pt>
                <c:pt idx="15">
                  <c:v>-4.0833049535603697E-2</c:v>
                </c:pt>
                <c:pt idx="16">
                  <c:v>-1.0036919504643957E-2</c:v>
                </c:pt>
                <c:pt idx="17">
                  <c:v>1.1134210526315788E-2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04-4FAF-930A-D055B47FE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50688"/>
        <c:axId val="180250272"/>
      </c:scatterChart>
      <c:valAx>
        <c:axId val="180250688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272"/>
        <c:crosses val="autoZero"/>
        <c:crossBetween val="midCat"/>
        <c:majorUnit val="40"/>
      </c:valAx>
      <c:valAx>
        <c:axId val="1802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5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Histerese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rev'!$C$57:$C$74</c:f>
              <c:numCache>
                <c:formatCode>0.0000</c:formatCode>
                <c:ptCount val="18"/>
                <c:pt idx="0">
                  <c:v>0</c:v>
                </c:pt>
                <c:pt idx="1">
                  <c:v>-1.5E-3</c:v>
                </c:pt>
                <c:pt idx="2">
                  <c:v>-8.6E-3</c:v>
                </c:pt>
                <c:pt idx="3">
                  <c:v>-1.7825000000000001E-2</c:v>
                </c:pt>
                <c:pt idx="4">
                  <c:v>-3.2074999999999999E-2</c:v>
                </c:pt>
                <c:pt idx="5">
                  <c:v>-3.8100000000000002E-2</c:v>
                </c:pt>
                <c:pt idx="6">
                  <c:v>-3.5499999999999997E-2</c:v>
                </c:pt>
                <c:pt idx="7">
                  <c:v>-3.8249999999999999E-2</c:v>
                </c:pt>
                <c:pt idx="8">
                  <c:v>-3.1075000000000002E-2</c:v>
                </c:pt>
                <c:pt idx="9">
                  <c:v>-2.2325000000000001E-2</c:v>
                </c:pt>
                <c:pt idx="10">
                  <c:v>-4.5250000000000004E-3</c:v>
                </c:pt>
                <c:pt idx="11">
                  <c:v>1.4024999999999999E-2</c:v>
                </c:pt>
                <c:pt idx="12">
                  <c:v>3.7775000000000003E-2</c:v>
                </c:pt>
                <c:pt idx="13">
                  <c:v>7.2974999999999998E-2</c:v>
                </c:pt>
                <c:pt idx="14">
                  <c:v>0.11107500000000001</c:v>
                </c:pt>
                <c:pt idx="15">
                  <c:v>0.148225</c:v>
                </c:pt>
                <c:pt idx="16">
                  <c:v>0.193575</c:v>
                </c:pt>
                <c:pt idx="17">
                  <c:v>0.2278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67-4754-BEE2-DFDBD25FE8B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rev'!$P$57:$P$74</c:f>
              <c:numCache>
                <c:formatCode>0.0000</c:formatCode>
                <c:ptCount val="18"/>
                <c:pt idx="0">
                  <c:v>-1.3724999999999999E-2</c:v>
                </c:pt>
                <c:pt idx="1">
                  <c:v>-1.7099999999999997E-2</c:v>
                </c:pt>
                <c:pt idx="2">
                  <c:v>-2.4549999999999999E-2</c:v>
                </c:pt>
                <c:pt idx="3">
                  <c:v>-3.2549999999999996E-2</c:v>
                </c:pt>
                <c:pt idx="4">
                  <c:v>-4.5100000000000001E-2</c:v>
                </c:pt>
                <c:pt idx="5">
                  <c:v>-4.99E-2</c:v>
                </c:pt>
                <c:pt idx="6">
                  <c:v>-4.4274999999999995E-2</c:v>
                </c:pt>
                <c:pt idx="7">
                  <c:v>-4.5675E-2</c:v>
                </c:pt>
                <c:pt idx="8">
                  <c:v>-3.8374999999999992E-2</c:v>
                </c:pt>
                <c:pt idx="9">
                  <c:v>-2.4300000000000002E-2</c:v>
                </c:pt>
                <c:pt idx="10">
                  <c:v>-1.1075000000000002E-2</c:v>
                </c:pt>
                <c:pt idx="11">
                  <c:v>8.3000000000000001E-3</c:v>
                </c:pt>
                <c:pt idx="12">
                  <c:v>3.0649999999999997E-2</c:v>
                </c:pt>
                <c:pt idx="13">
                  <c:v>7.1550000000000002E-2</c:v>
                </c:pt>
                <c:pt idx="14">
                  <c:v>0.11257500000000001</c:v>
                </c:pt>
                <c:pt idx="15">
                  <c:v>0.14687500000000001</c:v>
                </c:pt>
                <c:pt idx="16">
                  <c:v>0.19109999999999999</c:v>
                </c:pt>
                <c:pt idx="17">
                  <c:v>0.22570000000000001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67-4754-BEE2-DFDBD25FE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8752"/>
        <c:axId val="182006672"/>
      </c:scatterChart>
      <c:valAx>
        <c:axId val="182008752"/>
        <c:scaling>
          <c:orientation val="minMax"/>
          <c:max val="680"/>
        </c:scaling>
        <c:delete val="0"/>
        <c:axPos val="b"/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6672"/>
        <c:crosses val="autoZero"/>
        <c:crossBetween val="midCat"/>
        <c:majorUnit val="40"/>
      </c:valAx>
      <c:valAx>
        <c:axId val="182006672"/>
        <c:scaling>
          <c:orientation val="minMax"/>
          <c:max val="0.30000000000000004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008752"/>
        <c:crosses val="autoZero"/>
        <c:crossBetween val="midCat"/>
        <c:majorUnit val="0.1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rev'!$D$170:$D$187</c:f>
              <c:numCache>
                <c:formatCode>0.0000</c:formatCode>
                <c:ptCount val="18"/>
                <c:pt idx="0">
                  <c:v>0</c:v>
                </c:pt>
                <c:pt idx="1">
                  <c:v>0.96228070175438596</c:v>
                </c:pt>
                <c:pt idx="2">
                  <c:v>3.5620614035087748</c:v>
                </c:pt>
                <c:pt idx="3">
                  <c:v>2.936842105263139</c:v>
                </c:pt>
                <c:pt idx="4">
                  <c:v>2.5866228070175268</c:v>
                </c:pt>
                <c:pt idx="5">
                  <c:v>2.786403508771933</c:v>
                </c:pt>
                <c:pt idx="6">
                  <c:v>3.4236842105262966</c:v>
                </c:pt>
                <c:pt idx="7">
                  <c:v>4.53596491228069</c:v>
                </c:pt>
                <c:pt idx="8">
                  <c:v>4.6107456140350607</c:v>
                </c:pt>
                <c:pt idx="9">
                  <c:v>6.4230263157894285</c:v>
                </c:pt>
                <c:pt idx="10">
                  <c:v>3.8228070175437736</c:v>
                </c:pt>
                <c:pt idx="11">
                  <c:v>3.3725877192982026</c:v>
                </c:pt>
                <c:pt idx="12">
                  <c:v>1.5473684210525818</c:v>
                </c:pt>
                <c:pt idx="13">
                  <c:v>3.6721491228069851</c:v>
                </c:pt>
                <c:pt idx="14">
                  <c:v>3.6594298245613928</c:v>
                </c:pt>
                <c:pt idx="15">
                  <c:v>2.0342105263157677</c:v>
                </c:pt>
                <c:pt idx="16">
                  <c:v>0.8339912280702011</c:v>
                </c:pt>
                <c:pt idx="17">
                  <c:v>0.78377192982454602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DE-4143-B943-5B83B4EC6DE8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 mm com rev'!$K$170:$K$187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rev'!$N$170:$N$187</c:f>
              <c:numCache>
                <c:formatCode>0.0000</c:formatCode>
                <c:ptCount val="18"/>
                <c:pt idx="0">
                  <c:v>0</c:v>
                </c:pt>
                <c:pt idx="1">
                  <c:v>2.5262512899896885</c:v>
                </c:pt>
                <c:pt idx="2">
                  <c:v>5.9775025799793795</c:v>
                </c:pt>
                <c:pt idx="3">
                  <c:v>4.9787538699690579</c:v>
                </c:pt>
                <c:pt idx="4">
                  <c:v>4.1175051599587604</c:v>
                </c:pt>
                <c:pt idx="5">
                  <c:v>4.4562564499484267</c:v>
                </c:pt>
                <c:pt idx="6">
                  <c:v>3.8575077399381428</c:v>
                </c:pt>
                <c:pt idx="7">
                  <c:v>4.7337590299278105</c:v>
                </c:pt>
                <c:pt idx="8">
                  <c:v>5.2850103199175464</c:v>
                </c:pt>
                <c:pt idx="9">
                  <c:v>4.5612616099072341</c:v>
                </c:pt>
                <c:pt idx="10">
                  <c:v>4.8375128998969359</c:v>
                </c:pt>
                <c:pt idx="11">
                  <c:v>4.3887641898866008</c:v>
                </c:pt>
                <c:pt idx="12">
                  <c:v>3.8775154798763083</c:v>
                </c:pt>
                <c:pt idx="13">
                  <c:v>3.8912667698659291</c:v>
                </c:pt>
                <c:pt idx="14">
                  <c:v>2.7675180598556572</c:v>
                </c:pt>
                <c:pt idx="15">
                  <c:v>3.0812693498453321</c:v>
                </c:pt>
                <c:pt idx="16">
                  <c:v>3.3200206398350525</c:v>
                </c:pt>
                <c:pt idx="17">
                  <c:v>3.1712719298247896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DE-4143-B943-5B83B4EC6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91263"/>
        <c:axId val="254810735"/>
      </c:scatterChart>
      <c:valAx>
        <c:axId val="474991263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4810735"/>
        <c:crosses val="autoZero"/>
        <c:crossBetween val="midCat"/>
      </c:valAx>
      <c:valAx>
        <c:axId val="254810735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Desvio (</a:t>
                </a:r>
                <a:r>
                  <a:rPr lang="el-GR"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r>
                  <a:rPr lang="pt-BR">
                    <a:latin typeface="Arial" panose="020B0604020202020204" pitchFamily="34" charset="0"/>
                    <a:cs typeface="Arial" panose="020B0604020202020204" pitchFamily="34" charset="0"/>
                  </a:rPr>
                  <a:t>m)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99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rev'!$E$170:$E$187</c:f>
              <c:numCache>
                <c:formatCode>0.0000</c:formatCode>
                <c:ptCount val="18"/>
                <c:pt idx="0">
                  <c:v>0</c:v>
                </c:pt>
                <c:pt idx="1">
                  <c:v>-13.013957688338497</c:v>
                </c:pt>
                <c:pt idx="2">
                  <c:v>-29.990415376676989</c:v>
                </c:pt>
                <c:pt idx="3">
                  <c:v>-52.316873065015507</c:v>
                </c:pt>
                <c:pt idx="4">
                  <c:v>-79.393330753354007</c:v>
                </c:pt>
                <c:pt idx="5">
                  <c:v>-97.694788441692481</c:v>
                </c:pt>
                <c:pt idx="6">
                  <c:v>-106.93374613003098</c:v>
                </c:pt>
                <c:pt idx="7">
                  <c:v>-121.0477038183695</c:v>
                </c:pt>
                <c:pt idx="8">
                  <c:v>-126.274161506708</c:v>
                </c:pt>
                <c:pt idx="9">
                  <c:v>-128.18811919504651</c:v>
                </c:pt>
                <c:pt idx="10">
                  <c:v>-125.46457688338504</c:v>
                </c:pt>
                <c:pt idx="11">
                  <c:v>-119.84103457172353</c:v>
                </c:pt>
                <c:pt idx="12">
                  <c:v>-110.392492260062</c:v>
                </c:pt>
                <c:pt idx="13">
                  <c:v>-85.543949948400481</c:v>
                </c:pt>
                <c:pt idx="14">
                  <c:v>-59.932907636738967</c:v>
                </c:pt>
                <c:pt idx="15">
                  <c:v>-36.884365325077475</c:v>
                </c:pt>
                <c:pt idx="16">
                  <c:v>-5.2108230134159177</c:v>
                </c:pt>
                <c:pt idx="17">
                  <c:v>16.48771929824553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7-4C9D-8079-332A3E4D7FB4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 mm com rev'!$K$170:$K$187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rev'!$O$170:$O$187</c:f>
              <c:numCache>
                <c:formatCode>0.0000</c:formatCode>
                <c:ptCount val="18"/>
                <c:pt idx="0">
                  <c:v>0</c:v>
                </c:pt>
                <c:pt idx="1">
                  <c:v>-14.277618679050555</c:v>
                </c:pt>
                <c:pt idx="2">
                  <c:v>-31.705237358101115</c:v>
                </c:pt>
                <c:pt idx="3">
                  <c:v>-54.132856037151683</c:v>
                </c:pt>
                <c:pt idx="4">
                  <c:v>-80.972974716202231</c:v>
                </c:pt>
                <c:pt idx="5">
                  <c:v>-98.863093395252804</c:v>
                </c:pt>
                <c:pt idx="6">
                  <c:v>-107.26571207430334</c:v>
                </c:pt>
                <c:pt idx="7">
                  <c:v>-121.21833075335392</c:v>
                </c:pt>
                <c:pt idx="8">
                  <c:v>-126.79594943240443</c:v>
                </c:pt>
                <c:pt idx="9">
                  <c:v>-126.873568111455</c:v>
                </c:pt>
                <c:pt idx="10">
                  <c:v>-126.80118679050555</c:v>
                </c:pt>
                <c:pt idx="11">
                  <c:v>-121.3038054695561</c:v>
                </c:pt>
                <c:pt idx="12">
                  <c:v>-112.89392414860666</c:v>
                </c:pt>
                <c:pt idx="13">
                  <c:v>-85.409042827657288</c:v>
                </c:pt>
                <c:pt idx="14">
                  <c:v>-58.936661506707793</c:v>
                </c:pt>
                <c:pt idx="15">
                  <c:v>-37.751780185758363</c:v>
                </c:pt>
                <c:pt idx="16">
                  <c:v>-6.7168988648089041</c:v>
                </c:pt>
                <c:pt idx="17">
                  <c:v>14.305482456140577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D7-4C9D-8079-332A3E4D7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6479"/>
        <c:axId val="347211151"/>
      </c:scatterChart>
      <c:valAx>
        <c:axId val="95676479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211151"/>
        <c:crosses val="autoZero"/>
        <c:crossBetween val="midCat"/>
      </c:valAx>
      <c:valAx>
        <c:axId val="34721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Desvio (</a:t>
                </a:r>
                <a:r>
                  <a:rPr lang="el-GR"/>
                  <a:t>μ</a:t>
                </a:r>
                <a:r>
                  <a:rPr lang="pt-BR"/>
                  <a:t>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67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-4.6050000000000001E-2</c:v>
                </c:pt>
                <c:pt idx="2">
                  <c:v>-9.8924999999999999E-2</c:v>
                </c:pt>
                <c:pt idx="3">
                  <c:v>-0.15920000000000001</c:v>
                </c:pt>
                <c:pt idx="4">
                  <c:v>-0.2243</c:v>
                </c:pt>
                <c:pt idx="5">
                  <c:v>-0.28082499999999999</c:v>
                </c:pt>
                <c:pt idx="6">
                  <c:v>-0.32652500000000001</c:v>
                </c:pt>
                <c:pt idx="7">
                  <c:v>-0.37855</c:v>
                </c:pt>
                <c:pt idx="8">
                  <c:v>-0.4219</c:v>
                </c:pt>
                <c:pt idx="9">
                  <c:v>-0.45952500000000002</c:v>
                </c:pt>
                <c:pt idx="10">
                  <c:v>-0.49795</c:v>
                </c:pt>
                <c:pt idx="11">
                  <c:v>-0.53087499999999999</c:v>
                </c:pt>
                <c:pt idx="12">
                  <c:v>-0.56232499999999996</c:v>
                </c:pt>
                <c:pt idx="13">
                  <c:v>-0.5736</c:v>
                </c:pt>
                <c:pt idx="14">
                  <c:v>-0.58597499999999991</c:v>
                </c:pt>
                <c:pt idx="15">
                  <c:v>-0.60350000000000004</c:v>
                </c:pt>
                <c:pt idx="16">
                  <c:v>-0.61217499999999991</c:v>
                </c:pt>
                <c:pt idx="17">
                  <c:v>-0.626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E0-4107-88CF-DEEC58A23A85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rev'!$F$66:$F$83</c:f>
              <c:numCache>
                <c:formatCode>0.0000</c:formatCode>
                <c:ptCount val="18"/>
                <c:pt idx="0">
                  <c:v>-6.4376754385965212E-2</c:v>
                </c:pt>
                <c:pt idx="1">
                  <c:v>-0.10247752837977324</c:v>
                </c:pt>
                <c:pt idx="2">
                  <c:v>-0.14057830237358127</c:v>
                </c:pt>
                <c:pt idx="3">
                  <c:v>-0.17867907636738931</c:v>
                </c:pt>
                <c:pt idx="4">
                  <c:v>-0.21677985036119732</c:v>
                </c:pt>
                <c:pt idx="5">
                  <c:v>-0.25488062435500536</c:v>
                </c:pt>
                <c:pt idx="6">
                  <c:v>-0.29298139834881343</c:v>
                </c:pt>
                <c:pt idx="7">
                  <c:v>-0.33108217234262138</c:v>
                </c:pt>
                <c:pt idx="8">
                  <c:v>-0.36918294633642945</c:v>
                </c:pt>
                <c:pt idx="9">
                  <c:v>-0.40728372033023752</c:v>
                </c:pt>
                <c:pt idx="10">
                  <c:v>-0.44538449432404548</c:v>
                </c:pt>
                <c:pt idx="11">
                  <c:v>-0.48348526831785354</c:v>
                </c:pt>
                <c:pt idx="12">
                  <c:v>-0.52158604231166161</c:v>
                </c:pt>
                <c:pt idx="13">
                  <c:v>-0.55968681630546957</c:v>
                </c:pt>
                <c:pt idx="14">
                  <c:v>-0.59778759029927764</c:v>
                </c:pt>
                <c:pt idx="15">
                  <c:v>-0.63588836429308571</c:v>
                </c:pt>
                <c:pt idx="16">
                  <c:v>-0.67398913828689366</c:v>
                </c:pt>
                <c:pt idx="17">
                  <c:v>-0.71208991228070173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E0-4107-88CF-DEEC58A23A85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rev'!$P$66:$P$83</c:f>
              <c:numCache>
                <c:formatCode>0.0000</c:formatCode>
                <c:ptCount val="18"/>
                <c:pt idx="0">
                  <c:v>2.2499999999999999E-4</c:v>
                </c:pt>
                <c:pt idx="1">
                  <c:v>-4.5725000000000002E-2</c:v>
                </c:pt>
                <c:pt idx="2">
                  <c:v>-9.9349999999999994E-2</c:v>
                </c:pt>
                <c:pt idx="3">
                  <c:v>-0.1603</c:v>
                </c:pt>
                <c:pt idx="4">
                  <c:v>-0.22447499999999998</c:v>
                </c:pt>
                <c:pt idx="5">
                  <c:v>-0.28079999999999999</c:v>
                </c:pt>
                <c:pt idx="6">
                  <c:v>-0.32687500000000003</c:v>
                </c:pt>
                <c:pt idx="7">
                  <c:v>-0.37867500000000004</c:v>
                </c:pt>
                <c:pt idx="8">
                  <c:v>-0.4219</c:v>
                </c:pt>
                <c:pt idx="9">
                  <c:v>-0.45995000000000003</c:v>
                </c:pt>
                <c:pt idx="10">
                  <c:v>-0.49787500000000001</c:v>
                </c:pt>
                <c:pt idx="11">
                  <c:v>-0.53067500000000001</c:v>
                </c:pt>
                <c:pt idx="12">
                  <c:v>-0.56167500000000004</c:v>
                </c:pt>
                <c:pt idx="13">
                  <c:v>-0.57277500000000003</c:v>
                </c:pt>
                <c:pt idx="14">
                  <c:v>-0.58567500000000006</c:v>
                </c:pt>
                <c:pt idx="15">
                  <c:v>-0.60277500000000006</c:v>
                </c:pt>
                <c:pt idx="16">
                  <c:v>-0.61094999999999999</c:v>
                </c:pt>
                <c:pt idx="17">
                  <c:v>-0.62580000000000002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E0-4107-88CF-DEEC58A23A85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rev'!$S$66:$S$83</c:f>
              <c:numCache>
                <c:formatCode>0.0000</c:formatCode>
                <c:ptCount val="18"/>
                <c:pt idx="0">
                  <c:v>-6.4779824561403632E-2</c:v>
                </c:pt>
                <c:pt idx="1">
                  <c:v>-0.10281896284829734</c:v>
                </c:pt>
                <c:pt idx="2">
                  <c:v>-0.14085810113519104</c:v>
                </c:pt>
                <c:pt idx="3">
                  <c:v>-0.17889723942208471</c:v>
                </c:pt>
                <c:pt idx="4">
                  <c:v>-0.21693637770897842</c:v>
                </c:pt>
                <c:pt idx="5">
                  <c:v>-0.25497551599587209</c:v>
                </c:pt>
                <c:pt idx="6">
                  <c:v>-0.2930146542827658</c:v>
                </c:pt>
                <c:pt idx="7">
                  <c:v>-0.3310537925696595</c:v>
                </c:pt>
                <c:pt idx="8">
                  <c:v>-0.3690929308565532</c:v>
                </c:pt>
                <c:pt idx="9">
                  <c:v>-0.40713206914344691</c:v>
                </c:pt>
                <c:pt idx="10">
                  <c:v>-0.44517120743034061</c:v>
                </c:pt>
                <c:pt idx="11">
                  <c:v>-0.48321034571723431</c:v>
                </c:pt>
                <c:pt idx="12">
                  <c:v>-0.52124948400412796</c:v>
                </c:pt>
                <c:pt idx="13">
                  <c:v>-0.55928862229102161</c:v>
                </c:pt>
                <c:pt idx="14">
                  <c:v>-0.59732776057791537</c:v>
                </c:pt>
                <c:pt idx="15">
                  <c:v>-0.63536689886480913</c:v>
                </c:pt>
                <c:pt idx="16">
                  <c:v>-0.67340603715170277</c:v>
                </c:pt>
                <c:pt idx="17">
                  <c:v>-0.71144517543859642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E0-4107-88CF-DEEC58A23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</a:t>
                </a:r>
                <a:r>
                  <a:rPr lang="pt-BR" b="1" baseline="0">
                    <a:solidFill>
                      <a:sysClr val="windowText" lastClr="000000"/>
                    </a:solidFill>
                  </a:rPr>
                  <a:t> Longitudinal (mm)</a:t>
                </a:r>
                <a:endParaRPr lang="pt-BR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rev'!$C$56:$C$73</c:f>
              <c:numCache>
                <c:formatCode>0.0000</c:formatCode>
                <c:ptCount val="18"/>
                <c:pt idx="0">
                  <c:v>0</c:v>
                </c:pt>
                <c:pt idx="1">
                  <c:v>-3.9500000000000004E-3</c:v>
                </c:pt>
                <c:pt idx="2">
                  <c:v>-1.005E-2</c:v>
                </c:pt>
                <c:pt idx="3">
                  <c:v>-1.9599999999999999E-2</c:v>
                </c:pt>
                <c:pt idx="4">
                  <c:v>-3.2875000000000001E-2</c:v>
                </c:pt>
                <c:pt idx="5">
                  <c:v>-3.7524999999999996E-2</c:v>
                </c:pt>
                <c:pt idx="6">
                  <c:v>-3.2999999999999995E-2</c:v>
                </c:pt>
                <c:pt idx="7">
                  <c:v>-3.4599999999999999E-2</c:v>
                </c:pt>
                <c:pt idx="8">
                  <c:v>-2.6124999999999999E-2</c:v>
                </c:pt>
                <c:pt idx="9">
                  <c:v>-1.2825E-2</c:v>
                </c:pt>
                <c:pt idx="10">
                  <c:v>3.4999999999999994E-4</c:v>
                </c:pt>
                <c:pt idx="11">
                  <c:v>2.0749999999999998E-2</c:v>
                </c:pt>
                <c:pt idx="12">
                  <c:v>4.5200000000000004E-2</c:v>
                </c:pt>
                <c:pt idx="13">
                  <c:v>8.8075000000000001E-2</c:v>
                </c:pt>
                <c:pt idx="14">
                  <c:v>0.1285</c:v>
                </c:pt>
                <c:pt idx="15">
                  <c:v>0.16339999999999999</c:v>
                </c:pt>
                <c:pt idx="16">
                  <c:v>0.21039999999999998</c:v>
                </c:pt>
                <c:pt idx="17">
                  <c:v>0.24152499999999999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42-4575-AAC3-2CB4BBD8C7F3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rev'!$F$56:$F$73</c:f>
              <c:numCache>
                <c:formatCode>0.0000</c:formatCode>
                <c:ptCount val="18"/>
                <c:pt idx="0">
                  <c:v>-7.810994152046781E-2</c:v>
                </c:pt>
                <c:pt idx="1">
                  <c:v>-6.4426092191262441E-2</c:v>
                </c:pt>
                <c:pt idx="2">
                  <c:v>-5.0742242862057085E-2</c:v>
                </c:pt>
                <c:pt idx="3">
                  <c:v>-3.7058393532851723E-2</c:v>
                </c:pt>
                <c:pt idx="4">
                  <c:v>-2.3374544203646361E-2</c:v>
                </c:pt>
                <c:pt idx="5">
                  <c:v>-9.6906948744410054E-3</c:v>
                </c:pt>
                <c:pt idx="6">
                  <c:v>3.9931544547643638E-3</c:v>
                </c:pt>
                <c:pt idx="7">
                  <c:v>1.7677003783969733E-2</c:v>
                </c:pt>
                <c:pt idx="8">
                  <c:v>3.1360853113175088E-2</c:v>
                </c:pt>
                <c:pt idx="9">
                  <c:v>4.5044702442380444E-2</c:v>
                </c:pt>
                <c:pt idx="10">
                  <c:v>5.8728551771585799E-2</c:v>
                </c:pt>
                <c:pt idx="11">
                  <c:v>7.2412401100791182E-2</c:v>
                </c:pt>
                <c:pt idx="12">
                  <c:v>8.6096250429996538E-2</c:v>
                </c:pt>
                <c:pt idx="13">
                  <c:v>9.9780099759201893E-2</c:v>
                </c:pt>
                <c:pt idx="14">
                  <c:v>0.11346394908840728</c:v>
                </c:pt>
                <c:pt idx="15">
                  <c:v>0.12714779841761265</c:v>
                </c:pt>
                <c:pt idx="16">
                  <c:v>0.140831647746818</c:v>
                </c:pt>
                <c:pt idx="17">
                  <c:v>0.15451549707602336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42-4575-AAC3-2CB4BBD8C7F3}"/>
            </c:ext>
          </c:extLst>
        </c:ser>
        <c:ser>
          <c:idx val="2"/>
          <c:order val="2"/>
          <c:tx>
            <c:v>y'i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rev'!$P$56:$P$73</c:f>
              <c:numCache>
                <c:formatCode>0.0000</c:formatCode>
                <c:ptCount val="18"/>
                <c:pt idx="0">
                  <c:v>-5.2250000000000005E-3</c:v>
                </c:pt>
                <c:pt idx="1">
                  <c:v>-9.5750000000000002E-3</c:v>
                </c:pt>
                <c:pt idx="2">
                  <c:v>-1.5375000000000002E-2</c:v>
                </c:pt>
                <c:pt idx="3">
                  <c:v>-2.4300000000000002E-2</c:v>
                </c:pt>
                <c:pt idx="4">
                  <c:v>-3.7599999999999995E-2</c:v>
                </c:pt>
                <c:pt idx="5">
                  <c:v>-4.1550000000000004E-2</c:v>
                </c:pt>
                <c:pt idx="6">
                  <c:v>-3.7299999999999993E-2</c:v>
                </c:pt>
                <c:pt idx="7">
                  <c:v>-3.78E-2</c:v>
                </c:pt>
                <c:pt idx="8">
                  <c:v>-2.9225000000000001E-2</c:v>
                </c:pt>
                <c:pt idx="9">
                  <c:v>-1.5925000000000002E-2</c:v>
                </c:pt>
                <c:pt idx="10">
                  <c:v>-2.5749999999999996E-3</c:v>
                </c:pt>
                <c:pt idx="11">
                  <c:v>1.7974999999999998E-2</c:v>
                </c:pt>
                <c:pt idx="12">
                  <c:v>4.2525000000000007E-2</c:v>
                </c:pt>
                <c:pt idx="13">
                  <c:v>8.5374999999999993E-2</c:v>
                </c:pt>
                <c:pt idx="14">
                  <c:v>0.12592499999999998</c:v>
                </c:pt>
                <c:pt idx="15">
                  <c:v>0.161775</c:v>
                </c:pt>
                <c:pt idx="16">
                  <c:v>0.20824999999999999</c:v>
                </c:pt>
                <c:pt idx="17">
                  <c:v>0.2384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42-4575-AAC3-2CB4BBD8C7F3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rev'!$S$56:$S$73</c:f>
              <c:numCache>
                <c:formatCode>0.0000</c:formatCode>
                <c:ptCount val="18"/>
                <c:pt idx="0">
                  <c:v>-8.3372807017543848E-2</c:v>
                </c:pt>
                <c:pt idx="1">
                  <c:v>-6.9487280701754375E-2</c:v>
                </c:pt>
                <c:pt idx="2">
                  <c:v>-5.5601754385964916E-2</c:v>
                </c:pt>
                <c:pt idx="3">
                  <c:v>-4.1716228070175443E-2</c:v>
                </c:pt>
                <c:pt idx="4">
                  <c:v>-2.7830701754385977E-2</c:v>
                </c:pt>
                <c:pt idx="5">
                  <c:v>-1.394517543859651E-2</c:v>
                </c:pt>
                <c:pt idx="6">
                  <c:v>-5.9649122807037269E-5</c:v>
                </c:pt>
                <c:pt idx="7">
                  <c:v>1.3825877192982436E-2</c:v>
                </c:pt>
                <c:pt idx="8">
                  <c:v>2.7711403508771895E-2</c:v>
                </c:pt>
                <c:pt idx="9">
                  <c:v>4.1596929824561368E-2</c:v>
                </c:pt>
                <c:pt idx="10">
                  <c:v>5.5482456140350828E-2</c:v>
                </c:pt>
                <c:pt idx="11">
                  <c:v>6.9367982456140315E-2</c:v>
                </c:pt>
                <c:pt idx="12">
                  <c:v>8.3253508771929774E-2</c:v>
                </c:pt>
                <c:pt idx="13">
                  <c:v>9.7139035087719233E-2</c:v>
                </c:pt>
                <c:pt idx="14">
                  <c:v>0.11102456140350872</c:v>
                </c:pt>
                <c:pt idx="15">
                  <c:v>0.12491008771929818</c:v>
                </c:pt>
                <c:pt idx="16">
                  <c:v>0.13879561403508764</c:v>
                </c:pt>
                <c:pt idx="17">
                  <c:v>0.15268114035087713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42-4575-AAC3-2CB4BBD8C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-4.9450000000000001E-2</c:v>
                </c:pt>
                <c:pt idx="2">
                  <c:v>-0.102825</c:v>
                </c:pt>
                <c:pt idx="3">
                  <c:v>-0.16385</c:v>
                </c:pt>
                <c:pt idx="4">
                  <c:v>-0.23022500000000001</c:v>
                </c:pt>
                <c:pt idx="5">
                  <c:v>-0.28792499999999999</c:v>
                </c:pt>
                <c:pt idx="6">
                  <c:v>-0.33479999999999999</c:v>
                </c:pt>
                <c:pt idx="7">
                  <c:v>-0.38875000000000004</c:v>
                </c:pt>
                <c:pt idx="8">
                  <c:v>-0.4325</c:v>
                </c:pt>
                <c:pt idx="9">
                  <c:v>-0.47199999999999998</c:v>
                </c:pt>
                <c:pt idx="10">
                  <c:v>-0.51139999999999997</c:v>
                </c:pt>
                <c:pt idx="11">
                  <c:v>-0.5444</c:v>
                </c:pt>
                <c:pt idx="12">
                  <c:v>-0.57647500000000007</c:v>
                </c:pt>
                <c:pt idx="13">
                  <c:v>-0.589225</c:v>
                </c:pt>
                <c:pt idx="14">
                  <c:v>-0.60460000000000003</c:v>
                </c:pt>
                <c:pt idx="15">
                  <c:v>-0.62507500000000005</c:v>
                </c:pt>
                <c:pt idx="16">
                  <c:v>-0.63355000000000006</c:v>
                </c:pt>
                <c:pt idx="17">
                  <c:v>-0.65162500000000001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DD-482D-AAE2-1DE103CC80B6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rev'!$F$66:$F$83</c:f>
              <c:numCache>
                <c:formatCode>0.0000</c:formatCode>
                <c:ptCount val="18"/>
                <c:pt idx="0">
                  <c:v>-6.4988450292397651E-2</c:v>
                </c:pt>
                <c:pt idx="1">
                  <c:v>-0.10439291365669073</c:v>
                </c:pt>
                <c:pt idx="2">
                  <c:v>-0.1437973770209838</c:v>
                </c:pt>
                <c:pt idx="3">
                  <c:v>-0.18320184038527687</c:v>
                </c:pt>
                <c:pt idx="4">
                  <c:v>-0.22260630374956997</c:v>
                </c:pt>
                <c:pt idx="5">
                  <c:v>-0.26201076711386301</c:v>
                </c:pt>
                <c:pt idx="6">
                  <c:v>-0.3014152304781561</c:v>
                </c:pt>
                <c:pt idx="7">
                  <c:v>-0.34081969384244915</c:v>
                </c:pt>
                <c:pt idx="8">
                  <c:v>-0.38022415720674224</c:v>
                </c:pt>
                <c:pt idx="9">
                  <c:v>-0.41962862057103528</c:v>
                </c:pt>
                <c:pt idx="10">
                  <c:v>-0.45903308393532838</c:v>
                </c:pt>
                <c:pt idx="11">
                  <c:v>-0.49843754729962148</c:v>
                </c:pt>
                <c:pt idx="12">
                  <c:v>-0.53784201066391457</c:v>
                </c:pt>
                <c:pt idx="13">
                  <c:v>-0.57724647402820761</c:v>
                </c:pt>
                <c:pt idx="14">
                  <c:v>-0.61665093739250065</c:v>
                </c:pt>
                <c:pt idx="15">
                  <c:v>-0.65605540075679369</c:v>
                </c:pt>
                <c:pt idx="16">
                  <c:v>-0.69545986412108685</c:v>
                </c:pt>
                <c:pt idx="17">
                  <c:v>-0.73486432748537989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DD-482D-AAE2-1DE103CC80B6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rev'!$P$66:$P$83</c:f>
              <c:numCache>
                <c:formatCode>0.0000</c:formatCode>
                <c:ptCount val="18"/>
                <c:pt idx="0">
                  <c:v>3.899999999999999E-3</c:v>
                </c:pt>
                <c:pt idx="1">
                  <c:v>-4.7349999999999996E-2</c:v>
                </c:pt>
                <c:pt idx="2">
                  <c:v>-0.10137500000000001</c:v>
                </c:pt>
                <c:pt idx="3">
                  <c:v>-0.16357500000000003</c:v>
                </c:pt>
                <c:pt idx="4">
                  <c:v>-0.23067499999999999</c:v>
                </c:pt>
                <c:pt idx="5">
                  <c:v>-0.288275</c:v>
                </c:pt>
                <c:pt idx="6">
                  <c:v>-0.33565</c:v>
                </c:pt>
                <c:pt idx="7">
                  <c:v>-0.39052500000000001</c:v>
                </c:pt>
                <c:pt idx="8">
                  <c:v>-0.43535000000000001</c:v>
                </c:pt>
                <c:pt idx="9">
                  <c:v>-0.47517500000000001</c:v>
                </c:pt>
                <c:pt idx="10">
                  <c:v>-0.51400000000000001</c:v>
                </c:pt>
                <c:pt idx="11">
                  <c:v>-0.54705000000000004</c:v>
                </c:pt>
                <c:pt idx="12">
                  <c:v>-0.58282499999999993</c:v>
                </c:pt>
                <c:pt idx="13">
                  <c:v>-0.59375</c:v>
                </c:pt>
                <c:pt idx="14">
                  <c:v>-0.60907500000000003</c:v>
                </c:pt>
                <c:pt idx="15">
                  <c:v>-0.62719999999999998</c:v>
                </c:pt>
                <c:pt idx="16">
                  <c:v>-0.63432500000000003</c:v>
                </c:pt>
                <c:pt idx="17">
                  <c:v>-0.65260000000000007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DD-482D-AAE2-1DE103CC80B6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rev'!$S$66:$S$83</c:f>
              <c:numCache>
                <c:formatCode>0.0000</c:formatCode>
                <c:ptCount val="18"/>
                <c:pt idx="0">
                  <c:v>-6.3679093567251571E-2</c:v>
                </c:pt>
                <c:pt idx="1">
                  <c:v>-0.10340884072927425</c:v>
                </c:pt>
                <c:pt idx="2">
                  <c:v>-0.14313858789129691</c:v>
                </c:pt>
                <c:pt idx="3">
                  <c:v>-0.18286833505331959</c:v>
                </c:pt>
                <c:pt idx="4">
                  <c:v>-0.22259808221534227</c:v>
                </c:pt>
                <c:pt idx="5">
                  <c:v>-0.26232782937736493</c:v>
                </c:pt>
                <c:pt idx="6">
                  <c:v>-0.30205757653938758</c:v>
                </c:pt>
                <c:pt idx="7">
                  <c:v>-0.34178732370141029</c:v>
                </c:pt>
                <c:pt idx="8">
                  <c:v>-0.38151707086343301</c:v>
                </c:pt>
                <c:pt idx="9">
                  <c:v>-0.4212468180254556</c:v>
                </c:pt>
                <c:pt idx="10">
                  <c:v>-0.46097656518747832</c:v>
                </c:pt>
                <c:pt idx="11">
                  <c:v>-0.50070631234950103</c:v>
                </c:pt>
                <c:pt idx="12">
                  <c:v>-0.54043605951152363</c:v>
                </c:pt>
                <c:pt idx="13">
                  <c:v>-0.58016580667354634</c:v>
                </c:pt>
                <c:pt idx="14">
                  <c:v>-0.61989555383556894</c:v>
                </c:pt>
                <c:pt idx="15">
                  <c:v>-0.65962530099759165</c:v>
                </c:pt>
                <c:pt idx="16">
                  <c:v>-0.69935504815961436</c:v>
                </c:pt>
                <c:pt idx="17">
                  <c:v>-0.73908479532163696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DD-482D-AAE2-1DE103CC8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</a:t>
                </a:r>
                <a:r>
                  <a:rPr lang="pt-BR" b="1" baseline="0">
                    <a:solidFill>
                      <a:sysClr val="windowText" lastClr="000000"/>
                    </a:solidFill>
                  </a:rPr>
                  <a:t> Longitudinal (mm)</a:t>
                </a:r>
                <a:endParaRPr lang="pt-BR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'100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rev'!$C$57:$C$74</c:f>
              <c:numCache>
                <c:formatCode>0.0000</c:formatCode>
                <c:ptCount val="18"/>
                <c:pt idx="0">
                  <c:v>0</c:v>
                </c:pt>
                <c:pt idx="1">
                  <c:v>-4.1499999999999992E-3</c:v>
                </c:pt>
                <c:pt idx="2">
                  <c:v>-1.5224999999999999E-2</c:v>
                </c:pt>
                <c:pt idx="3">
                  <c:v>-2.5949999999999997E-2</c:v>
                </c:pt>
                <c:pt idx="4">
                  <c:v>-4.0949999999999993E-2</c:v>
                </c:pt>
                <c:pt idx="5">
                  <c:v>-4.8899999999999999E-2</c:v>
                </c:pt>
                <c:pt idx="6">
                  <c:v>-4.6324999999999998E-2</c:v>
                </c:pt>
                <c:pt idx="7">
                  <c:v>-3.6475E-2</c:v>
                </c:pt>
                <c:pt idx="8">
                  <c:v>-4.9774999999999993E-2</c:v>
                </c:pt>
                <c:pt idx="9">
                  <c:v>-3.4174999999999997E-2</c:v>
                </c:pt>
                <c:pt idx="10">
                  <c:v>-1.9875E-2</c:v>
                </c:pt>
                <c:pt idx="11">
                  <c:v>1.2499999999999968E-4</c:v>
                </c:pt>
                <c:pt idx="12">
                  <c:v>2.215E-2</c:v>
                </c:pt>
                <c:pt idx="13">
                  <c:v>6.5125000000000002E-2</c:v>
                </c:pt>
                <c:pt idx="14">
                  <c:v>0.10967499999999999</c:v>
                </c:pt>
                <c:pt idx="15">
                  <c:v>0.14274999999999999</c:v>
                </c:pt>
                <c:pt idx="16">
                  <c:v>0.19017499999999998</c:v>
                </c:pt>
                <c:pt idx="17">
                  <c:v>0.21904999999999997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0B-4EE3-A152-D4022EF1BDC2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'100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rev'!$F$57:$F$74</c:f>
              <c:numCache>
                <c:formatCode>0.0000</c:formatCode>
                <c:ptCount val="18"/>
                <c:pt idx="0">
                  <c:v>-8.0947660818713449E-2</c:v>
                </c:pt>
                <c:pt idx="1">
                  <c:v>-6.8631922944616439E-2</c:v>
                </c:pt>
                <c:pt idx="2">
                  <c:v>-5.6316185070519435E-2</c:v>
                </c:pt>
                <c:pt idx="3">
                  <c:v>-4.4000447196422425E-2</c:v>
                </c:pt>
                <c:pt idx="4">
                  <c:v>-3.1684709322325422E-2</c:v>
                </c:pt>
                <c:pt idx="5">
                  <c:v>-1.9368971448228411E-2</c:v>
                </c:pt>
                <c:pt idx="6">
                  <c:v>-7.0532335741314012E-3</c:v>
                </c:pt>
                <c:pt idx="7">
                  <c:v>5.2625042999655952E-3</c:v>
                </c:pt>
                <c:pt idx="8">
                  <c:v>1.7578242174062605E-2</c:v>
                </c:pt>
                <c:pt idx="9">
                  <c:v>2.9893980048159616E-2</c:v>
                </c:pt>
                <c:pt idx="10">
                  <c:v>4.2209717922256626E-2</c:v>
                </c:pt>
                <c:pt idx="11">
                  <c:v>5.4525455796353636E-2</c:v>
                </c:pt>
                <c:pt idx="12">
                  <c:v>6.6841193670450647E-2</c:v>
                </c:pt>
                <c:pt idx="13">
                  <c:v>7.9156931544547657E-2</c:v>
                </c:pt>
                <c:pt idx="14">
                  <c:v>9.1472669418644639E-2</c:v>
                </c:pt>
                <c:pt idx="15">
                  <c:v>0.10378840729274165</c:v>
                </c:pt>
                <c:pt idx="16">
                  <c:v>0.11610414516683866</c:v>
                </c:pt>
                <c:pt idx="17">
                  <c:v>0.12841988304093566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0B-4EE3-A152-D4022EF1BDC2}"/>
            </c:ext>
          </c:extLst>
        </c:ser>
        <c:ser>
          <c:idx val="2"/>
          <c:order val="2"/>
          <c:tx>
            <c:v>y'i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rev'!$P$57:$P$74</c:f>
              <c:numCache>
                <c:formatCode>0.0000</c:formatCode>
                <c:ptCount val="18"/>
                <c:pt idx="0">
                  <c:v>-2.5249999999999999E-3</c:v>
                </c:pt>
                <c:pt idx="1">
                  <c:v>-6.3250000000000008E-3</c:v>
                </c:pt>
                <c:pt idx="2">
                  <c:v>-1.7675E-2</c:v>
                </c:pt>
                <c:pt idx="3">
                  <c:v>-2.8000000000000001E-2</c:v>
                </c:pt>
                <c:pt idx="4">
                  <c:v>-4.1524999999999999E-2</c:v>
                </c:pt>
                <c:pt idx="5">
                  <c:v>-4.7274999999999998E-2</c:v>
                </c:pt>
                <c:pt idx="6">
                  <c:v>-4.3199999999999995E-2</c:v>
                </c:pt>
                <c:pt idx="7">
                  <c:v>-4.6050000000000001E-2</c:v>
                </c:pt>
                <c:pt idx="8">
                  <c:v>-3.7724999999999995E-2</c:v>
                </c:pt>
                <c:pt idx="9">
                  <c:v>-2.5575000000000001E-2</c:v>
                </c:pt>
                <c:pt idx="10">
                  <c:v>-1.3450000000000002E-2</c:v>
                </c:pt>
                <c:pt idx="11">
                  <c:v>5.3E-3</c:v>
                </c:pt>
                <c:pt idx="12">
                  <c:v>2.8775000000000002E-2</c:v>
                </c:pt>
                <c:pt idx="13">
                  <c:v>7.0074999999999998E-2</c:v>
                </c:pt>
                <c:pt idx="14">
                  <c:v>0.109275</c:v>
                </c:pt>
                <c:pt idx="15">
                  <c:v>0.14322500000000002</c:v>
                </c:pt>
                <c:pt idx="16">
                  <c:v>0.18845000000000001</c:v>
                </c:pt>
                <c:pt idx="17">
                  <c:v>0.218475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0B-4EE3-A152-D4022EF1BDC2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rev'!$S$57:$S$74</c:f>
              <c:numCache>
                <c:formatCode>0.0000</c:formatCode>
                <c:ptCount val="18"/>
                <c:pt idx="0">
                  <c:v>-8.1514327485380123E-2</c:v>
                </c:pt>
                <c:pt idx="1">
                  <c:v>-6.8955452356381147E-2</c:v>
                </c:pt>
                <c:pt idx="2">
                  <c:v>-5.6396577227382186E-2</c:v>
                </c:pt>
                <c:pt idx="3">
                  <c:v>-4.3837702098383217E-2</c:v>
                </c:pt>
                <c:pt idx="4">
                  <c:v>-3.1278826969384249E-2</c:v>
                </c:pt>
                <c:pt idx="5">
                  <c:v>-1.8719951840385274E-2</c:v>
                </c:pt>
                <c:pt idx="6">
                  <c:v>-6.1610767113863124E-3</c:v>
                </c:pt>
                <c:pt idx="7">
                  <c:v>6.397798417612649E-3</c:v>
                </c:pt>
                <c:pt idx="8">
                  <c:v>1.8956673546611624E-2</c:v>
                </c:pt>
                <c:pt idx="9">
                  <c:v>3.15155486756106E-2</c:v>
                </c:pt>
                <c:pt idx="10">
                  <c:v>4.4074423804609575E-2</c:v>
                </c:pt>
                <c:pt idx="11">
                  <c:v>5.6633298933608522E-2</c:v>
                </c:pt>
                <c:pt idx="12">
                  <c:v>6.9192174062607498E-2</c:v>
                </c:pt>
                <c:pt idx="13">
                  <c:v>8.1751049191606473E-2</c:v>
                </c:pt>
                <c:pt idx="14">
                  <c:v>9.4309924320605421E-2</c:v>
                </c:pt>
                <c:pt idx="15">
                  <c:v>0.1068687994496044</c:v>
                </c:pt>
                <c:pt idx="16">
                  <c:v>0.11942767457860337</c:v>
                </c:pt>
                <c:pt idx="17">
                  <c:v>0.13198654970760235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0B-4EE3-A152-D4022EF1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-4.9450000000000001E-2</c:v>
                </c:pt>
                <c:pt idx="2">
                  <c:v>-0.102825</c:v>
                </c:pt>
                <c:pt idx="3">
                  <c:v>-0.16385</c:v>
                </c:pt>
                <c:pt idx="4">
                  <c:v>-0.23022500000000001</c:v>
                </c:pt>
                <c:pt idx="5">
                  <c:v>-0.28792499999999999</c:v>
                </c:pt>
                <c:pt idx="6">
                  <c:v>-0.33479999999999999</c:v>
                </c:pt>
                <c:pt idx="7">
                  <c:v>-0.38875000000000004</c:v>
                </c:pt>
                <c:pt idx="8">
                  <c:v>-0.4325</c:v>
                </c:pt>
                <c:pt idx="9">
                  <c:v>-0.47199999999999998</c:v>
                </c:pt>
                <c:pt idx="10">
                  <c:v>-0.51139999999999997</c:v>
                </c:pt>
                <c:pt idx="11">
                  <c:v>-0.5444</c:v>
                </c:pt>
                <c:pt idx="12">
                  <c:v>-0.57647500000000007</c:v>
                </c:pt>
                <c:pt idx="13">
                  <c:v>-0.589225</c:v>
                </c:pt>
                <c:pt idx="14">
                  <c:v>-0.60460000000000003</c:v>
                </c:pt>
                <c:pt idx="15">
                  <c:v>-0.62507500000000005</c:v>
                </c:pt>
                <c:pt idx="16">
                  <c:v>-0.63355000000000006</c:v>
                </c:pt>
                <c:pt idx="17">
                  <c:v>-0.65162500000000001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80-405F-A736-35A081809B05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rev'!$F$66:$F$83</c:f>
              <c:numCache>
                <c:formatCode>0.0000</c:formatCode>
                <c:ptCount val="18"/>
                <c:pt idx="0">
                  <c:v>-6.4988450292397651E-2</c:v>
                </c:pt>
                <c:pt idx="1">
                  <c:v>-0.10439291365669073</c:v>
                </c:pt>
                <c:pt idx="2">
                  <c:v>-0.1437973770209838</c:v>
                </c:pt>
                <c:pt idx="3">
                  <c:v>-0.18320184038527687</c:v>
                </c:pt>
                <c:pt idx="4">
                  <c:v>-0.22260630374956997</c:v>
                </c:pt>
                <c:pt idx="5">
                  <c:v>-0.26201076711386301</c:v>
                </c:pt>
                <c:pt idx="6">
                  <c:v>-0.3014152304781561</c:v>
                </c:pt>
                <c:pt idx="7">
                  <c:v>-0.34081969384244915</c:v>
                </c:pt>
                <c:pt idx="8">
                  <c:v>-0.38022415720674224</c:v>
                </c:pt>
                <c:pt idx="9">
                  <c:v>-0.41962862057103528</c:v>
                </c:pt>
                <c:pt idx="10">
                  <c:v>-0.45903308393532838</c:v>
                </c:pt>
                <c:pt idx="11">
                  <c:v>-0.49843754729962148</c:v>
                </c:pt>
                <c:pt idx="12">
                  <c:v>-0.53784201066391457</c:v>
                </c:pt>
                <c:pt idx="13">
                  <c:v>-0.57724647402820761</c:v>
                </c:pt>
                <c:pt idx="14">
                  <c:v>-0.61665093739250065</c:v>
                </c:pt>
                <c:pt idx="15">
                  <c:v>-0.65605540075679369</c:v>
                </c:pt>
                <c:pt idx="16">
                  <c:v>-0.69545986412108685</c:v>
                </c:pt>
                <c:pt idx="17">
                  <c:v>-0.73486432748537989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80-405F-A736-35A081809B05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rev'!$P$66:$P$83</c:f>
              <c:numCache>
                <c:formatCode>0.0000</c:formatCode>
                <c:ptCount val="18"/>
                <c:pt idx="0">
                  <c:v>3.899999999999999E-3</c:v>
                </c:pt>
                <c:pt idx="1">
                  <c:v>-4.7349999999999996E-2</c:v>
                </c:pt>
                <c:pt idx="2">
                  <c:v>-0.10137500000000001</c:v>
                </c:pt>
                <c:pt idx="3">
                  <c:v>-0.16357500000000003</c:v>
                </c:pt>
                <c:pt idx="4">
                  <c:v>-0.23067499999999999</c:v>
                </c:pt>
                <c:pt idx="5">
                  <c:v>-0.288275</c:v>
                </c:pt>
                <c:pt idx="6">
                  <c:v>-0.33565</c:v>
                </c:pt>
                <c:pt idx="7">
                  <c:v>-0.39052500000000001</c:v>
                </c:pt>
                <c:pt idx="8">
                  <c:v>-0.43535000000000001</c:v>
                </c:pt>
                <c:pt idx="9">
                  <c:v>-0.47517500000000001</c:v>
                </c:pt>
                <c:pt idx="10">
                  <c:v>-0.51400000000000001</c:v>
                </c:pt>
                <c:pt idx="11">
                  <c:v>-0.54705000000000004</c:v>
                </c:pt>
                <c:pt idx="12">
                  <c:v>-0.58282499999999993</c:v>
                </c:pt>
                <c:pt idx="13">
                  <c:v>-0.59375</c:v>
                </c:pt>
                <c:pt idx="14">
                  <c:v>-0.60907500000000003</c:v>
                </c:pt>
                <c:pt idx="15">
                  <c:v>-0.62719999999999998</c:v>
                </c:pt>
                <c:pt idx="16">
                  <c:v>-0.63432500000000003</c:v>
                </c:pt>
                <c:pt idx="17">
                  <c:v>-0.65260000000000007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80-405F-A736-35A081809B05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rev'!$S$66:$S$83</c:f>
              <c:numCache>
                <c:formatCode>0.0000</c:formatCode>
                <c:ptCount val="18"/>
                <c:pt idx="0">
                  <c:v>-6.3679093567251571E-2</c:v>
                </c:pt>
                <c:pt idx="1">
                  <c:v>-0.10340884072927425</c:v>
                </c:pt>
                <c:pt idx="2">
                  <c:v>-0.14313858789129691</c:v>
                </c:pt>
                <c:pt idx="3">
                  <c:v>-0.18286833505331959</c:v>
                </c:pt>
                <c:pt idx="4">
                  <c:v>-0.22259808221534227</c:v>
                </c:pt>
                <c:pt idx="5">
                  <c:v>-0.26232782937736493</c:v>
                </c:pt>
                <c:pt idx="6">
                  <c:v>-0.30205757653938758</c:v>
                </c:pt>
                <c:pt idx="7">
                  <c:v>-0.34178732370141029</c:v>
                </c:pt>
                <c:pt idx="8">
                  <c:v>-0.38151707086343301</c:v>
                </c:pt>
                <c:pt idx="9">
                  <c:v>-0.4212468180254556</c:v>
                </c:pt>
                <c:pt idx="10">
                  <c:v>-0.46097656518747832</c:v>
                </c:pt>
                <c:pt idx="11">
                  <c:v>-0.50070631234950103</c:v>
                </c:pt>
                <c:pt idx="12">
                  <c:v>-0.54043605951152363</c:v>
                </c:pt>
                <c:pt idx="13">
                  <c:v>-0.58016580667354634</c:v>
                </c:pt>
                <c:pt idx="14">
                  <c:v>-0.61989555383556894</c:v>
                </c:pt>
                <c:pt idx="15">
                  <c:v>-0.65962530099759165</c:v>
                </c:pt>
                <c:pt idx="16">
                  <c:v>-0.69935504815961436</c:v>
                </c:pt>
                <c:pt idx="17">
                  <c:v>-0.73908479532163696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80-405F-A736-35A081809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</a:t>
                </a:r>
                <a:r>
                  <a:rPr lang="pt-BR" b="1" baseline="0">
                    <a:solidFill>
                      <a:sysClr val="windowText" lastClr="000000"/>
                    </a:solidFill>
                  </a:rPr>
                  <a:t> Longitudinal (mm)</a:t>
                </a:r>
                <a:endParaRPr lang="pt-BR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'200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rev'!$C$56:$C$73</c:f>
              <c:numCache>
                <c:formatCode>0.0000</c:formatCode>
                <c:ptCount val="18"/>
                <c:pt idx="0">
                  <c:v>0</c:v>
                </c:pt>
                <c:pt idx="1">
                  <c:v>-1.6249999999999999E-3</c:v>
                </c:pt>
                <c:pt idx="2">
                  <c:v>-9.2250000000000006E-3</c:v>
                </c:pt>
                <c:pt idx="3">
                  <c:v>-1.9000000000000003E-2</c:v>
                </c:pt>
                <c:pt idx="4">
                  <c:v>-3.1474999999999996E-2</c:v>
                </c:pt>
                <c:pt idx="5">
                  <c:v>-3.6900000000000002E-2</c:v>
                </c:pt>
                <c:pt idx="6">
                  <c:v>-3.3825000000000001E-2</c:v>
                </c:pt>
                <c:pt idx="7">
                  <c:v>-3.5999999999999997E-2</c:v>
                </c:pt>
                <c:pt idx="8">
                  <c:v>-2.9199999999999997E-2</c:v>
                </c:pt>
                <c:pt idx="9">
                  <c:v>-1.7400000000000002E-2</c:v>
                </c:pt>
                <c:pt idx="10">
                  <c:v>-2.4250000000000001E-3</c:v>
                </c:pt>
                <c:pt idx="11">
                  <c:v>1.7500000000000002E-2</c:v>
                </c:pt>
                <c:pt idx="12">
                  <c:v>4.0600000000000004E-2</c:v>
                </c:pt>
                <c:pt idx="13">
                  <c:v>8.2549999999999998E-2</c:v>
                </c:pt>
                <c:pt idx="14">
                  <c:v>0.123525</c:v>
                </c:pt>
                <c:pt idx="15">
                  <c:v>0.15805</c:v>
                </c:pt>
                <c:pt idx="16">
                  <c:v>0.204875</c:v>
                </c:pt>
                <c:pt idx="17">
                  <c:v>0.2387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31-4A38-AD46-480B3723F2F4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'200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rev'!$F$56:$F$73</c:f>
              <c:numCache>
                <c:formatCode>0.0000</c:formatCode>
                <c:ptCount val="18"/>
                <c:pt idx="0">
                  <c:v>-7.6552923976608178E-2</c:v>
                </c:pt>
                <c:pt idx="1">
                  <c:v>-6.3306664946680413E-2</c:v>
                </c:pt>
                <c:pt idx="2">
                  <c:v>-5.0060405916752648E-2</c:v>
                </c:pt>
                <c:pt idx="3">
                  <c:v>-3.681414688682489E-2</c:v>
                </c:pt>
                <c:pt idx="4">
                  <c:v>-2.3567887856897125E-2</c:v>
                </c:pt>
                <c:pt idx="5">
                  <c:v>-1.0321628826969367E-2</c:v>
                </c:pt>
                <c:pt idx="6">
                  <c:v>2.9246302029583976E-3</c:v>
                </c:pt>
                <c:pt idx="7">
                  <c:v>1.6170889232886163E-2</c:v>
                </c:pt>
                <c:pt idx="8">
                  <c:v>2.9417148262813927E-2</c:v>
                </c:pt>
                <c:pt idx="9">
                  <c:v>4.2663407292741692E-2</c:v>
                </c:pt>
                <c:pt idx="10">
                  <c:v>5.5909666322669443E-2</c:v>
                </c:pt>
                <c:pt idx="11">
                  <c:v>6.9155925352597208E-2</c:v>
                </c:pt>
                <c:pt idx="12">
                  <c:v>8.2402184382524973E-2</c:v>
                </c:pt>
                <c:pt idx="13">
                  <c:v>9.5648443412452738E-2</c:v>
                </c:pt>
                <c:pt idx="14">
                  <c:v>0.1088947024423805</c:v>
                </c:pt>
                <c:pt idx="15">
                  <c:v>0.12214096147230827</c:v>
                </c:pt>
                <c:pt idx="16">
                  <c:v>0.13538722050223603</c:v>
                </c:pt>
                <c:pt idx="17">
                  <c:v>0.1486334795321638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31-4A38-AD46-480B3723F2F4}"/>
            </c:ext>
          </c:extLst>
        </c:ser>
        <c:ser>
          <c:idx val="2"/>
          <c:order val="2"/>
          <c:tx>
            <c:v>y'i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rev'!$P$56:$P$73</c:f>
              <c:numCache>
                <c:formatCode>0.0000</c:formatCode>
                <c:ptCount val="18"/>
                <c:pt idx="0">
                  <c:v>-4.725E-3</c:v>
                </c:pt>
                <c:pt idx="1">
                  <c:v>-8.2500000000000004E-3</c:v>
                </c:pt>
                <c:pt idx="2">
                  <c:v>-1.67E-2</c:v>
                </c:pt>
                <c:pt idx="3">
                  <c:v>-2.5474999999999998E-2</c:v>
                </c:pt>
                <c:pt idx="4">
                  <c:v>-3.7849999999999995E-2</c:v>
                </c:pt>
                <c:pt idx="5">
                  <c:v>-4.2974999999999992E-2</c:v>
                </c:pt>
                <c:pt idx="6">
                  <c:v>-3.8849999999999996E-2</c:v>
                </c:pt>
                <c:pt idx="7">
                  <c:v>-3.9974999999999997E-2</c:v>
                </c:pt>
                <c:pt idx="8">
                  <c:v>-3.2774999999999999E-2</c:v>
                </c:pt>
                <c:pt idx="9">
                  <c:v>-1.9099999999999999E-2</c:v>
                </c:pt>
                <c:pt idx="10">
                  <c:v>-5.6249999999999998E-3</c:v>
                </c:pt>
                <c:pt idx="11">
                  <c:v>1.3350000000000001E-2</c:v>
                </c:pt>
                <c:pt idx="12">
                  <c:v>3.6600000000000001E-2</c:v>
                </c:pt>
                <c:pt idx="13">
                  <c:v>7.9275000000000012E-2</c:v>
                </c:pt>
                <c:pt idx="14">
                  <c:v>0.119475</c:v>
                </c:pt>
                <c:pt idx="15">
                  <c:v>0.15545</c:v>
                </c:pt>
                <c:pt idx="16">
                  <c:v>0.20092499999999996</c:v>
                </c:pt>
                <c:pt idx="17">
                  <c:v>0.236175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31-4A38-AD46-480B3723F2F4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rev'!$S$56:$S$73</c:f>
              <c:numCache>
                <c:formatCode>0.0000</c:formatCode>
                <c:ptCount val="18"/>
                <c:pt idx="0">
                  <c:v>-8.290219298245613E-2</c:v>
                </c:pt>
                <c:pt idx="1">
                  <c:v>-6.9430366357069132E-2</c:v>
                </c:pt>
                <c:pt idx="2">
                  <c:v>-5.5958539731682133E-2</c:v>
                </c:pt>
                <c:pt idx="3">
                  <c:v>-4.2486713106295135E-2</c:v>
                </c:pt>
                <c:pt idx="4">
                  <c:v>-2.9014886480908136E-2</c:v>
                </c:pt>
                <c:pt idx="5">
                  <c:v>-1.5543059855521138E-2</c:v>
                </c:pt>
                <c:pt idx="6">
                  <c:v>-2.0712332301341396E-3</c:v>
                </c:pt>
                <c:pt idx="7">
                  <c:v>1.1400593395252859E-2</c:v>
                </c:pt>
                <c:pt idx="8">
                  <c:v>2.4872420020639857E-2</c:v>
                </c:pt>
                <c:pt idx="9">
                  <c:v>3.8344246646026856E-2</c:v>
                </c:pt>
                <c:pt idx="10">
                  <c:v>5.1816073271413854E-2</c:v>
                </c:pt>
                <c:pt idx="11">
                  <c:v>6.5287899896800866E-2</c:v>
                </c:pt>
                <c:pt idx="12">
                  <c:v>7.8759726522187851E-2</c:v>
                </c:pt>
                <c:pt idx="13">
                  <c:v>9.2231553147574835E-2</c:v>
                </c:pt>
                <c:pt idx="14">
                  <c:v>0.10570337977296185</c:v>
                </c:pt>
                <c:pt idx="15">
                  <c:v>0.11917520639834886</c:v>
                </c:pt>
                <c:pt idx="16">
                  <c:v>0.13264703302373584</c:v>
                </c:pt>
                <c:pt idx="17">
                  <c:v>0.14611885964912283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31-4A38-AD46-480B3723F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'300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-5.0874999999999997E-2</c:v>
                </c:pt>
                <c:pt idx="2">
                  <c:v>-0.104075</c:v>
                </c:pt>
                <c:pt idx="3">
                  <c:v>-0.16585000000000003</c:v>
                </c:pt>
                <c:pt idx="4">
                  <c:v>-0.2321</c:v>
                </c:pt>
                <c:pt idx="5">
                  <c:v>-0.28902499999999998</c:v>
                </c:pt>
                <c:pt idx="6">
                  <c:v>-0.33645000000000003</c:v>
                </c:pt>
                <c:pt idx="7">
                  <c:v>-0.38827499999999998</c:v>
                </c:pt>
                <c:pt idx="8">
                  <c:v>-0.43225000000000002</c:v>
                </c:pt>
                <c:pt idx="9">
                  <c:v>-0.47117500000000001</c:v>
                </c:pt>
                <c:pt idx="10">
                  <c:v>-0.50987500000000008</c:v>
                </c:pt>
                <c:pt idx="11">
                  <c:v>-0.54352500000000004</c:v>
                </c:pt>
                <c:pt idx="12">
                  <c:v>-0.57472500000000004</c:v>
                </c:pt>
                <c:pt idx="13">
                  <c:v>-0.58657500000000007</c:v>
                </c:pt>
                <c:pt idx="14">
                  <c:v>-0.5998</c:v>
                </c:pt>
                <c:pt idx="15">
                  <c:v>-0.61719999999999997</c:v>
                </c:pt>
                <c:pt idx="16">
                  <c:v>-0.62554999999999994</c:v>
                </c:pt>
                <c:pt idx="17">
                  <c:v>-0.64272499999999999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86-451F-9E97-691E403CCBAC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'300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rev'!$F$66:$F$83</c:f>
              <c:numCache>
                <c:formatCode>0.0000</c:formatCode>
                <c:ptCount val="18"/>
                <c:pt idx="0">
                  <c:v>-6.833786549707617E-2</c:v>
                </c:pt>
                <c:pt idx="1">
                  <c:v>-0.10716118851049206</c:v>
                </c:pt>
                <c:pt idx="2">
                  <c:v>-0.14598451152390796</c:v>
                </c:pt>
                <c:pt idx="3">
                  <c:v>-0.18480783453732383</c:v>
                </c:pt>
                <c:pt idx="4">
                  <c:v>-0.2236311575507397</c:v>
                </c:pt>
                <c:pt idx="5">
                  <c:v>-0.2624544805641556</c:v>
                </c:pt>
                <c:pt idx="6">
                  <c:v>-0.3012778035775715</c:v>
                </c:pt>
                <c:pt idx="7">
                  <c:v>-0.34010112659098735</c:v>
                </c:pt>
                <c:pt idx="8">
                  <c:v>-0.37892444960440325</c:v>
                </c:pt>
                <c:pt idx="9">
                  <c:v>-0.41774777261781909</c:v>
                </c:pt>
                <c:pt idx="10">
                  <c:v>-0.45657109563123499</c:v>
                </c:pt>
                <c:pt idx="11">
                  <c:v>-0.49539441864465089</c:v>
                </c:pt>
                <c:pt idx="12">
                  <c:v>-0.53421774165806679</c:v>
                </c:pt>
                <c:pt idx="13">
                  <c:v>-0.57304106467148275</c:v>
                </c:pt>
                <c:pt idx="14">
                  <c:v>-0.61186438768489859</c:v>
                </c:pt>
                <c:pt idx="15">
                  <c:v>-0.65068771069831444</c:v>
                </c:pt>
                <c:pt idx="16">
                  <c:v>-0.68951103371173039</c:v>
                </c:pt>
                <c:pt idx="17">
                  <c:v>-0.72833435672514624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86-451F-9E97-691E403CCBAC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rev'!$P$66:$P$83</c:f>
              <c:numCache>
                <c:formatCode>0.0000</c:formatCode>
                <c:ptCount val="18"/>
                <c:pt idx="0">
                  <c:v>1.075E-3</c:v>
                </c:pt>
                <c:pt idx="1">
                  <c:v>-4.9549999999999997E-2</c:v>
                </c:pt>
                <c:pt idx="2">
                  <c:v>-0.1024</c:v>
                </c:pt>
                <c:pt idx="3">
                  <c:v>-0.16470000000000001</c:v>
                </c:pt>
                <c:pt idx="4">
                  <c:v>-0.23127500000000001</c:v>
                </c:pt>
                <c:pt idx="5">
                  <c:v>-0.28770000000000001</c:v>
                </c:pt>
                <c:pt idx="6">
                  <c:v>-0.33557499999999996</c:v>
                </c:pt>
                <c:pt idx="7">
                  <c:v>-0.38752500000000001</c:v>
                </c:pt>
                <c:pt idx="8">
                  <c:v>-0.431425</c:v>
                </c:pt>
                <c:pt idx="9">
                  <c:v>-0.47110000000000002</c:v>
                </c:pt>
                <c:pt idx="10">
                  <c:v>-0.50962499999999999</c:v>
                </c:pt>
                <c:pt idx="11">
                  <c:v>-0.54344999999999999</c:v>
                </c:pt>
                <c:pt idx="12">
                  <c:v>-0.57442499999999996</c:v>
                </c:pt>
                <c:pt idx="13">
                  <c:v>-0.5858000000000001</c:v>
                </c:pt>
                <c:pt idx="14">
                  <c:v>-0.599325</c:v>
                </c:pt>
                <c:pt idx="15">
                  <c:v>-0.61670000000000003</c:v>
                </c:pt>
                <c:pt idx="16">
                  <c:v>-0.62430000000000008</c:v>
                </c:pt>
                <c:pt idx="17">
                  <c:v>-0.64229999999999998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86-451F-9E97-691E403CCBAC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rev'!$S$66:$S$83</c:f>
              <c:numCache>
                <c:formatCode>0.0000</c:formatCode>
                <c:ptCount val="18"/>
                <c:pt idx="0">
                  <c:v>-6.713523391812834E-2</c:v>
                </c:pt>
                <c:pt idx="1">
                  <c:v>-0.10600886652906748</c:v>
                </c:pt>
                <c:pt idx="2">
                  <c:v>-0.14488249914000662</c:v>
                </c:pt>
                <c:pt idx="3">
                  <c:v>-0.18375613175094574</c:v>
                </c:pt>
                <c:pt idx="4">
                  <c:v>-0.22262976436188489</c:v>
                </c:pt>
                <c:pt idx="5">
                  <c:v>-0.26150339697282399</c:v>
                </c:pt>
                <c:pt idx="6">
                  <c:v>-0.30037702958376311</c:v>
                </c:pt>
                <c:pt idx="7">
                  <c:v>-0.33925066219470223</c:v>
                </c:pt>
                <c:pt idx="8">
                  <c:v>-0.37812429480564147</c:v>
                </c:pt>
                <c:pt idx="9">
                  <c:v>-0.41699792741658059</c:v>
                </c:pt>
                <c:pt idx="10">
                  <c:v>-0.45587156002751972</c:v>
                </c:pt>
                <c:pt idx="11">
                  <c:v>-0.49474519263845884</c:v>
                </c:pt>
                <c:pt idx="12">
                  <c:v>-0.53361882524939797</c:v>
                </c:pt>
                <c:pt idx="13">
                  <c:v>-0.57249245786033709</c:v>
                </c:pt>
                <c:pt idx="14">
                  <c:v>-0.61136609047127621</c:v>
                </c:pt>
                <c:pt idx="15">
                  <c:v>-0.65023972308221534</c:v>
                </c:pt>
                <c:pt idx="16">
                  <c:v>-0.68911335569315457</c:v>
                </c:pt>
                <c:pt idx="17">
                  <c:v>-0.7279869883040937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86-451F-9E97-691E403CC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</a:t>
                </a:r>
                <a:r>
                  <a:rPr lang="pt-BR" b="1" baseline="0">
                    <a:solidFill>
                      <a:sysClr val="windowText" lastClr="000000"/>
                    </a:solidFill>
                  </a:rPr>
                  <a:t> Longitudinal (mm)</a:t>
                </a:r>
                <a:endParaRPr lang="pt-BR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'300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rev'!$C$57:$C$74</c:f>
              <c:numCache>
                <c:formatCode>0.0000</c:formatCode>
                <c:ptCount val="18"/>
                <c:pt idx="0">
                  <c:v>0</c:v>
                </c:pt>
                <c:pt idx="1">
                  <c:v>-1.5E-3</c:v>
                </c:pt>
                <c:pt idx="2">
                  <c:v>-8.6E-3</c:v>
                </c:pt>
                <c:pt idx="3">
                  <c:v>-1.7825000000000001E-2</c:v>
                </c:pt>
                <c:pt idx="4">
                  <c:v>-3.2074999999999999E-2</c:v>
                </c:pt>
                <c:pt idx="5">
                  <c:v>-3.8100000000000002E-2</c:v>
                </c:pt>
                <c:pt idx="6">
                  <c:v>-3.5499999999999997E-2</c:v>
                </c:pt>
                <c:pt idx="7">
                  <c:v>-3.8249999999999999E-2</c:v>
                </c:pt>
                <c:pt idx="8">
                  <c:v>-3.1075000000000002E-2</c:v>
                </c:pt>
                <c:pt idx="9">
                  <c:v>-2.2325000000000001E-2</c:v>
                </c:pt>
                <c:pt idx="10">
                  <c:v>-4.5250000000000004E-3</c:v>
                </c:pt>
                <c:pt idx="11">
                  <c:v>1.4024999999999999E-2</c:v>
                </c:pt>
                <c:pt idx="12">
                  <c:v>3.7775000000000003E-2</c:v>
                </c:pt>
                <c:pt idx="13">
                  <c:v>7.2974999999999998E-2</c:v>
                </c:pt>
                <c:pt idx="14">
                  <c:v>0.11107500000000001</c:v>
                </c:pt>
                <c:pt idx="15">
                  <c:v>0.148225</c:v>
                </c:pt>
                <c:pt idx="16">
                  <c:v>0.193575</c:v>
                </c:pt>
                <c:pt idx="17">
                  <c:v>0.2278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77-413C-BF4F-35971F8A24A9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'300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rev'!$F$57:$F$74</c:f>
              <c:numCache>
                <c:formatCode>0.0000</c:formatCode>
                <c:ptCount val="18"/>
                <c:pt idx="0">
                  <c:v>-7.4066081871345057E-2</c:v>
                </c:pt>
                <c:pt idx="1">
                  <c:v>-6.1589843481252175E-2</c:v>
                </c:pt>
                <c:pt idx="2">
                  <c:v>-4.9113605091159293E-2</c:v>
                </c:pt>
                <c:pt idx="3">
                  <c:v>-3.6637366701066411E-2</c:v>
                </c:pt>
                <c:pt idx="4">
                  <c:v>-2.4161128310973529E-2</c:v>
                </c:pt>
                <c:pt idx="5">
                  <c:v>-1.1684889920880646E-2</c:v>
                </c:pt>
                <c:pt idx="6">
                  <c:v>7.9134846921223578E-4</c:v>
                </c:pt>
                <c:pt idx="7">
                  <c:v>1.3267586859305125E-2</c:v>
                </c:pt>
                <c:pt idx="8">
                  <c:v>2.5743825249398E-2</c:v>
                </c:pt>
                <c:pt idx="9">
                  <c:v>3.8220063639490889E-2</c:v>
                </c:pt>
                <c:pt idx="10">
                  <c:v>5.0696302029583765E-2</c:v>
                </c:pt>
                <c:pt idx="11">
                  <c:v>6.3172540419676654E-2</c:v>
                </c:pt>
                <c:pt idx="12">
                  <c:v>7.5648778809769529E-2</c:v>
                </c:pt>
                <c:pt idx="13">
                  <c:v>8.8125017199862404E-2</c:v>
                </c:pt>
                <c:pt idx="14">
                  <c:v>0.10060125558995531</c:v>
                </c:pt>
                <c:pt idx="15">
                  <c:v>0.11307749398004818</c:v>
                </c:pt>
                <c:pt idx="16">
                  <c:v>0.12555373237014106</c:v>
                </c:pt>
                <c:pt idx="17">
                  <c:v>0.13802997076023396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77-413C-BF4F-35971F8A24A9}"/>
            </c:ext>
          </c:extLst>
        </c:ser>
        <c:ser>
          <c:idx val="2"/>
          <c:order val="2"/>
          <c:tx>
            <c:v>y'i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rev'!$P$57:$P$74</c:f>
              <c:numCache>
                <c:formatCode>0.0000</c:formatCode>
                <c:ptCount val="18"/>
                <c:pt idx="0">
                  <c:v>-1.3724999999999999E-2</c:v>
                </c:pt>
                <c:pt idx="1">
                  <c:v>-1.7099999999999997E-2</c:v>
                </c:pt>
                <c:pt idx="2">
                  <c:v>-2.4549999999999999E-2</c:v>
                </c:pt>
                <c:pt idx="3">
                  <c:v>-3.2549999999999996E-2</c:v>
                </c:pt>
                <c:pt idx="4">
                  <c:v>-4.5100000000000001E-2</c:v>
                </c:pt>
                <c:pt idx="5">
                  <c:v>-4.99E-2</c:v>
                </c:pt>
                <c:pt idx="6">
                  <c:v>-4.4274999999999995E-2</c:v>
                </c:pt>
                <c:pt idx="7">
                  <c:v>-4.5675E-2</c:v>
                </c:pt>
                <c:pt idx="8">
                  <c:v>-3.8374999999999992E-2</c:v>
                </c:pt>
                <c:pt idx="9">
                  <c:v>-2.4300000000000002E-2</c:v>
                </c:pt>
                <c:pt idx="10">
                  <c:v>-1.1075000000000002E-2</c:v>
                </c:pt>
                <c:pt idx="11">
                  <c:v>8.3000000000000001E-3</c:v>
                </c:pt>
                <c:pt idx="12">
                  <c:v>3.0649999999999997E-2</c:v>
                </c:pt>
                <c:pt idx="13">
                  <c:v>7.1550000000000002E-2</c:v>
                </c:pt>
                <c:pt idx="14">
                  <c:v>0.11257500000000001</c:v>
                </c:pt>
                <c:pt idx="15">
                  <c:v>0.14687500000000001</c:v>
                </c:pt>
                <c:pt idx="16">
                  <c:v>0.19109999999999999</c:v>
                </c:pt>
                <c:pt idx="17">
                  <c:v>0.22570000000000001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77-413C-BF4F-35971F8A24A9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rev'!$S$57:$S$74</c:f>
              <c:numCache>
                <c:formatCode>0.0000</c:formatCode>
                <c:ptCount val="18"/>
                <c:pt idx="0">
                  <c:v>-8.9694005847953229E-2</c:v>
                </c:pt>
                <c:pt idx="1">
                  <c:v>-7.6265135878912982E-2</c:v>
                </c:pt>
                <c:pt idx="2">
                  <c:v>-6.2836265909872735E-2</c:v>
                </c:pt>
                <c:pt idx="3">
                  <c:v>-4.9407395940832488E-2</c:v>
                </c:pt>
                <c:pt idx="4">
                  <c:v>-3.5978525971792241E-2</c:v>
                </c:pt>
                <c:pt idx="5">
                  <c:v>-2.2549656002751994E-2</c:v>
                </c:pt>
                <c:pt idx="6">
                  <c:v>-9.1207860337117475E-3</c:v>
                </c:pt>
                <c:pt idx="7">
                  <c:v>4.3080839353284994E-3</c:v>
                </c:pt>
                <c:pt idx="8">
                  <c:v>1.7736953904368746E-2</c:v>
                </c:pt>
                <c:pt idx="9">
                  <c:v>3.1165823873409007E-2</c:v>
                </c:pt>
                <c:pt idx="10">
                  <c:v>4.459469384244924E-2</c:v>
                </c:pt>
                <c:pt idx="11">
                  <c:v>5.8023563811489487E-2</c:v>
                </c:pt>
                <c:pt idx="12">
                  <c:v>7.1452433780529734E-2</c:v>
                </c:pt>
                <c:pt idx="13">
                  <c:v>8.4881303749569981E-2</c:v>
                </c:pt>
                <c:pt idx="14">
                  <c:v>9.8310173718610228E-2</c:v>
                </c:pt>
                <c:pt idx="15">
                  <c:v>0.11173904368765047</c:v>
                </c:pt>
                <c:pt idx="16">
                  <c:v>0.12516791365669072</c:v>
                </c:pt>
                <c:pt idx="17">
                  <c:v>0.138596783625731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77-413C-BF4F-35971F8A2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-7.9492260061919742E-3</c:v>
                </c:pt>
                <c:pt idx="2">
                  <c:v>-2.2723452012383946E-2</c:v>
                </c:pt>
                <c:pt idx="3">
                  <c:v>-4.4897678018575915E-2</c:v>
                </c:pt>
                <c:pt idx="4">
                  <c:v>-7.1896904024767894E-2</c:v>
                </c:pt>
                <c:pt idx="5">
                  <c:v>-9.0321130030959845E-2</c:v>
                </c:pt>
                <c:pt idx="6">
                  <c:v>-9.7920356037151796E-2</c:v>
                </c:pt>
                <c:pt idx="7">
                  <c:v>-0.11184458204334383</c:v>
                </c:pt>
                <c:pt idx="8">
                  <c:v>-0.11709380804953576</c:v>
                </c:pt>
                <c:pt idx="9">
                  <c:v>-0.11661803405572771</c:v>
                </c:pt>
                <c:pt idx="10">
                  <c:v>-0.11694226006191974</c:v>
                </c:pt>
                <c:pt idx="11">
                  <c:v>-0.11176648606811165</c:v>
                </c:pt>
                <c:pt idx="12">
                  <c:v>-0.10511571207430356</c:v>
                </c:pt>
                <c:pt idx="13">
                  <c:v>-7.8289938080495641E-2</c:v>
                </c:pt>
                <c:pt idx="14">
                  <c:v>-5.2564164086687487E-2</c:v>
                </c:pt>
                <c:pt idx="15">
                  <c:v>-3.1988390092879543E-2</c:v>
                </c:pt>
                <c:pt idx="16">
                  <c:v>-2.562616099071463E-3</c:v>
                </c:pt>
                <c:pt idx="17">
                  <c:v>2.1713157894736518E-2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43-441A-824E-F2DF72C67C97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-7.9108617131063014E-3</c:v>
                </c:pt>
                <c:pt idx="2">
                  <c:v>-2.349672342621259E-2</c:v>
                </c:pt>
                <c:pt idx="3">
                  <c:v>-4.6407585139318919E-2</c:v>
                </c:pt>
                <c:pt idx="4">
                  <c:v>-7.2543446852425197E-2</c:v>
                </c:pt>
                <c:pt idx="5">
                  <c:v>-9.0829308565531536E-2</c:v>
                </c:pt>
                <c:pt idx="6">
                  <c:v>-9.8865170278637865E-2</c:v>
                </c:pt>
                <c:pt idx="7">
                  <c:v>-0.11262603199174417</c:v>
                </c:pt>
                <c:pt idx="8">
                  <c:v>-0.11781189370485043</c:v>
                </c:pt>
                <c:pt idx="9">
                  <c:v>-0.11782275541795675</c:v>
                </c:pt>
                <c:pt idx="10">
                  <c:v>-0.11770861713106304</c:v>
                </c:pt>
                <c:pt idx="11">
                  <c:v>-0.11246947884416933</c:v>
                </c:pt>
                <c:pt idx="12">
                  <c:v>-0.10543034055727571</c:v>
                </c:pt>
                <c:pt idx="13">
                  <c:v>-7.849120227038206E-2</c:v>
                </c:pt>
                <c:pt idx="14">
                  <c:v>-5.3352063983488324E-2</c:v>
                </c:pt>
                <c:pt idx="15">
                  <c:v>-3.2412925696594569E-2</c:v>
                </c:pt>
                <c:pt idx="16">
                  <c:v>-2.5487874097008534E-3</c:v>
                </c:pt>
                <c:pt idx="17">
                  <c:v>2.0640350877192765E-2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43-441A-824E-F2DF72C6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rev'!$H$56:$H$73</c:f>
              <c:numCache>
                <c:formatCode>0.0000</c:formatCode>
                <c:ptCount val="18"/>
                <c:pt idx="0">
                  <c:v>0</c:v>
                </c:pt>
                <c:pt idx="1">
                  <c:v>-1.7633849329205371E-2</c:v>
                </c:pt>
                <c:pt idx="2">
                  <c:v>-3.7417698658410728E-2</c:v>
                </c:pt>
                <c:pt idx="3">
                  <c:v>-6.0651547987616086E-2</c:v>
                </c:pt>
                <c:pt idx="4">
                  <c:v>-8.7610397316821451E-2</c:v>
                </c:pt>
                <c:pt idx="5">
                  <c:v>-0.10594424664602681</c:v>
                </c:pt>
                <c:pt idx="6">
                  <c:v>-0.11510309597523216</c:v>
                </c:pt>
                <c:pt idx="7">
                  <c:v>-0.13038694530443753</c:v>
                </c:pt>
                <c:pt idx="8">
                  <c:v>-0.13559579463364291</c:v>
                </c:pt>
                <c:pt idx="9">
                  <c:v>-0.13597964396284826</c:v>
                </c:pt>
                <c:pt idx="10">
                  <c:v>-0.13648849329205359</c:v>
                </c:pt>
                <c:pt idx="11">
                  <c:v>-0.129772342621259</c:v>
                </c:pt>
                <c:pt idx="12">
                  <c:v>-0.11900619195046434</c:v>
                </c:pt>
                <c:pt idx="13">
                  <c:v>-8.9815041279669702E-2</c:v>
                </c:pt>
                <c:pt idx="14">
                  <c:v>-6.3073890608875083E-2</c:v>
                </c:pt>
                <c:pt idx="15">
                  <c:v>-4.1857739938080465E-2</c:v>
                </c:pt>
                <c:pt idx="16">
                  <c:v>-8.5415892672858346E-3</c:v>
                </c:pt>
                <c:pt idx="17">
                  <c:v>8.8995614035088239E-3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E4-4533-A7F9-0FAB3EFB2040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rev'!$U$56:$U$73</c:f>
              <c:numCache>
                <c:formatCode>0.0000</c:formatCode>
                <c:ptCount val="18"/>
                <c:pt idx="0">
                  <c:v>0</c:v>
                </c:pt>
                <c:pt idx="1">
                  <c:v>-1.8235526315789466E-2</c:v>
                </c:pt>
                <c:pt idx="2">
                  <c:v>-3.7921052631578925E-2</c:v>
                </c:pt>
                <c:pt idx="3">
                  <c:v>-6.07315789473684E-2</c:v>
                </c:pt>
                <c:pt idx="4">
                  <c:v>-8.7917105263157852E-2</c:v>
                </c:pt>
                <c:pt idx="5">
                  <c:v>-0.10575263157894733</c:v>
                </c:pt>
                <c:pt idx="6">
                  <c:v>-0.1153881578947368</c:v>
                </c:pt>
                <c:pt idx="7">
                  <c:v>-0.12977368421052626</c:v>
                </c:pt>
                <c:pt idx="8">
                  <c:v>-0.13508421052631575</c:v>
                </c:pt>
                <c:pt idx="9">
                  <c:v>-0.1356697368421052</c:v>
                </c:pt>
                <c:pt idx="10">
                  <c:v>-0.13620526315789466</c:v>
                </c:pt>
                <c:pt idx="11">
                  <c:v>-0.12954078947368416</c:v>
                </c:pt>
                <c:pt idx="12">
                  <c:v>-0.11887631578947361</c:v>
                </c:pt>
                <c:pt idx="13">
                  <c:v>-8.9911842105263082E-2</c:v>
                </c:pt>
                <c:pt idx="14">
                  <c:v>-6.324736842105258E-2</c:v>
                </c:pt>
                <c:pt idx="15">
                  <c:v>-4.1282894736842018E-2</c:v>
                </c:pt>
                <c:pt idx="16">
                  <c:v>-8.6934210526314892E-3</c:v>
                </c:pt>
                <c:pt idx="17">
                  <c:v>7.5710526315790339E-3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E4-4533-A7F9-0FAB3EFB2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-9.8283539731682107E-3</c:v>
                </c:pt>
                <c:pt idx="2">
                  <c:v>-2.6106707946336447E-2</c:v>
                </c:pt>
                <c:pt idx="3">
                  <c:v>-4.948506191950465E-2</c:v>
                </c:pt>
                <c:pt idx="4">
                  <c:v>-7.6013415892672867E-2</c:v>
                </c:pt>
                <c:pt idx="5">
                  <c:v>-9.4891769865841094E-2</c:v>
                </c:pt>
                <c:pt idx="6">
                  <c:v>-0.1022951238390092</c:v>
                </c:pt>
                <c:pt idx="7">
                  <c:v>-0.1159234778121775</c:v>
                </c:pt>
                <c:pt idx="8">
                  <c:v>-0.12252683178534575</c:v>
                </c:pt>
                <c:pt idx="9">
                  <c:v>-0.12133018575851391</c:v>
                </c:pt>
                <c:pt idx="10">
                  <c:v>-0.12238353973168205</c:v>
                </c:pt>
                <c:pt idx="11">
                  <c:v>-0.11681189370485036</c:v>
                </c:pt>
                <c:pt idx="12">
                  <c:v>-0.10871524767801845</c:v>
                </c:pt>
                <c:pt idx="13">
                  <c:v>-8.1868601651186715E-2</c:v>
                </c:pt>
                <c:pt idx="14">
                  <c:v>-5.5296955624354896E-2</c:v>
                </c:pt>
                <c:pt idx="15">
                  <c:v>-3.4425309597523227E-2</c:v>
                </c:pt>
                <c:pt idx="16">
                  <c:v>-3.7536635706915261E-3</c:v>
                </c:pt>
                <c:pt idx="17">
                  <c:v>1.8892982456140447E-2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87-49C9-AD3C-7110111F5107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'100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-8.9559597523219889E-3</c:v>
                </c:pt>
                <c:pt idx="2">
                  <c:v>-2.5886919504644001E-2</c:v>
                </c:pt>
                <c:pt idx="3">
                  <c:v>-4.9417879256965974E-2</c:v>
                </c:pt>
                <c:pt idx="4">
                  <c:v>-7.4923839009287924E-2</c:v>
                </c:pt>
                <c:pt idx="5">
                  <c:v>-9.322979876161E-2</c:v>
                </c:pt>
                <c:pt idx="6">
                  <c:v>-0.10101075851393196</c:v>
                </c:pt>
                <c:pt idx="7">
                  <c:v>-0.11541671826625396</c:v>
                </c:pt>
                <c:pt idx="8">
                  <c:v>-0.12197267801857595</c:v>
                </c:pt>
                <c:pt idx="9">
                  <c:v>-0.12145363777089793</c:v>
                </c:pt>
                <c:pt idx="10">
                  <c:v>-0.12175959752321994</c:v>
                </c:pt>
                <c:pt idx="11">
                  <c:v>-0.11674055727554197</c:v>
                </c:pt>
                <c:pt idx="12">
                  <c:v>-0.10804651702786386</c:v>
                </c:pt>
                <c:pt idx="13">
                  <c:v>-8.1277476780185959E-2</c:v>
                </c:pt>
                <c:pt idx="14">
                  <c:v>-5.498343653250784E-2</c:v>
                </c:pt>
                <c:pt idx="15">
                  <c:v>-3.4064396284829851E-2</c:v>
                </c:pt>
                <c:pt idx="16">
                  <c:v>-2.7953560371517805E-3</c:v>
                </c:pt>
                <c:pt idx="17">
                  <c:v>1.9598684210526213E-2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87-49C9-AD3C-7110111F5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rev'!$H$57:$H$74</c:f>
              <c:numCache>
                <c:formatCode>0.0000</c:formatCode>
                <c:ptCount val="18"/>
                <c:pt idx="0">
                  <c:v>0</c:v>
                </c:pt>
                <c:pt idx="1">
                  <c:v>-1.6465737874097011E-2</c:v>
                </c:pt>
                <c:pt idx="2">
                  <c:v>-3.9856475748194009E-2</c:v>
                </c:pt>
                <c:pt idx="3">
                  <c:v>-6.2897213622291018E-2</c:v>
                </c:pt>
                <c:pt idx="4">
                  <c:v>-9.0212951496388027E-2</c:v>
                </c:pt>
                <c:pt idx="5">
                  <c:v>-0.11047868937048504</c:v>
                </c:pt>
                <c:pt idx="6">
                  <c:v>-0.12021942724458204</c:v>
                </c:pt>
                <c:pt idx="7">
                  <c:v>-0.12268516511867905</c:v>
                </c:pt>
                <c:pt idx="8">
                  <c:v>-0.14830090299277604</c:v>
                </c:pt>
                <c:pt idx="9">
                  <c:v>-0.14501664086687305</c:v>
                </c:pt>
                <c:pt idx="10">
                  <c:v>-0.14303237874097008</c:v>
                </c:pt>
                <c:pt idx="11">
                  <c:v>-0.13534811661506707</c:v>
                </c:pt>
                <c:pt idx="12">
                  <c:v>-0.12563885448916409</c:v>
                </c:pt>
                <c:pt idx="13">
                  <c:v>-9.4979592363261103E-2</c:v>
                </c:pt>
                <c:pt idx="14">
                  <c:v>-6.2745330237358093E-2</c:v>
                </c:pt>
                <c:pt idx="15">
                  <c:v>-4.198606811145511E-2</c:v>
                </c:pt>
                <c:pt idx="16">
                  <c:v>-6.8768059855521257E-3</c:v>
                </c:pt>
                <c:pt idx="17">
                  <c:v>9.6824561403508619E-3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71-45D2-85B2-83F817AFC11F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'100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rev'!$U$57:$U$74</c:f>
              <c:numCache>
                <c:formatCode>0.0000</c:formatCode>
                <c:ptCount val="18"/>
                <c:pt idx="0">
                  <c:v>0</c:v>
                </c:pt>
                <c:pt idx="1">
                  <c:v>-1.6358875128998973E-2</c:v>
                </c:pt>
                <c:pt idx="2">
                  <c:v>-4.0267750257997934E-2</c:v>
                </c:pt>
                <c:pt idx="3">
                  <c:v>-6.315162538699691E-2</c:v>
                </c:pt>
                <c:pt idx="4">
                  <c:v>-8.923550051599588E-2</c:v>
                </c:pt>
                <c:pt idx="5">
                  <c:v>-0.10754437564499485</c:v>
                </c:pt>
                <c:pt idx="6">
                  <c:v>-0.11602825077399381</c:v>
                </c:pt>
                <c:pt idx="7">
                  <c:v>-0.13143712590299278</c:v>
                </c:pt>
                <c:pt idx="8">
                  <c:v>-0.13567100103199176</c:v>
                </c:pt>
                <c:pt idx="9">
                  <c:v>-0.13607987616099071</c:v>
                </c:pt>
                <c:pt idx="10">
                  <c:v>-0.13651375128998972</c:v>
                </c:pt>
                <c:pt idx="11">
                  <c:v>-0.13032262641898865</c:v>
                </c:pt>
                <c:pt idx="12">
                  <c:v>-0.11940650154798763</c:v>
                </c:pt>
                <c:pt idx="13">
                  <c:v>-9.0665376676986598E-2</c:v>
                </c:pt>
                <c:pt idx="14">
                  <c:v>-6.4024251805985546E-2</c:v>
                </c:pt>
                <c:pt idx="15">
                  <c:v>-4.26331269349845E-2</c:v>
                </c:pt>
                <c:pt idx="16">
                  <c:v>-9.9670020639834878E-3</c:v>
                </c:pt>
                <c:pt idx="17">
                  <c:v>7.4991228070175331E-3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71-45D2-85B2-83F817AFC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-1.0045536635706918E-2</c:v>
                </c:pt>
                <c:pt idx="2">
                  <c:v>-2.4016073271413849E-2</c:v>
                </c:pt>
                <c:pt idx="3">
                  <c:v>-4.5636609907120776E-2</c:v>
                </c:pt>
                <c:pt idx="4">
                  <c:v>-7.2607146542827697E-2</c:v>
                </c:pt>
                <c:pt idx="5">
                  <c:v>-9.090268317853463E-2</c:v>
                </c:pt>
                <c:pt idx="6">
                  <c:v>-9.8373219814241533E-2</c:v>
                </c:pt>
                <c:pt idx="7">
                  <c:v>-0.11291875644994855</c:v>
                </c:pt>
                <c:pt idx="8">
                  <c:v>-0.1172642930856554</c:v>
                </c:pt>
                <c:pt idx="9">
                  <c:v>-0.11735982972136234</c:v>
                </c:pt>
                <c:pt idx="10">
                  <c:v>-0.11735536635706924</c:v>
                </c:pt>
                <c:pt idx="11">
                  <c:v>-0.11095090299277617</c:v>
                </c:pt>
                <c:pt idx="12">
                  <c:v>-0.10362143962848315</c:v>
                </c:pt>
                <c:pt idx="13">
                  <c:v>-7.6966976264190037E-2</c:v>
                </c:pt>
                <c:pt idx="14">
                  <c:v>-5.2937512899897024E-2</c:v>
                </c:pt>
                <c:pt idx="15">
                  <c:v>-3.4008049535604004E-2</c:v>
                </c:pt>
                <c:pt idx="16">
                  <c:v>-3.0785861713108625E-3</c:v>
                </c:pt>
                <c:pt idx="17">
                  <c:v>1.8250877192982226E-2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D8-40F8-AF06-4F58A0D23E0B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-1.1520252837977314E-2</c:v>
                </c:pt>
                <c:pt idx="2">
                  <c:v>-2.581550567595467E-2</c:v>
                </c:pt>
                <c:pt idx="3">
                  <c:v>-4.8285758513932006E-2</c:v>
                </c:pt>
                <c:pt idx="4">
                  <c:v>-7.5656011351909289E-2</c:v>
                </c:pt>
                <c:pt idx="5">
                  <c:v>-9.3526264189886646E-2</c:v>
                </c:pt>
                <c:pt idx="6">
                  <c:v>-0.10117151702786399</c:v>
                </c:pt>
                <c:pt idx="7">
                  <c:v>-0.11631676986584129</c:v>
                </c:pt>
                <c:pt idx="8">
                  <c:v>-0.12141202270381858</c:v>
                </c:pt>
                <c:pt idx="9">
                  <c:v>-0.12150727554179598</c:v>
                </c:pt>
                <c:pt idx="10">
                  <c:v>-0.12060252837977327</c:v>
                </c:pt>
                <c:pt idx="11">
                  <c:v>-0.11392278121775058</c:v>
                </c:pt>
                <c:pt idx="12">
                  <c:v>-0.10996803405572787</c:v>
                </c:pt>
                <c:pt idx="13">
                  <c:v>-8.1163286893705236E-2</c:v>
                </c:pt>
                <c:pt idx="14">
                  <c:v>-5.675853973168267E-2</c:v>
                </c:pt>
                <c:pt idx="15">
                  <c:v>-3.5153792569659906E-2</c:v>
                </c:pt>
                <c:pt idx="16">
                  <c:v>-2.5490454076372432E-3</c:v>
                </c:pt>
                <c:pt idx="17">
                  <c:v>1.8905701754385315E-2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D8-40F8-AF06-4F58A0D23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com rev'!$B$56:$B$73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rev'!$H$56:$H$73</c:f>
              <c:numCache>
                <c:formatCode>0.0000</c:formatCode>
                <c:ptCount val="18"/>
                <c:pt idx="0">
                  <c:v>0</c:v>
                </c:pt>
                <c:pt idx="1">
                  <c:v>-1.4871259029927766E-2</c:v>
                </c:pt>
                <c:pt idx="2">
                  <c:v>-3.5717518059855527E-2</c:v>
                </c:pt>
                <c:pt idx="3">
                  <c:v>-5.8738777089783291E-2</c:v>
                </c:pt>
                <c:pt idx="4">
                  <c:v>-8.4460036119711049E-2</c:v>
                </c:pt>
                <c:pt idx="5">
                  <c:v>-0.10313129514963881</c:v>
                </c:pt>
                <c:pt idx="6">
                  <c:v>-0.11330255417956658</c:v>
                </c:pt>
                <c:pt idx="7">
                  <c:v>-0.12872381320949433</c:v>
                </c:pt>
                <c:pt idx="8">
                  <c:v>-0.1351700722394221</c:v>
                </c:pt>
                <c:pt idx="9">
                  <c:v>-0.13661633126934986</c:v>
                </c:pt>
                <c:pt idx="10">
                  <c:v>-0.1348875902992776</c:v>
                </c:pt>
                <c:pt idx="11">
                  <c:v>-0.1282088493292054</c:v>
                </c:pt>
                <c:pt idx="12">
                  <c:v>-0.11835510835913315</c:v>
                </c:pt>
                <c:pt idx="13">
                  <c:v>-8.9651367389060918E-2</c:v>
                </c:pt>
                <c:pt idx="14">
                  <c:v>-6.1922626418988685E-2</c:v>
                </c:pt>
                <c:pt idx="15">
                  <c:v>-4.064388544891645E-2</c:v>
                </c:pt>
                <c:pt idx="16">
                  <c:v>-7.0651444788442097E-3</c:v>
                </c:pt>
                <c:pt idx="17">
                  <c:v>1.3513596491228019E-2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24-4B18-9D84-37B56ACB5AB6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'200 mm com rev'!$O$56:$O$73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rev'!$U$56:$U$73</c:f>
              <c:numCache>
                <c:formatCode>0.0000</c:formatCode>
                <c:ptCount val="18"/>
                <c:pt idx="0">
                  <c:v>0</c:v>
                </c:pt>
                <c:pt idx="1">
                  <c:v>-1.6996826625386992E-2</c:v>
                </c:pt>
                <c:pt idx="2">
                  <c:v>-3.8918653250773989E-2</c:v>
                </c:pt>
                <c:pt idx="3">
                  <c:v>-6.1165479876160986E-2</c:v>
                </c:pt>
                <c:pt idx="4">
                  <c:v>-8.7012306501547981E-2</c:v>
                </c:pt>
                <c:pt idx="5">
                  <c:v>-0.10560913312693498</c:v>
                </c:pt>
                <c:pt idx="6">
                  <c:v>-0.11495595975232198</c:v>
                </c:pt>
                <c:pt idx="7">
                  <c:v>-0.12955278637770898</c:v>
                </c:pt>
                <c:pt idx="8">
                  <c:v>-0.13582461300309598</c:v>
                </c:pt>
                <c:pt idx="9">
                  <c:v>-0.13562143962848297</c:v>
                </c:pt>
                <c:pt idx="10">
                  <c:v>-0.13561826625386997</c:v>
                </c:pt>
                <c:pt idx="11">
                  <c:v>-0.13011509287925699</c:v>
                </c:pt>
                <c:pt idx="12">
                  <c:v>-0.12033691950464398</c:v>
                </c:pt>
                <c:pt idx="13">
                  <c:v>-9.1133746130030946E-2</c:v>
                </c:pt>
                <c:pt idx="14">
                  <c:v>-6.4405572755417972E-2</c:v>
                </c:pt>
                <c:pt idx="15">
                  <c:v>-4.1902399380804978E-2</c:v>
                </c:pt>
                <c:pt idx="16">
                  <c:v>-9.8992260061920023E-3</c:v>
                </c:pt>
                <c:pt idx="17">
                  <c:v>1.1878947368421044E-2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24-4B18-9D84-37B56ACB5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-1.205167698658411E-2</c:v>
                </c:pt>
                <c:pt idx="2">
                  <c:v>-2.6428353973168214E-2</c:v>
                </c:pt>
                <c:pt idx="3">
                  <c:v>-4.9380030959752366E-2</c:v>
                </c:pt>
                <c:pt idx="4">
                  <c:v>-7.6806707946336469E-2</c:v>
                </c:pt>
                <c:pt idx="5">
                  <c:v>-9.4908384932920545E-2</c:v>
                </c:pt>
                <c:pt idx="6">
                  <c:v>-0.1035100619195047</c:v>
                </c:pt>
                <c:pt idx="7">
                  <c:v>-0.1165117389060888</c:v>
                </c:pt>
                <c:pt idx="8">
                  <c:v>-0.12166341589267295</c:v>
                </c:pt>
                <c:pt idx="9">
                  <c:v>-0.12176509287925709</c:v>
                </c:pt>
                <c:pt idx="10">
                  <c:v>-0.12164176986584126</c:v>
                </c:pt>
                <c:pt idx="11">
                  <c:v>-0.11646844685242531</c:v>
                </c:pt>
                <c:pt idx="12">
                  <c:v>-0.10884512383900942</c:v>
                </c:pt>
                <c:pt idx="13">
                  <c:v>-8.1871800825593491E-2</c:v>
                </c:pt>
                <c:pt idx="14">
                  <c:v>-5.6273477812177577E-2</c:v>
                </c:pt>
                <c:pt idx="15">
                  <c:v>-3.4850154798761704E-2</c:v>
                </c:pt>
                <c:pt idx="16">
                  <c:v>-4.3768317853457167E-3</c:v>
                </c:pt>
                <c:pt idx="17">
                  <c:v>1.7271491228070077E-2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C9-4DE9-AE7C-86096F3A338F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-1.1751367389060866E-2</c:v>
                </c:pt>
                <c:pt idx="2">
                  <c:v>-2.5727734778121736E-2</c:v>
                </c:pt>
                <c:pt idx="3">
                  <c:v>-4.915410216718262E-2</c:v>
                </c:pt>
                <c:pt idx="4">
                  <c:v>-7.6855469556243464E-2</c:v>
                </c:pt>
                <c:pt idx="5">
                  <c:v>-9.440683694530437E-2</c:v>
                </c:pt>
                <c:pt idx="6">
                  <c:v>-0.10340820433436519</c:v>
                </c:pt>
                <c:pt idx="7">
                  <c:v>-0.11648457172342612</c:v>
                </c:pt>
                <c:pt idx="8">
                  <c:v>-0.12151093911248688</c:v>
                </c:pt>
                <c:pt idx="9">
                  <c:v>-0.12231230650154777</c:v>
                </c:pt>
                <c:pt idx="10">
                  <c:v>-0.12196367389060862</c:v>
                </c:pt>
                <c:pt idx="11">
                  <c:v>-0.11691504127966949</c:v>
                </c:pt>
                <c:pt idx="12">
                  <c:v>-0.10901640866873034</c:v>
                </c:pt>
                <c:pt idx="13">
                  <c:v>-8.1517776057791355E-2</c:v>
                </c:pt>
                <c:pt idx="14">
                  <c:v>-5.6169143446852129E-2</c:v>
                </c:pt>
                <c:pt idx="15">
                  <c:v>-3.4670510835913035E-2</c:v>
                </c:pt>
                <c:pt idx="16">
                  <c:v>-3.3968782249738511E-3</c:v>
                </c:pt>
                <c:pt idx="17">
                  <c:v>1.7476754385965368E-2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C9-4DE9-AE7C-86096F3A3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com rev'!$B$57:$B$74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rev'!$H$57:$H$74</c:f>
              <c:numCache>
                <c:formatCode>0.0000</c:formatCode>
                <c:ptCount val="18"/>
                <c:pt idx="0">
                  <c:v>0</c:v>
                </c:pt>
                <c:pt idx="1">
                  <c:v>-1.3976238390092884E-2</c:v>
                </c:pt>
                <c:pt idx="2">
                  <c:v>-3.3552476780185761E-2</c:v>
                </c:pt>
                <c:pt idx="3">
                  <c:v>-5.5253715170278647E-2</c:v>
                </c:pt>
                <c:pt idx="4">
                  <c:v>-8.1979953560371521E-2</c:v>
                </c:pt>
                <c:pt idx="5">
                  <c:v>-0.10048119195046441</c:v>
                </c:pt>
                <c:pt idx="6">
                  <c:v>-0.11035743034055728</c:v>
                </c:pt>
                <c:pt idx="7">
                  <c:v>-0.12558366873065019</c:v>
                </c:pt>
                <c:pt idx="8">
                  <c:v>-0.13088490712074308</c:v>
                </c:pt>
                <c:pt idx="9">
                  <c:v>-0.13461114551083594</c:v>
                </c:pt>
                <c:pt idx="10">
                  <c:v>-0.12928738390092881</c:v>
                </c:pt>
                <c:pt idx="11">
                  <c:v>-0.12321362229102172</c:v>
                </c:pt>
                <c:pt idx="12">
                  <c:v>-0.11193986068111458</c:v>
                </c:pt>
                <c:pt idx="13">
                  <c:v>-8.9216099071207464E-2</c:v>
                </c:pt>
                <c:pt idx="14">
                  <c:v>-6.3592337461300358E-2</c:v>
                </c:pt>
                <c:pt idx="15">
                  <c:v>-3.8918575851393244E-2</c:v>
                </c:pt>
                <c:pt idx="16">
                  <c:v>-6.0448142414861183E-3</c:v>
                </c:pt>
                <c:pt idx="17">
                  <c:v>1.5703947368420984E-2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F8-4622-86DA-2F01A9D01128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'300 mm com rev'!$O$57:$O$74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rev'!$U$57:$U$74</c:f>
              <c:numCache>
                <c:formatCode>0.0000</c:formatCode>
                <c:ptCount val="18"/>
                <c:pt idx="0">
                  <c:v>0</c:v>
                </c:pt>
                <c:pt idx="1">
                  <c:v>-1.6803869969040243E-2</c:v>
                </c:pt>
                <c:pt idx="2">
                  <c:v>-3.7682739938080495E-2</c:v>
                </c:pt>
                <c:pt idx="3">
                  <c:v>-5.9111609907120735E-2</c:v>
                </c:pt>
                <c:pt idx="4">
                  <c:v>-8.5090479876160988E-2</c:v>
                </c:pt>
                <c:pt idx="5">
                  <c:v>-0.10331934984520123</c:v>
                </c:pt>
                <c:pt idx="6">
                  <c:v>-0.11112321981424148</c:v>
                </c:pt>
                <c:pt idx="7">
                  <c:v>-0.12595208978328173</c:v>
                </c:pt>
                <c:pt idx="8">
                  <c:v>-0.13208095975232198</c:v>
                </c:pt>
                <c:pt idx="9">
                  <c:v>-0.13143482972136222</c:v>
                </c:pt>
                <c:pt idx="10">
                  <c:v>-0.13163869969040248</c:v>
                </c:pt>
                <c:pt idx="11">
                  <c:v>-0.1256925696594427</c:v>
                </c:pt>
                <c:pt idx="12">
                  <c:v>-0.11677143962848296</c:v>
                </c:pt>
                <c:pt idx="13">
                  <c:v>-8.9300309597523206E-2</c:v>
                </c:pt>
                <c:pt idx="14">
                  <c:v>-6.1704179566563447E-2</c:v>
                </c:pt>
                <c:pt idx="15">
                  <c:v>-4.0833049535603697E-2</c:v>
                </c:pt>
                <c:pt idx="16">
                  <c:v>-1.0036919504643957E-2</c:v>
                </c:pt>
                <c:pt idx="17">
                  <c:v>1.1134210526315788E-2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F8-4622-86DA-2F01A9D01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com rev'!$A$169:$A$186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rev'!$D$169:$D$186</c:f>
              <c:numCache>
                <c:formatCode>0.0000</c:formatCode>
                <c:ptCount val="18"/>
                <c:pt idx="0">
                  <c:v>0</c:v>
                </c:pt>
                <c:pt idx="1">
                  <c:v>4.8423116615066988</c:v>
                </c:pt>
                <c:pt idx="2">
                  <c:v>7.3471233230133919</c:v>
                </c:pt>
                <c:pt idx="3">
                  <c:v>7.8769349845200836</c:v>
                </c:pt>
                <c:pt idx="4">
                  <c:v>7.8567466460267781</c:v>
                </c:pt>
                <c:pt idx="5">
                  <c:v>7.8115583075334811</c:v>
                </c:pt>
                <c:pt idx="6">
                  <c:v>8.591369969040187</c:v>
                </c:pt>
                <c:pt idx="7">
                  <c:v>9.2711816305468631</c:v>
                </c:pt>
                <c:pt idx="8">
                  <c:v>9.2509932920535718</c:v>
                </c:pt>
                <c:pt idx="9">
                  <c:v>9.6808049535602763</c:v>
                </c:pt>
                <c:pt idx="10">
                  <c:v>9.7731166150669253</c:v>
                </c:pt>
                <c:pt idx="11">
                  <c:v>9.0029282765736838</c:v>
                </c:pt>
                <c:pt idx="12">
                  <c:v>6.9452399380803911</c:v>
                </c:pt>
                <c:pt idx="13">
                  <c:v>5.7625515995870273</c:v>
                </c:pt>
                <c:pt idx="14">
                  <c:v>5.2548632610937993</c:v>
                </c:pt>
                <c:pt idx="15">
                  <c:v>4.9346749226004611</c:v>
                </c:pt>
                <c:pt idx="16">
                  <c:v>2.9894865841071856</c:v>
                </c:pt>
                <c:pt idx="17">
                  <c:v>6.4067982456138477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5F-421C-8BCA-3B7B435628AC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 mm com rev'!$K$169:$K$186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rev'!$N$169:$N$186</c:f>
              <c:numCache>
                <c:formatCode>0.0000</c:formatCode>
                <c:ptCount val="18"/>
                <c:pt idx="0">
                  <c:v>0</c:v>
                </c:pt>
                <c:pt idx="1">
                  <c:v>5.1623323013415829</c:v>
                </c:pt>
                <c:pt idx="2">
                  <c:v>7.2121646026831669</c:v>
                </c:pt>
                <c:pt idx="3">
                  <c:v>7.1619969040247398</c:v>
                </c:pt>
                <c:pt idx="4">
                  <c:v>7.6868292053663296</c:v>
                </c:pt>
                <c:pt idx="5">
                  <c:v>7.4616615067078982</c:v>
                </c:pt>
                <c:pt idx="6">
                  <c:v>8.2614938080494724</c:v>
                </c:pt>
                <c:pt idx="7">
                  <c:v>8.5738261093910424</c:v>
                </c:pt>
                <c:pt idx="8">
                  <c:v>8.6361584107326621</c:v>
                </c:pt>
                <c:pt idx="9">
                  <c:v>8.9234907120742264</c:v>
                </c:pt>
                <c:pt idx="10">
                  <c:v>9.2483230134158063</c:v>
                </c:pt>
                <c:pt idx="11">
                  <c:v>8.5356553147574132</c:v>
                </c:pt>
                <c:pt idx="12">
                  <c:v>6.7229876160989477</c:v>
                </c:pt>
                <c:pt idx="13">
                  <c:v>5.7103199174405077</c:v>
                </c:pt>
                <c:pt idx="14">
                  <c:v>4.9476522187821281</c:v>
                </c:pt>
                <c:pt idx="15">
                  <c:v>4.4349845201237237</c:v>
                </c:pt>
                <c:pt idx="16">
                  <c:v>3.0723168214653178</c:v>
                </c:pt>
                <c:pt idx="17">
                  <c:v>6.5346491228068659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5F-421C-8BCA-3B7B43562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91263"/>
        <c:axId val="254810735"/>
      </c:scatterChart>
      <c:valAx>
        <c:axId val="474991263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4810735"/>
        <c:crosses val="autoZero"/>
        <c:crossBetween val="midCat"/>
      </c:valAx>
      <c:valAx>
        <c:axId val="254810735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Desvio (</a:t>
                </a:r>
                <a:r>
                  <a:rPr lang="el-GR" sz="1200"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r>
                  <a:rPr lang="pt-BR" sz="1200">
                    <a:latin typeface="Arial" panose="020B0604020202020204" pitchFamily="34" charset="0"/>
                    <a:cs typeface="Arial" panose="020B0604020202020204" pitchFamily="34" charset="0"/>
                  </a:rPr>
                  <a:t>m)</a:t>
                </a:r>
                <a:endParaRPr lang="pt-BR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99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com rev'!$A$169:$A$186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rev'!$E$169:$E$186</c:f>
              <c:numCache>
                <c:formatCode>0.0000</c:formatCode>
                <c:ptCount val="18"/>
                <c:pt idx="0">
                  <c:v>0</c:v>
                </c:pt>
                <c:pt idx="1">
                  <c:v>-12.791537667698673</c:v>
                </c:pt>
                <c:pt idx="2">
                  <c:v>-30.070575335397336</c:v>
                </c:pt>
                <c:pt idx="3">
                  <c:v>-52.774613003096</c:v>
                </c:pt>
                <c:pt idx="4">
                  <c:v>-79.75365067079467</c:v>
                </c:pt>
                <c:pt idx="5">
                  <c:v>-98.132688338493324</c:v>
                </c:pt>
                <c:pt idx="6">
                  <c:v>-106.51172600619198</c:v>
                </c:pt>
                <c:pt idx="7">
                  <c:v>-121.11576367389068</c:v>
                </c:pt>
                <c:pt idx="8">
                  <c:v>-126.34480134158932</c:v>
                </c:pt>
                <c:pt idx="9">
                  <c:v>-126.29883900928797</c:v>
                </c:pt>
                <c:pt idx="10">
                  <c:v>-126.71537667698666</c:v>
                </c:pt>
                <c:pt idx="11">
                  <c:v>-120.76941434468533</c:v>
                </c:pt>
                <c:pt idx="12">
                  <c:v>-112.06095201238395</c:v>
                </c:pt>
                <c:pt idx="13">
                  <c:v>-84.052489680082672</c:v>
                </c:pt>
                <c:pt idx="14">
                  <c:v>-57.819027347781287</c:v>
                </c:pt>
                <c:pt idx="15">
                  <c:v>-36.923065015480006</c:v>
                </c:pt>
                <c:pt idx="16">
                  <c:v>-5.5521026831786493</c:v>
                </c:pt>
                <c:pt idx="17">
                  <c:v>15.306359649122671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B3-40E9-94C2-CFA0C2426C17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 mm com rev'!$K$169:$K$186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rev'!$O$169:$O$186</c:f>
              <c:numCache>
                <c:formatCode>0.0000</c:formatCode>
                <c:ptCount val="18"/>
                <c:pt idx="0">
                  <c:v>0</c:v>
                </c:pt>
                <c:pt idx="1">
                  <c:v>-13.073194014447886</c:v>
                </c:pt>
                <c:pt idx="2">
                  <c:v>-30.708888028895757</c:v>
                </c:pt>
                <c:pt idx="3">
                  <c:v>-53.569582043343658</c:v>
                </c:pt>
                <c:pt idx="4">
                  <c:v>-80.230276057791514</c:v>
                </c:pt>
                <c:pt idx="5">
                  <c:v>-98.290970072239432</c:v>
                </c:pt>
                <c:pt idx="6">
                  <c:v>-107.12666408668733</c:v>
                </c:pt>
                <c:pt idx="7">
                  <c:v>-121.19985810113522</c:v>
                </c:pt>
                <c:pt idx="8">
                  <c:v>-126.4480521155831</c:v>
                </c:pt>
                <c:pt idx="9">
                  <c:v>-126.74624613003098</c:v>
                </c:pt>
                <c:pt idx="10">
                  <c:v>-126.95694014447884</c:v>
                </c:pt>
                <c:pt idx="11">
                  <c:v>-121.00513415892675</c:v>
                </c:pt>
                <c:pt idx="12">
                  <c:v>-112.15332817337466</c:v>
                </c:pt>
                <c:pt idx="13">
                  <c:v>-84.201522187822576</c:v>
                </c:pt>
                <c:pt idx="14">
                  <c:v>-58.299716202270446</c:v>
                </c:pt>
                <c:pt idx="15">
                  <c:v>-36.84791021671829</c:v>
                </c:pt>
                <c:pt idx="16">
                  <c:v>-5.6211042311661714</c:v>
                </c:pt>
                <c:pt idx="17">
                  <c:v>14.105701754385901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B3-40E9-94C2-CFA0C2426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6479"/>
        <c:axId val="347211151"/>
      </c:scatterChart>
      <c:valAx>
        <c:axId val="95676479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211151"/>
        <c:crosses val="autoZero"/>
        <c:crossBetween val="midCat"/>
      </c:valAx>
      <c:valAx>
        <c:axId val="34721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Desvio (</a:t>
                </a:r>
                <a:r>
                  <a:rPr lang="el-GR" sz="1200"/>
                  <a:t>μ</a:t>
                </a:r>
                <a:r>
                  <a:rPr lang="pt-BR" sz="1200"/>
                  <a:t>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67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rev'!$D$170:$D$187</c:f>
              <c:numCache>
                <c:formatCode>0.0000</c:formatCode>
                <c:ptCount val="18"/>
                <c:pt idx="0">
                  <c:v>0</c:v>
                </c:pt>
                <c:pt idx="1">
                  <c:v>3.3186919504644008</c:v>
                </c:pt>
                <c:pt idx="2">
                  <c:v>6.874883900928781</c:v>
                </c:pt>
                <c:pt idx="3">
                  <c:v>6.7060758513931837</c:v>
                </c:pt>
                <c:pt idx="4">
                  <c:v>7.0997678018575812</c:v>
                </c:pt>
                <c:pt idx="5">
                  <c:v>7.7934597523219722</c:v>
                </c:pt>
                <c:pt idx="6">
                  <c:v>8.9621517027864215</c:v>
                </c:pt>
                <c:pt idx="7">
                  <c:v>3.3808436532507713</c:v>
                </c:pt>
                <c:pt idx="8">
                  <c:v>12.887035603715141</c:v>
                </c:pt>
                <c:pt idx="9">
                  <c:v>11.84322755417957</c:v>
                </c:pt>
                <c:pt idx="10">
                  <c:v>10.324419504644013</c:v>
                </c:pt>
                <c:pt idx="11">
                  <c:v>9.268111455108361</c:v>
                </c:pt>
                <c:pt idx="12">
                  <c:v>8.4618034055728231</c:v>
                </c:pt>
                <c:pt idx="13">
                  <c:v>6.5554953560371985</c:v>
                </c:pt>
                <c:pt idx="14">
                  <c:v>3.7241873065016016</c:v>
                </c:pt>
                <c:pt idx="15">
                  <c:v>3.7803792569659436</c:v>
                </c:pt>
                <c:pt idx="16">
                  <c:v>1.5615712074303001</c:v>
                </c:pt>
                <c:pt idx="17">
                  <c:v>4.6052631578947931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17-446F-B0F7-8CA13CE80929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 mm com rev'!$K$170:$K$187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rev'!$N$170:$N$187</c:f>
              <c:numCache>
                <c:formatCode>0.0000</c:formatCode>
                <c:ptCount val="18"/>
                <c:pt idx="0">
                  <c:v>0</c:v>
                </c:pt>
                <c:pt idx="1">
                  <c:v>3.7014576883384924</c:v>
                </c:pt>
                <c:pt idx="2">
                  <c:v>7.190415376676965</c:v>
                </c:pt>
                <c:pt idx="3">
                  <c:v>6.8668730650154686</c:v>
                </c:pt>
                <c:pt idx="4">
                  <c:v>7.1558307533539818</c:v>
                </c:pt>
                <c:pt idx="5">
                  <c:v>7.1572884416924225</c:v>
                </c:pt>
                <c:pt idx="6">
                  <c:v>7.5087461300309286</c:v>
                </c:pt>
                <c:pt idx="7">
                  <c:v>8.010203818369412</c:v>
                </c:pt>
                <c:pt idx="8">
                  <c:v>6.849161506707901</c:v>
                </c:pt>
                <c:pt idx="9">
                  <c:v>7.3131191950463972</c:v>
                </c:pt>
                <c:pt idx="10">
                  <c:v>7.3770768833848948</c:v>
                </c:pt>
                <c:pt idx="11">
                  <c:v>6.7910345717233369</c:v>
                </c:pt>
                <c:pt idx="12">
                  <c:v>5.6799922600618871</c:v>
                </c:pt>
                <c:pt idx="13">
                  <c:v>4.6939499484003164</c:v>
                </c:pt>
                <c:pt idx="14">
                  <c:v>4.5204076367388524</c:v>
                </c:pt>
                <c:pt idx="15">
                  <c:v>4.2843653250773244</c:v>
                </c:pt>
                <c:pt idx="16">
                  <c:v>3.5858230134158537</c:v>
                </c:pt>
                <c:pt idx="17">
                  <c:v>6.0497807017543392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17-446F-B0F7-8CA13CE80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91263"/>
        <c:axId val="254810735"/>
      </c:scatterChart>
      <c:valAx>
        <c:axId val="474991263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4810735"/>
        <c:crosses val="autoZero"/>
        <c:crossBetween val="midCat"/>
      </c:valAx>
      <c:valAx>
        <c:axId val="254810735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Desvio (</a:t>
                </a:r>
                <a:r>
                  <a:rPr lang="el-GR" sz="1200"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r>
                  <a:rPr lang="pt-BR" sz="1200">
                    <a:latin typeface="Arial" panose="020B0604020202020204" pitchFamily="34" charset="0"/>
                    <a:cs typeface="Arial" panose="020B0604020202020204" pitchFamily="34" charset="0"/>
                  </a:rPr>
                  <a:t>m)</a:t>
                </a:r>
                <a:endParaRPr lang="pt-BR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99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rev'!$E$170:$E$187</c:f>
              <c:numCache>
                <c:formatCode>0.0000</c:formatCode>
                <c:ptCount val="18"/>
                <c:pt idx="0">
                  <c:v>0</c:v>
                </c:pt>
                <c:pt idx="1">
                  <c:v>-13.147045923632611</c:v>
                </c:pt>
                <c:pt idx="2">
                  <c:v>-32.981591847265229</c:v>
                </c:pt>
                <c:pt idx="3">
                  <c:v>-56.191137770897839</c:v>
                </c:pt>
                <c:pt idx="4">
                  <c:v>-83.113183694530449</c:v>
                </c:pt>
                <c:pt idx="5">
                  <c:v>-102.68522961816308</c:v>
                </c:pt>
                <c:pt idx="6">
                  <c:v>-111.25727554179562</c:v>
                </c:pt>
                <c:pt idx="7">
                  <c:v>-119.30432146542827</c:v>
                </c:pt>
                <c:pt idx="8">
                  <c:v>-135.4138673890609</c:v>
                </c:pt>
                <c:pt idx="9">
                  <c:v>-133.17341331269347</c:v>
                </c:pt>
                <c:pt idx="10">
                  <c:v>-132.70795923632608</c:v>
                </c:pt>
                <c:pt idx="11">
                  <c:v>-126.08000515995872</c:v>
                </c:pt>
                <c:pt idx="12">
                  <c:v>-117.17705108359127</c:v>
                </c:pt>
                <c:pt idx="13">
                  <c:v>-88.424097007223907</c:v>
                </c:pt>
                <c:pt idx="14">
                  <c:v>-59.021142930856499</c:v>
                </c:pt>
                <c:pt idx="15">
                  <c:v>-38.205688854489168</c:v>
                </c:pt>
                <c:pt idx="16">
                  <c:v>-5.3152347781218259</c:v>
                </c:pt>
                <c:pt idx="17">
                  <c:v>14.287719298245655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E3-40BD-86AC-ED88F60E9720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 mm com rev'!$K$170:$K$187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rev'!$O$170:$O$187</c:f>
              <c:numCache>
                <c:formatCode>0.0000</c:formatCode>
                <c:ptCount val="18"/>
                <c:pt idx="0">
                  <c:v>0</c:v>
                </c:pt>
                <c:pt idx="1">
                  <c:v>-12.657417440660481</c:v>
                </c:pt>
                <c:pt idx="2">
                  <c:v>-33.077334881320965</c:v>
                </c:pt>
                <c:pt idx="3">
                  <c:v>-56.284752321981443</c:v>
                </c:pt>
                <c:pt idx="4">
                  <c:v>-82.079669762641899</c:v>
                </c:pt>
                <c:pt idx="5">
                  <c:v>-100.38708720330243</c:v>
                </c:pt>
                <c:pt idx="6">
                  <c:v>-108.51950464396289</c:v>
                </c:pt>
                <c:pt idx="7">
                  <c:v>-123.42692208462338</c:v>
                </c:pt>
                <c:pt idx="8">
                  <c:v>-128.82183952528385</c:v>
                </c:pt>
                <c:pt idx="9">
                  <c:v>-128.76675696594432</c:v>
                </c:pt>
                <c:pt idx="10">
                  <c:v>-129.13667440660484</c:v>
                </c:pt>
                <c:pt idx="11">
                  <c:v>-123.5315918472653</c:v>
                </c:pt>
                <c:pt idx="12">
                  <c:v>-113.72650928792575</c:v>
                </c:pt>
                <c:pt idx="13">
                  <c:v>-85.97142672858628</c:v>
                </c:pt>
                <c:pt idx="14">
                  <c:v>-59.50384416924669</c:v>
                </c:pt>
                <c:pt idx="15">
                  <c:v>-38.348761609907179</c:v>
                </c:pt>
                <c:pt idx="16">
                  <c:v>-6.381179050567634</c:v>
                </c:pt>
                <c:pt idx="17">
                  <c:v>13.548903508771872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E3-40BD-86AC-ED88F60E9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6479"/>
        <c:axId val="347211151"/>
      </c:scatterChart>
      <c:valAx>
        <c:axId val="95676479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211151"/>
        <c:crosses val="autoZero"/>
        <c:crossBetween val="midCat"/>
      </c:valAx>
      <c:valAx>
        <c:axId val="34721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Desvio (</a:t>
                </a:r>
                <a:r>
                  <a:rPr lang="el-GR" sz="1200"/>
                  <a:t>μ</a:t>
                </a:r>
                <a:r>
                  <a:rPr lang="pt-BR" sz="1200"/>
                  <a:t>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67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com rev'!$A$169:$A$186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rev'!$D$169:$D$186</c:f>
              <c:numCache>
                <c:formatCode>0.0000</c:formatCode>
                <c:ptCount val="18"/>
                <c:pt idx="0">
                  <c:v>0</c:v>
                </c:pt>
                <c:pt idx="1">
                  <c:v>2.4128611971104243</c:v>
                </c:pt>
                <c:pt idx="2">
                  <c:v>5.8507223942208402</c:v>
                </c:pt>
                <c:pt idx="3">
                  <c:v>6.5510835913312562</c:v>
                </c:pt>
                <c:pt idx="4">
                  <c:v>5.9264447884416782</c:v>
                </c:pt>
                <c:pt idx="5">
                  <c:v>6.1143059855520931</c:v>
                </c:pt>
                <c:pt idx="6">
                  <c:v>7.4646671826625237</c:v>
                </c:pt>
                <c:pt idx="7">
                  <c:v>7.9025283797728889</c:v>
                </c:pt>
                <c:pt idx="8">
                  <c:v>8.9528895768833436</c:v>
                </c:pt>
                <c:pt idx="9">
                  <c:v>9.6282507739937486</c:v>
                </c:pt>
                <c:pt idx="10">
                  <c:v>8.7661119711041806</c:v>
                </c:pt>
                <c:pt idx="11">
                  <c:v>8.6289731682146211</c:v>
                </c:pt>
                <c:pt idx="12">
                  <c:v>7.3668343653250048</c:v>
                </c:pt>
                <c:pt idx="13">
                  <c:v>6.3421955624354425</c:v>
                </c:pt>
                <c:pt idx="14">
                  <c:v>4.4925567595458311</c:v>
                </c:pt>
                <c:pt idx="15">
                  <c:v>3.317917956656224</c:v>
                </c:pt>
                <c:pt idx="16">
                  <c:v>1.9932791537666736</c:v>
                </c:pt>
                <c:pt idx="17">
                  <c:v>2.3686403508771035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1F-4A2A-826E-EFD7CB08A9CE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 mm com rev'!$K$169:$K$186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rev'!$N$169:$N$186</c:f>
              <c:numCache>
                <c:formatCode>0.0000</c:formatCode>
                <c:ptCount val="18"/>
                <c:pt idx="0">
                  <c:v>0</c:v>
                </c:pt>
                <c:pt idx="1">
                  <c:v>2.7382868937048386</c:v>
                </c:pt>
                <c:pt idx="2">
                  <c:v>6.5515737874096622</c:v>
                </c:pt>
                <c:pt idx="3">
                  <c:v>6.4398606811144887</c:v>
                </c:pt>
                <c:pt idx="4">
                  <c:v>5.6781475748193486</c:v>
                </c:pt>
                <c:pt idx="5">
                  <c:v>6.0414344685241659</c:v>
                </c:pt>
                <c:pt idx="6">
                  <c:v>6.8922213622289945</c:v>
                </c:pt>
                <c:pt idx="7">
                  <c:v>6.6180082559338373</c:v>
                </c:pt>
                <c:pt idx="8">
                  <c:v>7.2062951496386987</c:v>
                </c:pt>
                <c:pt idx="9">
                  <c:v>7.0570820433434918</c:v>
                </c:pt>
                <c:pt idx="10">
                  <c:v>7.5078689370483431</c:v>
                </c:pt>
                <c:pt idx="11">
                  <c:v>8.0961558307532044</c:v>
                </c:pt>
                <c:pt idx="12">
                  <c:v>5.1844427244580586</c:v>
                </c:pt>
                <c:pt idx="13">
                  <c:v>4.9852296181628546</c:v>
                </c:pt>
                <c:pt idx="14">
                  <c:v>3.8235165118676555</c:v>
                </c:pt>
                <c:pt idx="15">
                  <c:v>3.3743034055725367</c:v>
                </c:pt>
                <c:pt idx="16">
                  <c:v>3.6750902992773797</c:v>
                </c:pt>
                <c:pt idx="17">
                  <c:v>3.5133771929821354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1F-4A2A-826E-EFD7CB08A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91263"/>
        <c:axId val="254810735"/>
      </c:scatterChart>
      <c:valAx>
        <c:axId val="474991263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4810735"/>
        <c:crosses val="autoZero"/>
        <c:crossBetween val="midCat"/>
      </c:valAx>
      <c:valAx>
        <c:axId val="254810735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Desvio (</a:t>
                </a:r>
                <a:r>
                  <a:rPr lang="el-GR" sz="1200"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r>
                  <a:rPr lang="pt-BR" sz="1200">
                    <a:latin typeface="Arial" panose="020B0604020202020204" pitchFamily="34" charset="0"/>
                    <a:cs typeface="Arial" panose="020B0604020202020204" pitchFamily="34" charset="0"/>
                  </a:rPr>
                  <a:t>m)</a:t>
                </a:r>
                <a:endParaRPr lang="pt-BR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99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com rev'!$A$169:$A$186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rev'!$E$169:$E$186</c:f>
              <c:numCache>
                <c:formatCode>0.0000</c:formatCode>
                <c:ptCount val="18"/>
                <c:pt idx="0">
                  <c:v>0</c:v>
                </c:pt>
                <c:pt idx="1">
                  <c:v>-12.458397832817344</c:v>
                </c:pt>
                <c:pt idx="2">
                  <c:v>-29.86679566563469</c:v>
                </c:pt>
                <c:pt idx="3">
                  <c:v>-52.187693498452035</c:v>
                </c:pt>
                <c:pt idx="4">
                  <c:v>-78.533591331269378</c:v>
                </c:pt>
                <c:pt idx="5">
                  <c:v>-97.016989164086723</c:v>
                </c:pt>
                <c:pt idx="6">
                  <c:v>-105.83788699690406</c:v>
                </c:pt>
                <c:pt idx="7">
                  <c:v>-120.82128482972144</c:v>
                </c:pt>
                <c:pt idx="8">
                  <c:v>-126.21718266253876</c:v>
                </c:pt>
                <c:pt idx="9">
                  <c:v>-126.98808049535609</c:v>
                </c:pt>
                <c:pt idx="10">
                  <c:v>-126.12147832817342</c:v>
                </c:pt>
                <c:pt idx="11">
                  <c:v>-119.57987616099078</c:v>
                </c:pt>
                <c:pt idx="12">
                  <c:v>-110.98827399380815</c:v>
                </c:pt>
                <c:pt idx="13">
                  <c:v>-83.309171826625487</c:v>
                </c:pt>
                <c:pt idx="14">
                  <c:v>-57.43006965944285</c:v>
                </c:pt>
                <c:pt idx="15">
                  <c:v>-37.325967492260226</c:v>
                </c:pt>
                <c:pt idx="16">
                  <c:v>-5.0718653250775363</c:v>
                </c:pt>
                <c:pt idx="17">
                  <c:v>15.882236842105122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9D-4600-BED3-BF18209537B6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 mm com rev'!$K$169:$K$186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rev'!$O$169:$O$186</c:f>
              <c:numCache>
                <c:formatCode>0.0000</c:formatCode>
                <c:ptCount val="18"/>
                <c:pt idx="0">
                  <c:v>0</c:v>
                </c:pt>
                <c:pt idx="1">
                  <c:v>-14.258539731682152</c:v>
                </c:pt>
                <c:pt idx="2">
                  <c:v>-32.367079463364334</c:v>
                </c:pt>
                <c:pt idx="3">
                  <c:v>-54.725619195046498</c:v>
                </c:pt>
                <c:pt idx="4">
                  <c:v>-81.334158926728634</c:v>
                </c:pt>
                <c:pt idx="5">
                  <c:v>-99.567698658410819</c:v>
                </c:pt>
                <c:pt idx="6">
                  <c:v>-108.06373839009298</c:v>
                </c:pt>
                <c:pt idx="7">
                  <c:v>-122.93477812177514</c:v>
                </c:pt>
                <c:pt idx="8">
                  <c:v>-128.61831785345728</c:v>
                </c:pt>
                <c:pt idx="9">
                  <c:v>-128.56435758513948</c:v>
                </c:pt>
                <c:pt idx="10">
                  <c:v>-128.1103973168216</c:v>
                </c:pt>
                <c:pt idx="11">
                  <c:v>-122.01893704850379</c:v>
                </c:pt>
                <c:pt idx="12">
                  <c:v>-115.15247678018594</c:v>
                </c:pt>
                <c:pt idx="13">
                  <c:v>-86.148516511868081</c:v>
                </c:pt>
                <c:pt idx="14">
                  <c:v>-60.582056243550326</c:v>
                </c:pt>
                <c:pt idx="15">
                  <c:v>-38.528095975232446</c:v>
                </c:pt>
                <c:pt idx="16">
                  <c:v>-6.2241357069146224</c:v>
                </c:pt>
                <c:pt idx="17">
                  <c:v>15.39232456140318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9D-4600-BED3-BF1820953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6479"/>
        <c:axId val="347211151"/>
      </c:scatterChart>
      <c:valAx>
        <c:axId val="95676479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211151"/>
        <c:crosses val="autoZero"/>
        <c:crossBetween val="midCat"/>
      </c:valAx>
      <c:valAx>
        <c:axId val="34721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Desvio (</a:t>
                </a:r>
                <a:r>
                  <a:rPr lang="el-GR" sz="1200"/>
                  <a:t>μ</a:t>
                </a:r>
                <a:r>
                  <a:rPr lang="pt-BR" sz="1200"/>
                  <a:t>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67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rev'!$D$170:$D$187</c:f>
              <c:numCache>
                <c:formatCode>0.0000</c:formatCode>
                <c:ptCount val="18"/>
                <c:pt idx="0">
                  <c:v>0</c:v>
                </c:pt>
                <c:pt idx="1">
                  <c:v>0.96228070175438596</c:v>
                </c:pt>
                <c:pt idx="2">
                  <c:v>3.5620614035087748</c:v>
                </c:pt>
                <c:pt idx="3">
                  <c:v>2.936842105263139</c:v>
                </c:pt>
                <c:pt idx="4">
                  <c:v>2.5866228070175268</c:v>
                </c:pt>
                <c:pt idx="5">
                  <c:v>2.786403508771933</c:v>
                </c:pt>
                <c:pt idx="6">
                  <c:v>3.4236842105262966</c:v>
                </c:pt>
                <c:pt idx="7">
                  <c:v>4.53596491228069</c:v>
                </c:pt>
                <c:pt idx="8">
                  <c:v>4.6107456140350607</c:v>
                </c:pt>
                <c:pt idx="9">
                  <c:v>6.4230263157894285</c:v>
                </c:pt>
                <c:pt idx="10">
                  <c:v>3.8228070175437736</c:v>
                </c:pt>
                <c:pt idx="11">
                  <c:v>3.3725877192982026</c:v>
                </c:pt>
                <c:pt idx="12">
                  <c:v>1.5473684210525818</c:v>
                </c:pt>
                <c:pt idx="13">
                  <c:v>3.6721491228069851</c:v>
                </c:pt>
                <c:pt idx="14">
                  <c:v>3.6594298245613928</c:v>
                </c:pt>
                <c:pt idx="15">
                  <c:v>2.0342105263157677</c:v>
                </c:pt>
                <c:pt idx="16">
                  <c:v>0.8339912280702011</c:v>
                </c:pt>
                <c:pt idx="17">
                  <c:v>0.78377192982454602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B5-4611-843D-280B51CB108E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 mm com rev'!$K$170:$K$187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rev'!$N$170:$N$187</c:f>
              <c:numCache>
                <c:formatCode>0.0000</c:formatCode>
                <c:ptCount val="18"/>
                <c:pt idx="0">
                  <c:v>0</c:v>
                </c:pt>
                <c:pt idx="1">
                  <c:v>2.5262512899896885</c:v>
                </c:pt>
                <c:pt idx="2">
                  <c:v>5.9775025799793795</c:v>
                </c:pt>
                <c:pt idx="3">
                  <c:v>4.9787538699690579</c:v>
                </c:pt>
                <c:pt idx="4">
                  <c:v>4.1175051599587604</c:v>
                </c:pt>
                <c:pt idx="5">
                  <c:v>4.4562564499484267</c:v>
                </c:pt>
                <c:pt idx="6">
                  <c:v>3.8575077399381428</c:v>
                </c:pt>
                <c:pt idx="7">
                  <c:v>4.7337590299278105</c:v>
                </c:pt>
                <c:pt idx="8">
                  <c:v>5.2850103199175464</c:v>
                </c:pt>
                <c:pt idx="9">
                  <c:v>4.5612616099072341</c:v>
                </c:pt>
                <c:pt idx="10">
                  <c:v>4.8375128998969359</c:v>
                </c:pt>
                <c:pt idx="11">
                  <c:v>4.3887641898866008</c:v>
                </c:pt>
                <c:pt idx="12">
                  <c:v>3.8775154798763083</c:v>
                </c:pt>
                <c:pt idx="13">
                  <c:v>3.8912667698659291</c:v>
                </c:pt>
                <c:pt idx="14">
                  <c:v>2.7675180598556572</c:v>
                </c:pt>
                <c:pt idx="15">
                  <c:v>3.0812693498453321</c:v>
                </c:pt>
                <c:pt idx="16">
                  <c:v>3.3200206398350525</c:v>
                </c:pt>
                <c:pt idx="17">
                  <c:v>3.1712719298247896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B5-4611-843D-280B51CB1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91263"/>
        <c:axId val="254810735"/>
      </c:scatterChart>
      <c:valAx>
        <c:axId val="474991263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4810735"/>
        <c:crosses val="autoZero"/>
        <c:crossBetween val="midCat"/>
      </c:valAx>
      <c:valAx>
        <c:axId val="254810735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Desvio (</a:t>
                </a:r>
                <a:r>
                  <a:rPr lang="el-GR" sz="1200"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r>
                  <a:rPr lang="pt-BR" sz="1200">
                    <a:latin typeface="Arial" panose="020B0604020202020204" pitchFamily="34" charset="0"/>
                    <a:cs typeface="Arial" panose="020B0604020202020204" pitchFamily="34" charset="0"/>
                  </a:rPr>
                  <a:t>m)</a:t>
                </a:r>
                <a:endParaRPr lang="pt-BR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99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Ida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rev'!$E$170:$E$187</c:f>
              <c:numCache>
                <c:formatCode>0.0000</c:formatCode>
                <c:ptCount val="18"/>
                <c:pt idx="0">
                  <c:v>0</c:v>
                </c:pt>
                <c:pt idx="1">
                  <c:v>-13.013957688338497</c:v>
                </c:pt>
                <c:pt idx="2">
                  <c:v>-29.990415376676989</c:v>
                </c:pt>
                <c:pt idx="3">
                  <c:v>-52.316873065015507</c:v>
                </c:pt>
                <c:pt idx="4">
                  <c:v>-79.393330753354007</c:v>
                </c:pt>
                <c:pt idx="5">
                  <c:v>-97.694788441692481</c:v>
                </c:pt>
                <c:pt idx="6">
                  <c:v>-106.93374613003098</c:v>
                </c:pt>
                <c:pt idx="7">
                  <c:v>-121.0477038183695</c:v>
                </c:pt>
                <c:pt idx="8">
                  <c:v>-126.274161506708</c:v>
                </c:pt>
                <c:pt idx="9">
                  <c:v>-128.18811919504651</c:v>
                </c:pt>
                <c:pt idx="10">
                  <c:v>-125.46457688338504</c:v>
                </c:pt>
                <c:pt idx="11">
                  <c:v>-119.84103457172353</c:v>
                </c:pt>
                <c:pt idx="12">
                  <c:v>-110.392492260062</c:v>
                </c:pt>
                <c:pt idx="13">
                  <c:v>-85.543949948400481</c:v>
                </c:pt>
                <c:pt idx="14">
                  <c:v>-59.932907636738967</c:v>
                </c:pt>
                <c:pt idx="15">
                  <c:v>-36.884365325077475</c:v>
                </c:pt>
                <c:pt idx="16">
                  <c:v>-5.2108230134159177</c:v>
                </c:pt>
                <c:pt idx="17">
                  <c:v>16.48771929824553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3C-4EC4-8FDB-5301492217D7}"/>
            </c:ext>
          </c:extLst>
        </c:ser>
        <c:ser>
          <c:idx val="1"/>
          <c:order val="1"/>
          <c:tx>
            <c:v>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 mm com rev'!$K$170:$K$187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rev'!$O$170:$O$187</c:f>
              <c:numCache>
                <c:formatCode>0.0000</c:formatCode>
                <c:ptCount val="18"/>
                <c:pt idx="0">
                  <c:v>0</c:v>
                </c:pt>
                <c:pt idx="1">
                  <c:v>-14.277618679050555</c:v>
                </c:pt>
                <c:pt idx="2">
                  <c:v>-31.705237358101115</c:v>
                </c:pt>
                <c:pt idx="3">
                  <c:v>-54.132856037151683</c:v>
                </c:pt>
                <c:pt idx="4">
                  <c:v>-80.972974716202231</c:v>
                </c:pt>
                <c:pt idx="5">
                  <c:v>-98.863093395252804</c:v>
                </c:pt>
                <c:pt idx="6">
                  <c:v>-107.26571207430334</c:v>
                </c:pt>
                <c:pt idx="7">
                  <c:v>-121.21833075335392</c:v>
                </c:pt>
                <c:pt idx="8">
                  <c:v>-126.79594943240443</c:v>
                </c:pt>
                <c:pt idx="9">
                  <c:v>-126.873568111455</c:v>
                </c:pt>
                <c:pt idx="10">
                  <c:v>-126.80118679050555</c:v>
                </c:pt>
                <c:pt idx="11">
                  <c:v>-121.3038054695561</c:v>
                </c:pt>
                <c:pt idx="12">
                  <c:v>-112.89392414860666</c:v>
                </c:pt>
                <c:pt idx="13">
                  <c:v>-85.409042827657288</c:v>
                </c:pt>
                <c:pt idx="14">
                  <c:v>-58.936661506707793</c:v>
                </c:pt>
                <c:pt idx="15">
                  <c:v>-37.751780185758363</c:v>
                </c:pt>
                <c:pt idx="16">
                  <c:v>-6.7168988648089041</c:v>
                </c:pt>
                <c:pt idx="17">
                  <c:v>14.305482456140577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3C-4EC4-8FDB-530149221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6479"/>
        <c:axId val="347211151"/>
      </c:scatterChart>
      <c:valAx>
        <c:axId val="95676479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211151"/>
        <c:crosses val="autoZero"/>
        <c:crossBetween val="midCat"/>
      </c:valAx>
      <c:valAx>
        <c:axId val="34721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Desvio (</a:t>
                </a:r>
                <a:r>
                  <a:rPr lang="el-GR" sz="1200"/>
                  <a:t>μ</a:t>
                </a:r>
                <a:r>
                  <a:rPr lang="pt-BR" sz="1200"/>
                  <a:t>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67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-4.6050000000000001E-2</c:v>
                </c:pt>
                <c:pt idx="2">
                  <c:v>-9.8924999999999999E-2</c:v>
                </c:pt>
                <c:pt idx="3">
                  <c:v>-0.15920000000000001</c:v>
                </c:pt>
                <c:pt idx="4">
                  <c:v>-0.2243</c:v>
                </c:pt>
                <c:pt idx="5">
                  <c:v>-0.28082499999999999</c:v>
                </c:pt>
                <c:pt idx="6">
                  <c:v>-0.32652500000000001</c:v>
                </c:pt>
                <c:pt idx="7">
                  <c:v>-0.37855</c:v>
                </c:pt>
                <c:pt idx="8">
                  <c:v>-0.4219</c:v>
                </c:pt>
                <c:pt idx="9">
                  <c:v>-0.45952500000000002</c:v>
                </c:pt>
                <c:pt idx="10">
                  <c:v>-0.49795</c:v>
                </c:pt>
                <c:pt idx="11">
                  <c:v>-0.53087499999999999</c:v>
                </c:pt>
                <c:pt idx="12">
                  <c:v>-0.56232499999999996</c:v>
                </c:pt>
                <c:pt idx="13">
                  <c:v>-0.5736</c:v>
                </c:pt>
                <c:pt idx="14">
                  <c:v>-0.58597499999999991</c:v>
                </c:pt>
                <c:pt idx="15">
                  <c:v>-0.60350000000000004</c:v>
                </c:pt>
                <c:pt idx="16">
                  <c:v>-0.61217499999999991</c:v>
                </c:pt>
                <c:pt idx="17">
                  <c:v>-0.626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27-484C-B93A-92629768D9D3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rev'!$F$66:$F$83</c:f>
              <c:numCache>
                <c:formatCode>0.0000</c:formatCode>
                <c:ptCount val="18"/>
                <c:pt idx="0">
                  <c:v>-6.4376754385965212E-2</c:v>
                </c:pt>
                <c:pt idx="1">
                  <c:v>-0.10247752837977324</c:v>
                </c:pt>
                <c:pt idx="2">
                  <c:v>-0.14057830237358127</c:v>
                </c:pt>
                <c:pt idx="3">
                  <c:v>-0.17867907636738931</c:v>
                </c:pt>
                <c:pt idx="4">
                  <c:v>-0.21677985036119732</c:v>
                </c:pt>
                <c:pt idx="5">
                  <c:v>-0.25488062435500536</c:v>
                </c:pt>
                <c:pt idx="6">
                  <c:v>-0.29298139834881343</c:v>
                </c:pt>
                <c:pt idx="7">
                  <c:v>-0.33108217234262138</c:v>
                </c:pt>
                <c:pt idx="8">
                  <c:v>-0.36918294633642945</c:v>
                </c:pt>
                <c:pt idx="9">
                  <c:v>-0.40728372033023752</c:v>
                </c:pt>
                <c:pt idx="10">
                  <c:v>-0.44538449432404548</c:v>
                </c:pt>
                <c:pt idx="11">
                  <c:v>-0.48348526831785354</c:v>
                </c:pt>
                <c:pt idx="12">
                  <c:v>-0.52158604231166161</c:v>
                </c:pt>
                <c:pt idx="13">
                  <c:v>-0.55968681630546957</c:v>
                </c:pt>
                <c:pt idx="14">
                  <c:v>-0.59778759029927764</c:v>
                </c:pt>
                <c:pt idx="15">
                  <c:v>-0.63588836429308571</c:v>
                </c:pt>
                <c:pt idx="16">
                  <c:v>-0.67398913828689366</c:v>
                </c:pt>
                <c:pt idx="17">
                  <c:v>-0.71208991228070173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27-484C-B93A-92629768D9D3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rev'!$P$66:$P$83</c:f>
              <c:numCache>
                <c:formatCode>0.0000</c:formatCode>
                <c:ptCount val="18"/>
                <c:pt idx="0">
                  <c:v>2.2499999999999999E-4</c:v>
                </c:pt>
                <c:pt idx="1">
                  <c:v>-4.5725000000000002E-2</c:v>
                </c:pt>
                <c:pt idx="2">
                  <c:v>-9.9349999999999994E-2</c:v>
                </c:pt>
                <c:pt idx="3">
                  <c:v>-0.1603</c:v>
                </c:pt>
                <c:pt idx="4">
                  <c:v>-0.22447499999999998</c:v>
                </c:pt>
                <c:pt idx="5">
                  <c:v>-0.28079999999999999</c:v>
                </c:pt>
                <c:pt idx="6">
                  <c:v>-0.32687500000000003</c:v>
                </c:pt>
                <c:pt idx="7">
                  <c:v>-0.37867500000000004</c:v>
                </c:pt>
                <c:pt idx="8">
                  <c:v>-0.4219</c:v>
                </c:pt>
                <c:pt idx="9">
                  <c:v>-0.45995000000000003</c:v>
                </c:pt>
                <c:pt idx="10">
                  <c:v>-0.49787500000000001</c:v>
                </c:pt>
                <c:pt idx="11">
                  <c:v>-0.53067500000000001</c:v>
                </c:pt>
                <c:pt idx="12">
                  <c:v>-0.56167500000000004</c:v>
                </c:pt>
                <c:pt idx="13">
                  <c:v>-0.57277500000000003</c:v>
                </c:pt>
                <c:pt idx="14">
                  <c:v>-0.58567500000000006</c:v>
                </c:pt>
                <c:pt idx="15">
                  <c:v>-0.60277500000000006</c:v>
                </c:pt>
                <c:pt idx="16">
                  <c:v>-0.61094999999999999</c:v>
                </c:pt>
                <c:pt idx="17">
                  <c:v>-0.62580000000000002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27-484C-B93A-92629768D9D3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rev'!$S$66:$S$83</c:f>
              <c:numCache>
                <c:formatCode>0.0000</c:formatCode>
                <c:ptCount val="18"/>
                <c:pt idx="0">
                  <c:v>-6.4779824561403632E-2</c:v>
                </c:pt>
                <c:pt idx="1">
                  <c:v>-0.10281896284829734</c:v>
                </c:pt>
                <c:pt idx="2">
                  <c:v>-0.14085810113519104</c:v>
                </c:pt>
                <c:pt idx="3">
                  <c:v>-0.17889723942208471</c:v>
                </c:pt>
                <c:pt idx="4">
                  <c:v>-0.21693637770897842</c:v>
                </c:pt>
                <c:pt idx="5">
                  <c:v>-0.25497551599587209</c:v>
                </c:pt>
                <c:pt idx="6">
                  <c:v>-0.2930146542827658</c:v>
                </c:pt>
                <c:pt idx="7">
                  <c:v>-0.3310537925696595</c:v>
                </c:pt>
                <c:pt idx="8">
                  <c:v>-0.3690929308565532</c:v>
                </c:pt>
                <c:pt idx="9">
                  <c:v>-0.40713206914344691</c:v>
                </c:pt>
                <c:pt idx="10">
                  <c:v>-0.44517120743034061</c:v>
                </c:pt>
                <c:pt idx="11">
                  <c:v>-0.48321034571723431</c:v>
                </c:pt>
                <c:pt idx="12">
                  <c:v>-0.52124948400412796</c:v>
                </c:pt>
                <c:pt idx="13">
                  <c:v>-0.55928862229102161</c:v>
                </c:pt>
                <c:pt idx="14">
                  <c:v>-0.59732776057791537</c:v>
                </c:pt>
                <c:pt idx="15">
                  <c:v>-0.63536689886480913</c:v>
                </c:pt>
                <c:pt idx="16">
                  <c:v>-0.67340603715170277</c:v>
                </c:pt>
                <c:pt idx="17">
                  <c:v>-0.71144517543859642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C27-484C-B93A-92629768D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Deslocamento</a:t>
                </a:r>
                <a:r>
                  <a:rPr lang="pt-BR" sz="1200" b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Longitudinal (mm)</a:t>
                </a:r>
                <a:endParaRPr lang="pt-BR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-4.9450000000000001E-2</c:v>
                </c:pt>
                <c:pt idx="2">
                  <c:v>-0.102825</c:v>
                </c:pt>
                <c:pt idx="3">
                  <c:v>-0.16385</c:v>
                </c:pt>
                <c:pt idx="4">
                  <c:v>-0.23022500000000001</c:v>
                </c:pt>
                <c:pt idx="5">
                  <c:v>-0.28792499999999999</c:v>
                </c:pt>
                <c:pt idx="6">
                  <c:v>-0.33479999999999999</c:v>
                </c:pt>
                <c:pt idx="7">
                  <c:v>-0.38875000000000004</c:v>
                </c:pt>
                <c:pt idx="8">
                  <c:v>-0.4325</c:v>
                </c:pt>
                <c:pt idx="9">
                  <c:v>-0.47199999999999998</c:v>
                </c:pt>
                <c:pt idx="10">
                  <c:v>-0.51139999999999997</c:v>
                </c:pt>
                <c:pt idx="11">
                  <c:v>-0.5444</c:v>
                </c:pt>
                <c:pt idx="12">
                  <c:v>-0.57647500000000007</c:v>
                </c:pt>
                <c:pt idx="13">
                  <c:v>-0.589225</c:v>
                </c:pt>
                <c:pt idx="14">
                  <c:v>-0.60460000000000003</c:v>
                </c:pt>
                <c:pt idx="15">
                  <c:v>-0.62507500000000005</c:v>
                </c:pt>
                <c:pt idx="16">
                  <c:v>-0.63355000000000006</c:v>
                </c:pt>
                <c:pt idx="17">
                  <c:v>-0.65162500000000001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36-41F4-8FB2-6600AA2610C6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rev'!$F$66:$F$83</c:f>
              <c:numCache>
                <c:formatCode>0.0000</c:formatCode>
                <c:ptCount val="18"/>
                <c:pt idx="0">
                  <c:v>-6.4988450292397651E-2</c:v>
                </c:pt>
                <c:pt idx="1">
                  <c:v>-0.10439291365669073</c:v>
                </c:pt>
                <c:pt idx="2">
                  <c:v>-0.1437973770209838</c:v>
                </c:pt>
                <c:pt idx="3">
                  <c:v>-0.18320184038527687</c:v>
                </c:pt>
                <c:pt idx="4">
                  <c:v>-0.22260630374956997</c:v>
                </c:pt>
                <c:pt idx="5">
                  <c:v>-0.26201076711386301</c:v>
                </c:pt>
                <c:pt idx="6">
                  <c:v>-0.3014152304781561</c:v>
                </c:pt>
                <c:pt idx="7">
                  <c:v>-0.34081969384244915</c:v>
                </c:pt>
                <c:pt idx="8">
                  <c:v>-0.38022415720674224</c:v>
                </c:pt>
                <c:pt idx="9">
                  <c:v>-0.41962862057103528</c:v>
                </c:pt>
                <c:pt idx="10">
                  <c:v>-0.45903308393532838</c:v>
                </c:pt>
                <c:pt idx="11">
                  <c:v>-0.49843754729962148</c:v>
                </c:pt>
                <c:pt idx="12">
                  <c:v>-0.53784201066391457</c:v>
                </c:pt>
                <c:pt idx="13">
                  <c:v>-0.57724647402820761</c:v>
                </c:pt>
                <c:pt idx="14">
                  <c:v>-0.61665093739250065</c:v>
                </c:pt>
                <c:pt idx="15">
                  <c:v>-0.65605540075679369</c:v>
                </c:pt>
                <c:pt idx="16">
                  <c:v>-0.69545986412108685</c:v>
                </c:pt>
                <c:pt idx="17">
                  <c:v>-0.73486432748537989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36-41F4-8FB2-6600AA2610C6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rev'!$P$66:$P$83</c:f>
              <c:numCache>
                <c:formatCode>0.0000</c:formatCode>
                <c:ptCount val="18"/>
                <c:pt idx="0">
                  <c:v>3.899999999999999E-3</c:v>
                </c:pt>
                <c:pt idx="1">
                  <c:v>-4.7349999999999996E-2</c:v>
                </c:pt>
                <c:pt idx="2">
                  <c:v>-0.10137500000000001</c:v>
                </c:pt>
                <c:pt idx="3">
                  <c:v>-0.16357500000000003</c:v>
                </c:pt>
                <c:pt idx="4">
                  <c:v>-0.23067499999999999</c:v>
                </c:pt>
                <c:pt idx="5">
                  <c:v>-0.288275</c:v>
                </c:pt>
                <c:pt idx="6">
                  <c:v>-0.33565</c:v>
                </c:pt>
                <c:pt idx="7">
                  <c:v>-0.39052500000000001</c:v>
                </c:pt>
                <c:pt idx="8">
                  <c:v>-0.43535000000000001</c:v>
                </c:pt>
                <c:pt idx="9">
                  <c:v>-0.47517500000000001</c:v>
                </c:pt>
                <c:pt idx="10">
                  <c:v>-0.51400000000000001</c:v>
                </c:pt>
                <c:pt idx="11">
                  <c:v>-0.54705000000000004</c:v>
                </c:pt>
                <c:pt idx="12">
                  <c:v>-0.58282499999999993</c:v>
                </c:pt>
                <c:pt idx="13">
                  <c:v>-0.59375</c:v>
                </c:pt>
                <c:pt idx="14">
                  <c:v>-0.60907500000000003</c:v>
                </c:pt>
                <c:pt idx="15">
                  <c:v>-0.62719999999999998</c:v>
                </c:pt>
                <c:pt idx="16">
                  <c:v>-0.63432500000000003</c:v>
                </c:pt>
                <c:pt idx="17">
                  <c:v>-0.65260000000000007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36-41F4-8FB2-6600AA2610C6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rev'!$S$66:$S$83</c:f>
              <c:numCache>
                <c:formatCode>0.0000</c:formatCode>
                <c:ptCount val="18"/>
                <c:pt idx="0">
                  <c:v>-6.3679093567251571E-2</c:v>
                </c:pt>
                <c:pt idx="1">
                  <c:v>-0.10340884072927425</c:v>
                </c:pt>
                <c:pt idx="2">
                  <c:v>-0.14313858789129691</c:v>
                </c:pt>
                <c:pt idx="3">
                  <c:v>-0.18286833505331959</c:v>
                </c:pt>
                <c:pt idx="4">
                  <c:v>-0.22259808221534227</c:v>
                </c:pt>
                <c:pt idx="5">
                  <c:v>-0.26232782937736493</c:v>
                </c:pt>
                <c:pt idx="6">
                  <c:v>-0.30205757653938758</c:v>
                </c:pt>
                <c:pt idx="7">
                  <c:v>-0.34178732370141029</c:v>
                </c:pt>
                <c:pt idx="8">
                  <c:v>-0.38151707086343301</c:v>
                </c:pt>
                <c:pt idx="9">
                  <c:v>-0.4212468180254556</c:v>
                </c:pt>
                <c:pt idx="10">
                  <c:v>-0.46097656518747832</c:v>
                </c:pt>
                <c:pt idx="11">
                  <c:v>-0.50070631234950103</c:v>
                </c:pt>
                <c:pt idx="12">
                  <c:v>-0.54043605951152363</c:v>
                </c:pt>
                <c:pt idx="13">
                  <c:v>-0.58016580667354634</c:v>
                </c:pt>
                <c:pt idx="14">
                  <c:v>-0.61989555383556894</c:v>
                </c:pt>
                <c:pt idx="15">
                  <c:v>-0.65962530099759165</c:v>
                </c:pt>
                <c:pt idx="16">
                  <c:v>-0.69935504815961436</c:v>
                </c:pt>
                <c:pt idx="17">
                  <c:v>-0.73908479532163696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936-41F4-8FB2-6600AA261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lang="pt-BR"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lang="pt-BR"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 algn="ctr">
              <a:defRPr lang="en-US"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pt-BR"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pt-BR"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-4.9450000000000001E-2</c:v>
                </c:pt>
                <c:pt idx="2">
                  <c:v>-0.102825</c:v>
                </c:pt>
                <c:pt idx="3">
                  <c:v>-0.16385</c:v>
                </c:pt>
                <c:pt idx="4">
                  <c:v>-0.23022500000000001</c:v>
                </c:pt>
                <c:pt idx="5">
                  <c:v>-0.28792499999999999</c:v>
                </c:pt>
                <c:pt idx="6">
                  <c:v>-0.33479999999999999</c:v>
                </c:pt>
                <c:pt idx="7">
                  <c:v>-0.38875000000000004</c:v>
                </c:pt>
                <c:pt idx="8">
                  <c:v>-0.4325</c:v>
                </c:pt>
                <c:pt idx="9">
                  <c:v>-0.47199999999999998</c:v>
                </c:pt>
                <c:pt idx="10">
                  <c:v>-0.51139999999999997</c:v>
                </c:pt>
                <c:pt idx="11">
                  <c:v>-0.5444</c:v>
                </c:pt>
                <c:pt idx="12">
                  <c:v>-0.57647500000000007</c:v>
                </c:pt>
                <c:pt idx="13">
                  <c:v>-0.589225</c:v>
                </c:pt>
                <c:pt idx="14">
                  <c:v>-0.60460000000000003</c:v>
                </c:pt>
                <c:pt idx="15">
                  <c:v>-0.62507500000000005</c:v>
                </c:pt>
                <c:pt idx="16">
                  <c:v>-0.63355000000000006</c:v>
                </c:pt>
                <c:pt idx="17">
                  <c:v>-0.65162500000000001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80-41D6-83C4-E18DFD44BB95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rev'!$F$66:$F$83</c:f>
              <c:numCache>
                <c:formatCode>0.0000</c:formatCode>
                <c:ptCount val="18"/>
                <c:pt idx="0">
                  <c:v>-6.4988450292397651E-2</c:v>
                </c:pt>
                <c:pt idx="1">
                  <c:v>-0.10439291365669073</c:v>
                </c:pt>
                <c:pt idx="2">
                  <c:v>-0.1437973770209838</c:v>
                </c:pt>
                <c:pt idx="3">
                  <c:v>-0.18320184038527687</c:v>
                </c:pt>
                <c:pt idx="4">
                  <c:v>-0.22260630374956997</c:v>
                </c:pt>
                <c:pt idx="5">
                  <c:v>-0.26201076711386301</c:v>
                </c:pt>
                <c:pt idx="6">
                  <c:v>-0.3014152304781561</c:v>
                </c:pt>
                <c:pt idx="7">
                  <c:v>-0.34081969384244915</c:v>
                </c:pt>
                <c:pt idx="8">
                  <c:v>-0.38022415720674224</c:v>
                </c:pt>
                <c:pt idx="9">
                  <c:v>-0.41962862057103528</c:v>
                </c:pt>
                <c:pt idx="10">
                  <c:v>-0.45903308393532838</c:v>
                </c:pt>
                <c:pt idx="11">
                  <c:v>-0.49843754729962148</c:v>
                </c:pt>
                <c:pt idx="12">
                  <c:v>-0.53784201066391457</c:v>
                </c:pt>
                <c:pt idx="13">
                  <c:v>-0.57724647402820761</c:v>
                </c:pt>
                <c:pt idx="14">
                  <c:v>-0.61665093739250065</c:v>
                </c:pt>
                <c:pt idx="15">
                  <c:v>-0.65605540075679369</c:v>
                </c:pt>
                <c:pt idx="16">
                  <c:v>-0.69545986412108685</c:v>
                </c:pt>
                <c:pt idx="17">
                  <c:v>-0.73486432748537989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80-41D6-83C4-E18DFD44BB95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rev'!$P$66:$P$83</c:f>
              <c:numCache>
                <c:formatCode>0.0000</c:formatCode>
                <c:ptCount val="18"/>
                <c:pt idx="0">
                  <c:v>3.899999999999999E-3</c:v>
                </c:pt>
                <c:pt idx="1">
                  <c:v>-4.7349999999999996E-2</c:v>
                </c:pt>
                <c:pt idx="2">
                  <c:v>-0.10137500000000001</c:v>
                </c:pt>
                <c:pt idx="3">
                  <c:v>-0.16357500000000003</c:v>
                </c:pt>
                <c:pt idx="4">
                  <c:v>-0.23067499999999999</c:v>
                </c:pt>
                <c:pt idx="5">
                  <c:v>-0.288275</c:v>
                </c:pt>
                <c:pt idx="6">
                  <c:v>-0.33565</c:v>
                </c:pt>
                <c:pt idx="7">
                  <c:v>-0.39052500000000001</c:v>
                </c:pt>
                <c:pt idx="8">
                  <c:v>-0.43535000000000001</c:v>
                </c:pt>
                <c:pt idx="9">
                  <c:v>-0.47517500000000001</c:v>
                </c:pt>
                <c:pt idx="10">
                  <c:v>-0.51400000000000001</c:v>
                </c:pt>
                <c:pt idx="11">
                  <c:v>-0.54705000000000004</c:v>
                </c:pt>
                <c:pt idx="12">
                  <c:v>-0.58282499999999993</c:v>
                </c:pt>
                <c:pt idx="13">
                  <c:v>-0.59375</c:v>
                </c:pt>
                <c:pt idx="14">
                  <c:v>-0.60907500000000003</c:v>
                </c:pt>
                <c:pt idx="15">
                  <c:v>-0.62719999999999998</c:v>
                </c:pt>
                <c:pt idx="16">
                  <c:v>-0.63432500000000003</c:v>
                </c:pt>
                <c:pt idx="17">
                  <c:v>-0.65260000000000007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80-41D6-83C4-E18DFD44BB95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rev'!$S$66:$S$83</c:f>
              <c:numCache>
                <c:formatCode>0.0000</c:formatCode>
                <c:ptCount val="18"/>
                <c:pt idx="0">
                  <c:v>-6.3679093567251571E-2</c:v>
                </c:pt>
                <c:pt idx="1">
                  <c:v>-0.10340884072927425</c:v>
                </c:pt>
                <c:pt idx="2">
                  <c:v>-0.14313858789129691</c:v>
                </c:pt>
                <c:pt idx="3">
                  <c:v>-0.18286833505331959</c:v>
                </c:pt>
                <c:pt idx="4">
                  <c:v>-0.22259808221534227</c:v>
                </c:pt>
                <c:pt idx="5">
                  <c:v>-0.26232782937736493</c:v>
                </c:pt>
                <c:pt idx="6">
                  <c:v>-0.30205757653938758</c:v>
                </c:pt>
                <c:pt idx="7">
                  <c:v>-0.34178732370141029</c:v>
                </c:pt>
                <c:pt idx="8">
                  <c:v>-0.38151707086343301</c:v>
                </c:pt>
                <c:pt idx="9">
                  <c:v>-0.4212468180254556</c:v>
                </c:pt>
                <c:pt idx="10">
                  <c:v>-0.46097656518747832</c:v>
                </c:pt>
                <c:pt idx="11">
                  <c:v>-0.50070631234950103</c:v>
                </c:pt>
                <c:pt idx="12">
                  <c:v>-0.54043605951152363</c:v>
                </c:pt>
                <c:pt idx="13">
                  <c:v>-0.58016580667354634</c:v>
                </c:pt>
                <c:pt idx="14">
                  <c:v>-0.61989555383556894</c:v>
                </c:pt>
                <c:pt idx="15">
                  <c:v>-0.65962530099759165</c:v>
                </c:pt>
                <c:pt idx="16">
                  <c:v>-0.69935504815961436</c:v>
                </c:pt>
                <c:pt idx="17">
                  <c:v>-0.73908479532163696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80-41D6-83C4-E18DFD44B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1" i="0" u="none" strike="noStrike" kern="1200" baseline="0">
          <a:solidFill>
            <a:sysClr val="windowText" lastClr="000000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y'i - Ida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'300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rev'!$C$66:$C$83</c:f>
              <c:numCache>
                <c:formatCode>0.0000</c:formatCode>
                <c:ptCount val="18"/>
                <c:pt idx="0">
                  <c:v>0</c:v>
                </c:pt>
                <c:pt idx="1">
                  <c:v>-5.0874999999999997E-2</c:v>
                </c:pt>
                <c:pt idx="2">
                  <c:v>-0.104075</c:v>
                </c:pt>
                <c:pt idx="3">
                  <c:v>-0.16585000000000003</c:v>
                </c:pt>
                <c:pt idx="4">
                  <c:v>-0.2321</c:v>
                </c:pt>
                <c:pt idx="5">
                  <c:v>-0.28902499999999998</c:v>
                </c:pt>
                <c:pt idx="6">
                  <c:v>-0.33645000000000003</c:v>
                </c:pt>
                <c:pt idx="7">
                  <c:v>-0.38827499999999998</c:v>
                </c:pt>
                <c:pt idx="8">
                  <c:v>-0.43225000000000002</c:v>
                </c:pt>
                <c:pt idx="9">
                  <c:v>-0.47117500000000001</c:v>
                </c:pt>
                <c:pt idx="10">
                  <c:v>-0.50987500000000008</c:v>
                </c:pt>
                <c:pt idx="11">
                  <c:v>-0.54352500000000004</c:v>
                </c:pt>
                <c:pt idx="12">
                  <c:v>-0.57472500000000004</c:v>
                </c:pt>
                <c:pt idx="13">
                  <c:v>-0.58657500000000007</c:v>
                </c:pt>
                <c:pt idx="14">
                  <c:v>-0.5998</c:v>
                </c:pt>
                <c:pt idx="15">
                  <c:v>-0.61719999999999997</c:v>
                </c:pt>
                <c:pt idx="16">
                  <c:v>-0.62554999999999994</c:v>
                </c:pt>
                <c:pt idx="17">
                  <c:v>-0.64272499999999999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42-485D-BC67-9C298C65AFB5}"/>
            </c:ext>
          </c:extLst>
        </c:ser>
        <c:ser>
          <c:idx val="1"/>
          <c:order val="1"/>
          <c:tx>
            <c:v>yi - Ida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  <a:prstDash val="dash"/>
              </a:ln>
              <a:effectLst/>
            </c:spPr>
          </c:marker>
          <c:xVal>
            <c:numRef>
              <c:f>'300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rev'!$F$66:$F$83</c:f>
              <c:numCache>
                <c:formatCode>0.0000</c:formatCode>
                <c:ptCount val="18"/>
                <c:pt idx="0">
                  <c:v>-6.833786549707617E-2</c:v>
                </c:pt>
                <c:pt idx="1">
                  <c:v>-0.10716118851049206</c:v>
                </c:pt>
                <c:pt idx="2">
                  <c:v>-0.14598451152390796</c:v>
                </c:pt>
                <c:pt idx="3">
                  <c:v>-0.18480783453732383</c:v>
                </c:pt>
                <c:pt idx="4">
                  <c:v>-0.2236311575507397</c:v>
                </c:pt>
                <c:pt idx="5">
                  <c:v>-0.2624544805641556</c:v>
                </c:pt>
                <c:pt idx="6">
                  <c:v>-0.3012778035775715</c:v>
                </c:pt>
                <c:pt idx="7">
                  <c:v>-0.34010112659098735</c:v>
                </c:pt>
                <c:pt idx="8">
                  <c:v>-0.37892444960440325</c:v>
                </c:pt>
                <c:pt idx="9">
                  <c:v>-0.41774777261781909</c:v>
                </c:pt>
                <c:pt idx="10">
                  <c:v>-0.45657109563123499</c:v>
                </c:pt>
                <c:pt idx="11">
                  <c:v>-0.49539441864465089</c:v>
                </c:pt>
                <c:pt idx="12">
                  <c:v>-0.53421774165806679</c:v>
                </c:pt>
                <c:pt idx="13">
                  <c:v>-0.57304106467148275</c:v>
                </c:pt>
                <c:pt idx="14">
                  <c:v>-0.61186438768489859</c:v>
                </c:pt>
                <c:pt idx="15">
                  <c:v>-0.65068771069831444</c:v>
                </c:pt>
                <c:pt idx="16">
                  <c:v>-0.68951103371173039</c:v>
                </c:pt>
                <c:pt idx="17">
                  <c:v>-0.72833435672514624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42-485D-BC67-9C298C65AFB5}"/>
            </c:ext>
          </c:extLst>
        </c:ser>
        <c:ser>
          <c:idx val="2"/>
          <c:order val="2"/>
          <c:tx>
            <c:v>yi' - Volta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rev'!$P$66:$P$83</c:f>
              <c:numCache>
                <c:formatCode>0.0000</c:formatCode>
                <c:ptCount val="18"/>
                <c:pt idx="0">
                  <c:v>1.075E-3</c:v>
                </c:pt>
                <c:pt idx="1">
                  <c:v>-4.9549999999999997E-2</c:v>
                </c:pt>
                <c:pt idx="2">
                  <c:v>-0.1024</c:v>
                </c:pt>
                <c:pt idx="3">
                  <c:v>-0.16470000000000001</c:v>
                </c:pt>
                <c:pt idx="4">
                  <c:v>-0.23127500000000001</c:v>
                </c:pt>
                <c:pt idx="5">
                  <c:v>-0.28770000000000001</c:v>
                </c:pt>
                <c:pt idx="6">
                  <c:v>-0.33557499999999996</c:v>
                </c:pt>
                <c:pt idx="7">
                  <c:v>-0.38752500000000001</c:v>
                </c:pt>
                <c:pt idx="8">
                  <c:v>-0.431425</c:v>
                </c:pt>
                <c:pt idx="9">
                  <c:v>-0.47110000000000002</c:v>
                </c:pt>
                <c:pt idx="10">
                  <c:v>-0.50962499999999999</c:v>
                </c:pt>
                <c:pt idx="11">
                  <c:v>-0.54344999999999999</c:v>
                </c:pt>
                <c:pt idx="12">
                  <c:v>-0.57442499999999996</c:v>
                </c:pt>
                <c:pt idx="13">
                  <c:v>-0.5858000000000001</c:v>
                </c:pt>
                <c:pt idx="14">
                  <c:v>-0.599325</c:v>
                </c:pt>
                <c:pt idx="15">
                  <c:v>-0.61670000000000003</c:v>
                </c:pt>
                <c:pt idx="16">
                  <c:v>-0.62430000000000008</c:v>
                </c:pt>
                <c:pt idx="17">
                  <c:v>-0.64229999999999998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042-485D-BC67-9C298C65AFB5}"/>
            </c:ext>
          </c:extLst>
        </c:ser>
        <c:ser>
          <c:idx val="3"/>
          <c:order val="3"/>
          <c:tx>
            <c:v>yi - Volta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rev'!$S$66:$S$83</c:f>
              <c:numCache>
                <c:formatCode>0.0000</c:formatCode>
                <c:ptCount val="18"/>
                <c:pt idx="0">
                  <c:v>-6.713523391812834E-2</c:v>
                </c:pt>
                <c:pt idx="1">
                  <c:v>-0.10600886652906748</c:v>
                </c:pt>
                <c:pt idx="2">
                  <c:v>-0.14488249914000662</c:v>
                </c:pt>
                <c:pt idx="3">
                  <c:v>-0.18375613175094574</c:v>
                </c:pt>
                <c:pt idx="4">
                  <c:v>-0.22262976436188489</c:v>
                </c:pt>
                <c:pt idx="5">
                  <c:v>-0.26150339697282399</c:v>
                </c:pt>
                <c:pt idx="6">
                  <c:v>-0.30037702958376311</c:v>
                </c:pt>
                <c:pt idx="7">
                  <c:v>-0.33925066219470223</c:v>
                </c:pt>
                <c:pt idx="8">
                  <c:v>-0.37812429480564147</c:v>
                </c:pt>
                <c:pt idx="9">
                  <c:v>-0.41699792741658059</c:v>
                </c:pt>
                <c:pt idx="10">
                  <c:v>-0.45587156002751972</c:v>
                </c:pt>
                <c:pt idx="11">
                  <c:v>-0.49474519263845884</c:v>
                </c:pt>
                <c:pt idx="12">
                  <c:v>-0.53361882524939797</c:v>
                </c:pt>
                <c:pt idx="13">
                  <c:v>-0.57249245786033709</c:v>
                </c:pt>
                <c:pt idx="14">
                  <c:v>-0.61136609047127621</c:v>
                </c:pt>
                <c:pt idx="15">
                  <c:v>-0.65023972308221534</c:v>
                </c:pt>
                <c:pt idx="16">
                  <c:v>-0.68911335569315457</c:v>
                </c:pt>
                <c:pt idx="17">
                  <c:v>-0.7279869883040937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042-485D-BC67-9C298C65A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28096"/>
        <c:axId val="2045329344"/>
      </c:scatterChart>
      <c:valAx>
        <c:axId val="2045328096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pt-BR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 algn="ctr">
              <a:defRPr lang="en-US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45329344"/>
        <c:crosses val="autoZero"/>
        <c:crossBetween val="midCat"/>
        <c:majorUnit val="40"/>
      </c:valAx>
      <c:valAx>
        <c:axId val="20453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Valores Medidos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pt-BR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4532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-7.9492260061919742E-3</c:v>
                </c:pt>
                <c:pt idx="2">
                  <c:v>-2.2723452012383946E-2</c:v>
                </c:pt>
                <c:pt idx="3">
                  <c:v>-4.4897678018575915E-2</c:v>
                </c:pt>
                <c:pt idx="4">
                  <c:v>-7.1896904024767894E-2</c:v>
                </c:pt>
                <c:pt idx="5">
                  <c:v>-9.0321130030959845E-2</c:v>
                </c:pt>
                <c:pt idx="6">
                  <c:v>-9.7920356037151796E-2</c:v>
                </c:pt>
                <c:pt idx="7">
                  <c:v>-0.11184458204334383</c:v>
                </c:pt>
                <c:pt idx="8">
                  <c:v>-0.11709380804953576</c:v>
                </c:pt>
                <c:pt idx="9">
                  <c:v>-0.11661803405572771</c:v>
                </c:pt>
                <c:pt idx="10">
                  <c:v>-0.11694226006191974</c:v>
                </c:pt>
                <c:pt idx="11">
                  <c:v>-0.11176648606811165</c:v>
                </c:pt>
                <c:pt idx="12">
                  <c:v>-0.10511571207430356</c:v>
                </c:pt>
                <c:pt idx="13">
                  <c:v>-7.8289938080495641E-2</c:v>
                </c:pt>
                <c:pt idx="14">
                  <c:v>-5.2564164086687487E-2</c:v>
                </c:pt>
                <c:pt idx="15">
                  <c:v>-3.1988390092879543E-2</c:v>
                </c:pt>
                <c:pt idx="16">
                  <c:v>-2.562616099071463E-3</c:v>
                </c:pt>
                <c:pt idx="17">
                  <c:v>2.1713157894736518E-2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58-4044-A08B-7A02A41B5EBD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-7.9108617131063014E-3</c:v>
                </c:pt>
                <c:pt idx="2">
                  <c:v>-2.349672342621259E-2</c:v>
                </c:pt>
                <c:pt idx="3">
                  <c:v>-4.6407585139318919E-2</c:v>
                </c:pt>
                <c:pt idx="4">
                  <c:v>-7.2543446852425197E-2</c:v>
                </c:pt>
                <c:pt idx="5">
                  <c:v>-9.0829308565531536E-2</c:v>
                </c:pt>
                <c:pt idx="6">
                  <c:v>-9.8865170278637865E-2</c:v>
                </c:pt>
                <c:pt idx="7">
                  <c:v>-0.11262603199174417</c:v>
                </c:pt>
                <c:pt idx="8">
                  <c:v>-0.11781189370485043</c:v>
                </c:pt>
                <c:pt idx="9">
                  <c:v>-0.11782275541795675</c:v>
                </c:pt>
                <c:pt idx="10">
                  <c:v>-0.11770861713106304</c:v>
                </c:pt>
                <c:pt idx="11">
                  <c:v>-0.11246947884416933</c:v>
                </c:pt>
                <c:pt idx="12">
                  <c:v>-0.10543034055727571</c:v>
                </c:pt>
                <c:pt idx="13">
                  <c:v>-7.849120227038206E-2</c:v>
                </c:pt>
                <c:pt idx="14">
                  <c:v>-5.3352063983488324E-2</c:v>
                </c:pt>
                <c:pt idx="15">
                  <c:v>-3.2412925696594569E-2</c:v>
                </c:pt>
                <c:pt idx="16">
                  <c:v>-2.5487874097008534E-3</c:v>
                </c:pt>
                <c:pt idx="17">
                  <c:v>2.0640350877192765E-2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58-4044-A08B-7A02A41B5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lang="pt-BR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pt-BR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-9.8283539731682107E-3</c:v>
                </c:pt>
                <c:pt idx="2">
                  <c:v>-2.6106707946336447E-2</c:v>
                </c:pt>
                <c:pt idx="3">
                  <c:v>-4.948506191950465E-2</c:v>
                </c:pt>
                <c:pt idx="4">
                  <c:v>-7.6013415892672867E-2</c:v>
                </c:pt>
                <c:pt idx="5">
                  <c:v>-9.4891769865841094E-2</c:v>
                </c:pt>
                <c:pt idx="6">
                  <c:v>-0.1022951238390092</c:v>
                </c:pt>
                <c:pt idx="7">
                  <c:v>-0.1159234778121775</c:v>
                </c:pt>
                <c:pt idx="8">
                  <c:v>-0.12252683178534575</c:v>
                </c:pt>
                <c:pt idx="9">
                  <c:v>-0.12133018575851391</c:v>
                </c:pt>
                <c:pt idx="10">
                  <c:v>-0.12238353973168205</c:v>
                </c:pt>
                <c:pt idx="11">
                  <c:v>-0.11681189370485036</c:v>
                </c:pt>
                <c:pt idx="12">
                  <c:v>-0.10871524767801845</c:v>
                </c:pt>
                <c:pt idx="13">
                  <c:v>-8.1868601651186715E-2</c:v>
                </c:pt>
                <c:pt idx="14">
                  <c:v>-5.5296955624354896E-2</c:v>
                </c:pt>
                <c:pt idx="15">
                  <c:v>-3.4425309597523227E-2</c:v>
                </c:pt>
                <c:pt idx="16">
                  <c:v>-3.7536635706915261E-3</c:v>
                </c:pt>
                <c:pt idx="17">
                  <c:v>1.8892982456140447E-2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3D-45FB-B7E3-4A077885D431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'100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-8.9559597523219889E-3</c:v>
                </c:pt>
                <c:pt idx="2">
                  <c:v>-2.5886919504644001E-2</c:v>
                </c:pt>
                <c:pt idx="3">
                  <c:v>-4.9417879256965974E-2</c:v>
                </c:pt>
                <c:pt idx="4">
                  <c:v>-7.4923839009287924E-2</c:v>
                </c:pt>
                <c:pt idx="5">
                  <c:v>-9.322979876161E-2</c:v>
                </c:pt>
                <c:pt idx="6">
                  <c:v>-0.10101075851393196</c:v>
                </c:pt>
                <c:pt idx="7">
                  <c:v>-0.11541671826625396</c:v>
                </c:pt>
                <c:pt idx="8">
                  <c:v>-0.12197267801857595</c:v>
                </c:pt>
                <c:pt idx="9">
                  <c:v>-0.12145363777089793</c:v>
                </c:pt>
                <c:pt idx="10">
                  <c:v>-0.12175959752321994</c:v>
                </c:pt>
                <c:pt idx="11">
                  <c:v>-0.11674055727554197</c:v>
                </c:pt>
                <c:pt idx="12">
                  <c:v>-0.10804651702786386</c:v>
                </c:pt>
                <c:pt idx="13">
                  <c:v>-8.1277476780185959E-2</c:v>
                </c:pt>
                <c:pt idx="14">
                  <c:v>-5.498343653250784E-2</c:v>
                </c:pt>
                <c:pt idx="15">
                  <c:v>-3.4064396284829851E-2</c:v>
                </c:pt>
                <c:pt idx="16">
                  <c:v>-2.7953560371517805E-3</c:v>
                </c:pt>
                <c:pt idx="17">
                  <c:v>1.9598684210526213E-2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3D-45FB-B7E3-4A077885D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pt-BR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lang="pt-BR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-1.0045536635706918E-2</c:v>
                </c:pt>
                <c:pt idx="2">
                  <c:v>-2.4016073271413849E-2</c:v>
                </c:pt>
                <c:pt idx="3">
                  <c:v>-4.5636609907120776E-2</c:v>
                </c:pt>
                <c:pt idx="4">
                  <c:v>-7.2607146542827697E-2</c:v>
                </c:pt>
                <c:pt idx="5">
                  <c:v>-9.090268317853463E-2</c:v>
                </c:pt>
                <c:pt idx="6">
                  <c:v>-9.8373219814241533E-2</c:v>
                </c:pt>
                <c:pt idx="7">
                  <c:v>-0.11291875644994855</c:v>
                </c:pt>
                <c:pt idx="8">
                  <c:v>-0.1172642930856554</c:v>
                </c:pt>
                <c:pt idx="9">
                  <c:v>-0.11735982972136234</c:v>
                </c:pt>
                <c:pt idx="10">
                  <c:v>-0.11735536635706924</c:v>
                </c:pt>
                <c:pt idx="11">
                  <c:v>-0.11095090299277617</c:v>
                </c:pt>
                <c:pt idx="12">
                  <c:v>-0.10362143962848315</c:v>
                </c:pt>
                <c:pt idx="13">
                  <c:v>-7.6966976264190037E-2</c:v>
                </c:pt>
                <c:pt idx="14">
                  <c:v>-5.2937512899897024E-2</c:v>
                </c:pt>
                <c:pt idx="15">
                  <c:v>-3.4008049535604004E-2</c:v>
                </c:pt>
                <c:pt idx="16">
                  <c:v>-3.0785861713108625E-3</c:v>
                </c:pt>
                <c:pt idx="17">
                  <c:v>1.8250877192982226E-2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45-44C7-AAA7-10EEAF9F7A3B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'200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-1.1520252837977314E-2</c:v>
                </c:pt>
                <c:pt idx="2">
                  <c:v>-2.581550567595467E-2</c:v>
                </c:pt>
                <c:pt idx="3">
                  <c:v>-4.8285758513932006E-2</c:v>
                </c:pt>
                <c:pt idx="4">
                  <c:v>-7.5656011351909289E-2</c:v>
                </c:pt>
                <c:pt idx="5">
                  <c:v>-9.3526264189886646E-2</c:v>
                </c:pt>
                <c:pt idx="6">
                  <c:v>-0.10117151702786399</c:v>
                </c:pt>
                <c:pt idx="7">
                  <c:v>-0.11631676986584129</c:v>
                </c:pt>
                <c:pt idx="8">
                  <c:v>-0.12141202270381858</c:v>
                </c:pt>
                <c:pt idx="9">
                  <c:v>-0.12150727554179598</c:v>
                </c:pt>
                <c:pt idx="10">
                  <c:v>-0.12060252837977327</c:v>
                </c:pt>
                <c:pt idx="11">
                  <c:v>-0.11392278121775058</c:v>
                </c:pt>
                <c:pt idx="12">
                  <c:v>-0.10996803405572787</c:v>
                </c:pt>
                <c:pt idx="13">
                  <c:v>-8.1163286893705236E-2</c:v>
                </c:pt>
                <c:pt idx="14">
                  <c:v>-5.675853973168267E-2</c:v>
                </c:pt>
                <c:pt idx="15">
                  <c:v>-3.5153792569659906E-2</c:v>
                </c:pt>
                <c:pt idx="16">
                  <c:v>-2.5490454076372432E-3</c:v>
                </c:pt>
                <c:pt idx="17">
                  <c:v>1.8905701754385315E-2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45-44C7-AAA7-10EEAF9F7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lang="pt-BR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lang="pt-BR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desvio corrigido (Ida)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 mm sem rev'!$B$66:$B$83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rev'!$H$66:$H$83</c:f>
              <c:numCache>
                <c:formatCode>0.0000</c:formatCode>
                <c:ptCount val="18"/>
                <c:pt idx="0">
                  <c:v>0</c:v>
                </c:pt>
                <c:pt idx="1">
                  <c:v>-1.205167698658411E-2</c:v>
                </c:pt>
                <c:pt idx="2">
                  <c:v>-2.6428353973168214E-2</c:v>
                </c:pt>
                <c:pt idx="3">
                  <c:v>-4.9380030959752366E-2</c:v>
                </c:pt>
                <c:pt idx="4">
                  <c:v>-7.6806707946336469E-2</c:v>
                </c:pt>
                <c:pt idx="5">
                  <c:v>-9.4908384932920545E-2</c:v>
                </c:pt>
                <c:pt idx="6">
                  <c:v>-0.1035100619195047</c:v>
                </c:pt>
                <c:pt idx="7">
                  <c:v>-0.1165117389060888</c:v>
                </c:pt>
                <c:pt idx="8">
                  <c:v>-0.12166341589267295</c:v>
                </c:pt>
                <c:pt idx="9">
                  <c:v>-0.12176509287925709</c:v>
                </c:pt>
                <c:pt idx="10">
                  <c:v>-0.12164176986584126</c:v>
                </c:pt>
                <c:pt idx="11">
                  <c:v>-0.11646844685242531</c:v>
                </c:pt>
                <c:pt idx="12">
                  <c:v>-0.10884512383900942</c:v>
                </c:pt>
                <c:pt idx="13">
                  <c:v>-8.1871800825593491E-2</c:v>
                </c:pt>
                <c:pt idx="14">
                  <c:v>-5.6273477812177577E-2</c:v>
                </c:pt>
                <c:pt idx="15">
                  <c:v>-3.4850154798761704E-2</c:v>
                </c:pt>
                <c:pt idx="16">
                  <c:v>-4.3768317853457167E-3</c:v>
                </c:pt>
                <c:pt idx="17">
                  <c:v>1.7271491228070077E-2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F9-4BA6-AF4B-167F1529E061}"/>
            </c:ext>
          </c:extLst>
        </c:ser>
        <c:ser>
          <c:idx val="1"/>
          <c:order val="1"/>
          <c:tx>
            <c:v>desvio corrigido (Volta)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'300 mm sem rev'!$O$66:$O$83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sem rev'!$U$66:$U$83</c:f>
              <c:numCache>
                <c:formatCode>0.0000</c:formatCode>
                <c:ptCount val="18"/>
                <c:pt idx="0">
                  <c:v>0</c:v>
                </c:pt>
                <c:pt idx="1">
                  <c:v>-1.1751367389060866E-2</c:v>
                </c:pt>
                <c:pt idx="2">
                  <c:v>-2.5727734778121736E-2</c:v>
                </c:pt>
                <c:pt idx="3">
                  <c:v>-4.915410216718262E-2</c:v>
                </c:pt>
                <c:pt idx="4">
                  <c:v>-7.6855469556243464E-2</c:v>
                </c:pt>
                <c:pt idx="5">
                  <c:v>-9.440683694530437E-2</c:v>
                </c:pt>
                <c:pt idx="6">
                  <c:v>-0.10340820433436519</c:v>
                </c:pt>
                <c:pt idx="7">
                  <c:v>-0.11648457172342612</c:v>
                </c:pt>
                <c:pt idx="8">
                  <c:v>-0.12151093911248688</c:v>
                </c:pt>
                <c:pt idx="9">
                  <c:v>-0.12231230650154777</c:v>
                </c:pt>
                <c:pt idx="10">
                  <c:v>-0.12196367389060862</c:v>
                </c:pt>
                <c:pt idx="11">
                  <c:v>-0.11691504127966949</c:v>
                </c:pt>
                <c:pt idx="12">
                  <c:v>-0.10901640866873034</c:v>
                </c:pt>
                <c:pt idx="13">
                  <c:v>-8.1517776057791355E-2</c:v>
                </c:pt>
                <c:pt idx="14">
                  <c:v>-5.6169143446852129E-2</c:v>
                </c:pt>
                <c:pt idx="15">
                  <c:v>-3.4670510835913035E-2</c:v>
                </c:pt>
                <c:pt idx="16">
                  <c:v>-3.3968782249738511E-3</c:v>
                </c:pt>
                <c:pt idx="17">
                  <c:v>1.7476754385965368E-2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F9-4BA6-AF4B-167F1529E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96192"/>
        <c:axId val="1785898688"/>
      </c:scatterChart>
      <c:valAx>
        <c:axId val="1785896192"/>
        <c:scaling>
          <c:orientation val="minMax"/>
          <c:max val="6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Deslocamento Longitudinal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lang="pt-BR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785898688"/>
        <c:crosses val="autoZero"/>
        <c:crossBetween val="midCat"/>
        <c:majorUnit val="40"/>
      </c:valAx>
      <c:valAx>
        <c:axId val="17858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Desvio de retitude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lang="pt-BR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785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MMC</c:v>
          </c:tx>
          <c:spPr>
            <a:ln w="31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[1]MMC!$B$769:$B$1447</c:f>
              <c:numCache>
                <c:formatCode>General</c:formatCode>
                <c:ptCount val="679"/>
                <c:pt idx="0">
                  <c:v>0</c:v>
                </c:pt>
                <c:pt idx="1">
                  <c:v>1.0008359999999996</c:v>
                </c:pt>
                <c:pt idx="2">
                  <c:v>1.9975983333333289</c:v>
                </c:pt>
                <c:pt idx="3">
                  <c:v>2.9994239999999976</c:v>
                </c:pt>
                <c:pt idx="4">
                  <c:v>4.0036013333333322</c:v>
                </c:pt>
                <c:pt idx="5">
                  <c:v>5.0090683333333317</c:v>
                </c:pt>
                <c:pt idx="6">
                  <c:v>6.014839666666667</c:v>
                </c:pt>
                <c:pt idx="7">
                  <c:v>7.020036666666666</c:v>
                </c:pt>
                <c:pt idx="8">
                  <c:v>8.024579666666666</c:v>
                </c:pt>
                <c:pt idx="9">
                  <c:v>9.0294226666666653</c:v>
                </c:pt>
                <c:pt idx="10">
                  <c:v>10.034360000000001</c:v>
                </c:pt>
                <c:pt idx="11">
                  <c:v>11.038697666666666</c:v>
                </c:pt>
                <c:pt idx="12">
                  <c:v>12.043137666666668</c:v>
                </c:pt>
                <c:pt idx="13">
                  <c:v>13.047460333333332</c:v>
                </c:pt>
                <c:pt idx="14">
                  <c:v>14.051963666666667</c:v>
                </c:pt>
                <c:pt idx="15">
                  <c:v>15.056574666666666</c:v>
                </c:pt>
                <c:pt idx="16">
                  <c:v>16.062009</c:v>
                </c:pt>
                <c:pt idx="17">
                  <c:v>17.065124333333333</c:v>
                </c:pt>
                <c:pt idx="18">
                  <c:v>18.070459666666665</c:v>
                </c:pt>
                <c:pt idx="19">
                  <c:v>19.074478333333332</c:v>
                </c:pt>
                <c:pt idx="20">
                  <c:v>20.079570666666665</c:v>
                </c:pt>
                <c:pt idx="21">
                  <c:v>21.082248666666665</c:v>
                </c:pt>
                <c:pt idx="22">
                  <c:v>22.087804666666667</c:v>
                </c:pt>
                <c:pt idx="23">
                  <c:v>23.091549999999998</c:v>
                </c:pt>
                <c:pt idx="24">
                  <c:v>24.097298666666667</c:v>
                </c:pt>
                <c:pt idx="25">
                  <c:v>25.102488333333334</c:v>
                </c:pt>
                <c:pt idx="26">
                  <c:v>26.106781999999999</c:v>
                </c:pt>
                <c:pt idx="27">
                  <c:v>27.111079666666665</c:v>
                </c:pt>
                <c:pt idx="28">
                  <c:v>28.115590666666666</c:v>
                </c:pt>
                <c:pt idx="29">
                  <c:v>29.120815999999998</c:v>
                </c:pt>
                <c:pt idx="30">
                  <c:v>30.125074333333334</c:v>
                </c:pt>
                <c:pt idx="31">
                  <c:v>31.130818999999999</c:v>
                </c:pt>
                <c:pt idx="32">
                  <c:v>32.134192999999996</c:v>
                </c:pt>
                <c:pt idx="33">
                  <c:v>33.139564333333333</c:v>
                </c:pt>
                <c:pt idx="34">
                  <c:v>34.145098333333337</c:v>
                </c:pt>
                <c:pt idx="35">
                  <c:v>35.147380999999996</c:v>
                </c:pt>
                <c:pt idx="36">
                  <c:v>36.155883333333335</c:v>
                </c:pt>
                <c:pt idx="37">
                  <c:v>37.158224666666669</c:v>
                </c:pt>
                <c:pt idx="38">
                  <c:v>38.163035000000001</c:v>
                </c:pt>
                <c:pt idx="39">
                  <c:v>39.168728000000002</c:v>
                </c:pt>
                <c:pt idx="40">
                  <c:v>40.172964</c:v>
                </c:pt>
                <c:pt idx="41">
                  <c:v>41.176347999999997</c:v>
                </c:pt>
                <c:pt idx="42">
                  <c:v>42.181185999999997</c:v>
                </c:pt>
                <c:pt idx="43">
                  <c:v>43.185391333333335</c:v>
                </c:pt>
                <c:pt idx="44">
                  <c:v>44.191390666666663</c:v>
                </c:pt>
                <c:pt idx="45">
                  <c:v>45.193864333333337</c:v>
                </c:pt>
                <c:pt idx="46">
                  <c:v>46.197000000000003</c:v>
                </c:pt>
                <c:pt idx="47">
                  <c:v>47.203844666666669</c:v>
                </c:pt>
                <c:pt idx="48">
                  <c:v>48.20892966666667</c:v>
                </c:pt>
                <c:pt idx="49">
                  <c:v>49.212114</c:v>
                </c:pt>
                <c:pt idx="50">
                  <c:v>50.217071000000004</c:v>
                </c:pt>
                <c:pt idx="51">
                  <c:v>51.220642999999995</c:v>
                </c:pt>
                <c:pt idx="52">
                  <c:v>52.226323000000001</c:v>
                </c:pt>
                <c:pt idx="53">
                  <c:v>53.228616666666667</c:v>
                </c:pt>
                <c:pt idx="54">
                  <c:v>54.235061666666667</c:v>
                </c:pt>
                <c:pt idx="55">
                  <c:v>55.237991333333326</c:v>
                </c:pt>
                <c:pt idx="56">
                  <c:v>56.242055333333326</c:v>
                </c:pt>
                <c:pt idx="57">
                  <c:v>57.247991999999996</c:v>
                </c:pt>
                <c:pt idx="58">
                  <c:v>58.251450000000006</c:v>
                </c:pt>
                <c:pt idx="59">
                  <c:v>59.254435333333333</c:v>
                </c:pt>
                <c:pt idx="60">
                  <c:v>60.258490333333327</c:v>
                </c:pt>
                <c:pt idx="61">
                  <c:v>61.263219333333325</c:v>
                </c:pt>
                <c:pt idx="62">
                  <c:v>62.268141333333332</c:v>
                </c:pt>
                <c:pt idx="63">
                  <c:v>63.271255333333329</c:v>
                </c:pt>
                <c:pt idx="64">
                  <c:v>64.274979666666653</c:v>
                </c:pt>
                <c:pt idx="65">
                  <c:v>65.279165999999989</c:v>
                </c:pt>
                <c:pt idx="66">
                  <c:v>66.284797666666663</c:v>
                </c:pt>
                <c:pt idx="67">
                  <c:v>67.287263333333328</c:v>
                </c:pt>
                <c:pt idx="68">
                  <c:v>68.293196333333327</c:v>
                </c:pt>
                <c:pt idx="69">
                  <c:v>69.295407666666662</c:v>
                </c:pt>
                <c:pt idx="70">
                  <c:v>70.301107000000002</c:v>
                </c:pt>
                <c:pt idx="71">
                  <c:v>71.304883333333336</c:v>
                </c:pt>
                <c:pt idx="72">
                  <c:v>72.307988666666674</c:v>
                </c:pt>
                <c:pt idx="73">
                  <c:v>73.312369000000004</c:v>
                </c:pt>
                <c:pt idx="74">
                  <c:v>74.317502000000005</c:v>
                </c:pt>
                <c:pt idx="75">
                  <c:v>75.319899333333339</c:v>
                </c:pt>
                <c:pt idx="76">
                  <c:v>76.325013666666663</c:v>
                </c:pt>
                <c:pt idx="77">
                  <c:v>77.328291666666658</c:v>
                </c:pt>
                <c:pt idx="78">
                  <c:v>78.334131999999997</c:v>
                </c:pt>
                <c:pt idx="79">
                  <c:v>79.337646666666657</c:v>
                </c:pt>
                <c:pt idx="80">
                  <c:v>80.343040666666667</c:v>
                </c:pt>
                <c:pt idx="81">
                  <c:v>81.342769666666655</c:v>
                </c:pt>
                <c:pt idx="82">
                  <c:v>82.349414666666675</c:v>
                </c:pt>
                <c:pt idx="83">
                  <c:v>83.354418333333328</c:v>
                </c:pt>
                <c:pt idx="84">
                  <c:v>84.356356333333338</c:v>
                </c:pt>
                <c:pt idx="85">
                  <c:v>85.359793333333329</c:v>
                </c:pt>
                <c:pt idx="86">
                  <c:v>86.364973666666671</c:v>
                </c:pt>
                <c:pt idx="87">
                  <c:v>87.369470000000007</c:v>
                </c:pt>
                <c:pt idx="88">
                  <c:v>88.372460666666669</c:v>
                </c:pt>
                <c:pt idx="89">
                  <c:v>89.377847333333335</c:v>
                </c:pt>
                <c:pt idx="90">
                  <c:v>90.379681000000005</c:v>
                </c:pt>
                <c:pt idx="91">
                  <c:v>91.383978333333332</c:v>
                </c:pt>
                <c:pt idx="92">
                  <c:v>92.388795333333334</c:v>
                </c:pt>
                <c:pt idx="93">
                  <c:v>93.392281999999994</c:v>
                </c:pt>
                <c:pt idx="94">
                  <c:v>94.397767333333348</c:v>
                </c:pt>
                <c:pt idx="95">
                  <c:v>95.401078333333345</c:v>
                </c:pt>
                <c:pt idx="96">
                  <c:v>96.402497666666662</c:v>
                </c:pt>
                <c:pt idx="97">
                  <c:v>97.407139000000001</c:v>
                </c:pt>
                <c:pt idx="98">
                  <c:v>98.411210666666676</c:v>
                </c:pt>
                <c:pt idx="99">
                  <c:v>99.41533033333333</c:v>
                </c:pt>
                <c:pt idx="100">
                  <c:v>100.41802866666667</c:v>
                </c:pt>
                <c:pt idx="101">
                  <c:v>101.422624</c:v>
                </c:pt>
                <c:pt idx="102">
                  <c:v>102.42710500000001</c:v>
                </c:pt>
                <c:pt idx="103">
                  <c:v>103.43264133333332</c:v>
                </c:pt>
                <c:pt idx="104">
                  <c:v>104.43438866666666</c:v>
                </c:pt>
                <c:pt idx="105">
                  <c:v>105.43933733333334</c:v>
                </c:pt>
                <c:pt idx="106">
                  <c:v>106.443099</c:v>
                </c:pt>
                <c:pt idx="107">
                  <c:v>107.44599533333334</c:v>
                </c:pt>
                <c:pt idx="108">
                  <c:v>108.450029</c:v>
                </c:pt>
                <c:pt idx="109">
                  <c:v>109.45409266666667</c:v>
                </c:pt>
                <c:pt idx="110">
                  <c:v>110.45648300000002</c:v>
                </c:pt>
                <c:pt idx="111">
                  <c:v>111.46114233333333</c:v>
                </c:pt>
                <c:pt idx="112">
                  <c:v>112.46429066666667</c:v>
                </c:pt>
                <c:pt idx="113">
                  <c:v>113.46850733333335</c:v>
                </c:pt>
                <c:pt idx="114">
                  <c:v>114.47270366666667</c:v>
                </c:pt>
                <c:pt idx="115">
                  <c:v>115.47739533333333</c:v>
                </c:pt>
                <c:pt idx="116">
                  <c:v>116.48019033333333</c:v>
                </c:pt>
                <c:pt idx="117">
                  <c:v>117.48367933333336</c:v>
                </c:pt>
                <c:pt idx="118">
                  <c:v>118.488646</c:v>
                </c:pt>
                <c:pt idx="119">
                  <c:v>119.49231833333333</c:v>
                </c:pt>
                <c:pt idx="120">
                  <c:v>120.495373</c:v>
                </c:pt>
                <c:pt idx="121">
                  <c:v>121.50287</c:v>
                </c:pt>
                <c:pt idx="122">
                  <c:v>122.501217</c:v>
                </c:pt>
                <c:pt idx="123">
                  <c:v>123.50822866666667</c:v>
                </c:pt>
                <c:pt idx="124">
                  <c:v>124.51675066666667</c:v>
                </c:pt>
                <c:pt idx="125">
                  <c:v>125.51296866666667</c:v>
                </c:pt>
                <c:pt idx="126">
                  <c:v>126.52041233333334</c:v>
                </c:pt>
                <c:pt idx="127">
                  <c:v>127.52448933333334</c:v>
                </c:pt>
                <c:pt idx="128">
                  <c:v>128.52913566666666</c:v>
                </c:pt>
                <c:pt idx="129">
                  <c:v>129.53314833333334</c:v>
                </c:pt>
                <c:pt idx="130">
                  <c:v>130.53736766666665</c:v>
                </c:pt>
                <c:pt idx="131">
                  <c:v>131.53933866666668</c:v>
                </c:pt>
                <c:pt idx="132">
                  <c:v>132.54533266666667</c:v>
                </c:pt>
                <c:pt idx="133">
                  <c:v>133.54847833333335</c:v>
                </c:pt>
                <c:pt idx="134">
                  <c:v>134.55239266666666</c:v>
                </c:pt>
                <c:pt idx="135">
                  <c:v>135.55794666666665</c:v>
                </c:pt>
                <c:pt idx="136">
                  <c:v>136.55898933333333</c:v>
                </c:pt>
                <c:pt idx="137">
                  <c:v>137.563951</c:v>
                </c:pt>
                <c:pt idx="138">
                  <c:v>138.56998333333334</c:v>
                </c:pt>
                <c:pt idx="139">
                  <c:v>139.57220100000001</c:v>
                </c:pt>
                <c:pt idx="140">
                  <c:v>140.57628266666666</c:v>
                </c:pt>
                <c:pt idx="141">
                  <c:v>141.57995233333335</c:v>
                </c:pt>
                <c:pt idx="142">
                  <c:v>142.58386866666669</c:v>
                </c:pt>
                <c:pt idx="143">
                  <c:v>143.58811066666667</c:v>
                </c:pt>
                <c:pt idx="144">
                  <c:v>144.590743</c:v>
                </c:pt>
                <c:pt idx="145">
                  <c:v>145.59362400000001</c:v>
                </c:pt>
                <c:pt idx="146">
                  <c:v>146.59895966666667</c:v>
                </c:pt>
                <c:pt idx="147">
                  <c:v>147.60261666666665</c:v>
                </c:pt>
                <c:pt idx="148">
                  <c:v>148.605816</c:v>
                </c:pt>
                <c:pt idx="149">
                  <c:v>149.608644</c:v>
                </c:pt>
                <c:pt idx="150">
                  <c:v>150.614282</c:v>
                </c:pt>
                <c:pt idx="151">
                  <c:v>151.61756266666663</c:v>
                </c:pt>
                <c:pt idx="152">
                  <c:v>152.62164166666665</c:v>
                </c:pt>
                <c:pt idx="153">
                  <c:v>153.62650433333332</c:v>
                </c:pt>
                <c:pt idx="154">
                  <c:v>154.62816733333332</c:v>
                </c:pt>
                <c:pt idx="155">
                  <c:v>155.63228233333331</c:v>
                </c:pt>
                <c:pt idx="156">
                  <c:v>156.63752133333332</c:v>
                </c:pt>
                <c:pt idx="157">
                  <c:v>157.64026266666667</c:v>
                </c:pt>
                <c:pt idx="158">
                  <c:v>158.64378266666665</c:v>
                </c:pt>
                <c:pt idx="159">
                  <c:v>159.64895533333333</c:v>
                </c:pt>
                <c:pt idx="160">
                  <c:v>160.65129466666667</c:v>
                </c:pt>
                <c:pt idx="161">
                  <c:v>161.65216466666666</c:v>
                </c:pt>
                <c:pt idx="162">
                  <c:v>162.65801366666665</c:v>
                </c:pt>
                <c:pt idx="163">
                  <c:v>163.66533299999998</c:v>
                </c:pt>
                <c:pt idx="164">
                  <c:v>164.65900066666666</c:v>
                </c:pt>
                <c:pt idx="165">
                  <c:v>165.66727066666664</c:v>
                </c:pt>
                <c:pt idx="166">
                  <c:v>166.66959999999997</c:v>
                </c:pt>
                <c:pt idx="167">
                  <c:v>167.67361866666664</c:v>
                </c:pt>
                <c:pt idx="168">
                  <c:v>168.67731633333332</c:v>
                </c:pt>
                <c:pt idx="169">
                  <c:v>169.68096299999999</c:v>
                </c:pt>
                <c:pt idx="170">
                  <c:v>170.68362833333333</c:v>
                </c:pt>
                <c:pt idx="171">
                  <c:v>171.68726999999998</c:v>
                </c:pt>
                <c:pt idx="172">
                  <c:v>172.691283</c:v>
                </c:pt>
                <c:pt idx="173">
                  <c:v>173.69364299999998</c:v>
                </c:pt>
                <c:pt idx="174">
                  <c:v>174.69794099999999</c:v>
                </c:pt>
                <c:pt idx="175">
                  <c:v>175.70020433333332</c:v>
                </c:pt>
                <c:pt idx="176">
                  <c:v>176.70388133333333</c:v>
                </c:pt>
                <c:pt idx="177">
                  <c:v>177.70704499999999</c:v>
                </c:pt>
                <c:pt idx="178">
                  <c:v>178.71162266666664</c:v>
                </c:pt>
                <c:pt idx="179">
                  <c:v>179.71321999999998</c:v>
                </c:pt>
                <c:pt idx="180">
                  <c:v>180.71702966666663</c:v>
                </c:pt>
                <c:pt idx="181">
                  <c:v>181.71793500000001</c:v>
                </c:pt>
                <c:pt idx="182">
                  <c:v>182.72341799999998</c:v>
                </c:pt>
                <c:pt idx="183">
                  <c:v>183.726719</c:v>
                </c:pt>
                <c:pt idx="184">
                  <c:v>184.73084899999998</c:v>
                </c:pt>
                <c:pt idx="185">
                  <c:v>185.73299033333333</c:v>
                </c:pt>
                <c:pt idx="186">
                  <c:v>186.73539099999999</c:v>
                </c:pt>
                <c:pt idx="187">
                  <c:v>187.74102666666664</c:v>
                </c:pt>
                <c:pt idx="188">
                  <c:v>188.74308666666664</c:v>
                </c:pt>
                <c:pt idx="189">
                  <c:v>189.74804566666666</c:v>
                </c:pt>
                <c:pt idx="190">
                  <c:v>190.74483133333334</c:v>
                </c:pt>
                <c:pt idx="191">
                  <c:v>191.75902699999997</c:v>
                </c:pt>
                <c:pt idx="192">
                  <c:v>192.75802499999998</c:v>
                </c:pt>
                <c:pt idx="193">
                  <c:v>193.76067499999999</c:v>
                </c:pt>
                <c:pt idx="194">
                  <c:v>194.76444900000001</c:v>
                </c:pt>
                <c:pt idx="195">
                  <c:v>195.76721566666666</c:v>
                </c:pt>
                <c:pt idx="196">
                  <c:v>196.76988599999996</c:v>
                </c:pt>
                <c:pt idx="197">
                  <c:v>197.77338566666666</c:v>
                </c:pt>
                <c:pt idx="198">
                  <c:v>198.77744433333331</c:v>
                </c:pt>
                <c:pt idx="199">
                  <c:v>199.78012466666661</c:v>
                </c:pt>
                <c:pt idx="200">
                  <c:v>200.78738266666664</c:v>
                </c:pt>
                <c:pt idx="201">
                  <c:v>201.78608599999998</c:v>
                </c:pt>
                <c:pt idx="202">
                  <c:v>202.79098866666666</c:v>
                </c:pt>
                <c:pt idx="203">
                  <c:v>203.80379633333331</c:v>
                </c:pt>
                <c:pt idx="204">
                  <c:v>204.78662466666665</c:v>
                </c:pt>
                <c:pt idx="205">
                  <c:v>205.80020533333334</c:v>
                </c:pt>
                <c:pt idx="206">
                  <c:v>206.8062783333333</c:v>
                </c:pt>
                <c:pt idx="207">
                  <c:v>207.80807899999996</c:v>
                </c:pt>
                <c:pt idx="208">
                  <c:v>208.8115883333333</c:v>
                </c:pt>
                <c:pt idx="209">
                  <c:v>209.81452300000001</c:v>
                </c:pt>
                <c:pt idx="210">
                  <c:v>210.81883099999996</c:v>
                </c:pt>
                <c:pt idx="211">
                  <c:v>211.82241233333332</c:v>
                </c:pt>
                <c:pt idx="212">
                  <c:v>212.82653699999997</c:v>
                </c:pt>
                <c:pt idx="213">
                  <c:v>213.82845966666665</c:v>
                </c:pt>
                <c:pt idx="214">
                  <c:v>214.83251833333333</c:v>
                </c:pt>
                <c:pt idx="215">
                  <c:v>215.83665366666665</c:v>
                </c:pt>
                <c:pt idx="216">
                  <c:v>216.839395</c:v>
                </c:pt>
                <c:pt idx="217">
                  <c:v>217.84195866666667</c:v>
                </c:pt>
                <c:pt idx="218">
                  <c:v>218.84828066666665</c:v>
                </c:pt>
                <c:pt idx="219">
                  <c:v>219.84950166666664</c:v>
                </c:pt>
                <c:pt idx="220">
                  <c:v>220.85290899999998</c:v>
                </c:pt>
                <c:pt idx="221">
                  <c:v>221.85765433333336</c:v>
                </c:pt>
                <c:pt idx="222">
                  <c:v>222.86037566666667</c:v>
                </c:pt>
                <c:pt idx="223">
                  <c:v>223.86571599999996</c:v>
                </c:pt>
                <c:pt idx="224">
                  <c:v>224.86662200000001</c:v>
                </c:pt>
                <c:pt idx="225">
                  <c:v>225.87206399999997</c:v>
                </c:pt>
                <c:pt idx="226">
                  <c:v>226.87576666666666</c:v>
                </c:pt>
                <c:pt idx="227">
                  <c:v>227.87863566666664</c:v>
                </c:pt>
                <c:pt idx="228">
                  <c:v>228.88312166666665</c:v>
                </c:pt>
                <c:pt idx="229">
                  <c:v>229.88604100000001</c:v>
                </c:pt>
                <c:pt idx="230">
                  <c:v>230.88929599999997</c:v>
                </c:pt>
                <c:pt idx="231">
                  <c:v>231.89243433333331</c:v>
                </c:pt>
                <c:pt idx="232">
                  <c:v>232.89461633333332</c:v>
                </c:pt>
                <c:pt idx="233">
                  <c:v>233.90044</c:v>
                </c:pt>
                <c:pt idx="234">
                  <c:v>234.90146766666663</c:v>
                </c:pt>
                <c:pt idx="235">
                  <c:v>235.90708299999997</c:v>
                </c:pt>
                <c:pt idx="236">
                  <c:v>236.9084463333333</c:v>
                </c:pt>
                <c:pt idx="237">
                  <c:v>237.91306433333332</c:v>
                </c:pt>
                <c:pt idx="238">
                  <c:v>238.91685366666667</c:v>
                </c:pt>
                <c:pt idx="239">
                  <c:v>239.91807433333332</c:v>
                </c:pt>
                <c:pt idx="240">
                  <c:v>240.92629400000001</c:v>
                </c:pt>
                <c:pt idx="241">
                  <c:v>241.92025133333334</c:v>
                </c:pt>
                <c:pt idx="242">
                  <c:v>242.92791633333331</c:v>
                </c:pt>
                <c:pt idx="243">
                  <c:v>243.93353666666667</c:v>
                </c:pt>
                <c:pt idx="244">
                  <c:v>244.93195466666668</c:v>
                </c:pt>
                <c:pt idx="245">
                  <c:v>245.938872</c:v>
                </c:pt>
                <c:pt idx="246">
                  <c:v>246.94177633333334</c:v>
                </c:pt>
                <c:pt idx="247">
                  <c:v>247.93930966666667</c:v>
                </c:pt>
                <c:pt idx="248">
                  <c:v>248.94839366666668</c:v>
                </c:pt>
                <c:pt idx="249">
                  <c:v>249.94583533333335</c:v>
                </c:pt>
                <c:pt idx="250">
                  <c:v>250.95221833333335</c:v>
                </c:pt>
                <c:pt idx="251">
                  <c:v>251.956603</c:v>
                </c:pt>
                <c:pt idx="252">
                  <c:v>252.95898833333334</c:v>
                </c:pt>
                <c:pt idx="253">
                  <c:v>253.96211633333331</c:v>
                </c:pt>
                <c:pt idx="254">
                  <c:v>254.9653053333333</c:v>
                </c:pt>
                <c:pt idx="255">
                  <c:v>255.96753833333332</c:v>
                </c:pt>
                <c:pt idx="256">
                  <c:v>256.97269599999998</c:v>
                </c:pt>
                <c:pt idx="257">
                  <c:v>257.97413033333333</c:v>
                </c:pt>
                <c:pt idx="258">
                  <c:v>258.98066599999999</c:v>
                </c:pt>
                <c:pt idx="259">
                  <c:v>259.97873333333331</c:v>
                </c:pt>
                <c:pt idx="260">
                  <c:v>260.98446533333333</c:v>
                </c:pt>
                <c:pt idx="261">
                  <c:v>261.98781733333334</c:v>
                </c:pt>
                <c:pt idx="262">
                  <c:v>262.99339666666668</c:v>
                </c:pt>
                <c:pt idx="263">
                  <c:v>263.99589399999996</c:v>
                </c:pt>
                <c:pt idx="264">
                  <c:v>264.9981626666667</c:v>
                </c:pt>
                <c:pt idx="265">
                  <c:v>266.00280133333331</c:v>
                </c:pt>
                <c:pt idx="266">
                  <c:v>267.00497300000001</c:v>
                </c:pt>
                <c:pt idx="267">
                  <c:v>268.01053766666666</c:v>
                </c:pt>
                <c:pt idx="268">
                  <c:v>269.01197666666667</c:v>
                </c:pt>
                <c:pt idx="269">
                  <c:v>270.01792766666665</c:v>
                </c:pt>
                <c:pt idx="270">
                  <c:v>271.01781599999998</c:v>
                </c:pt>
                <c:pt idx="271">
                  <c:v>272.02441800000003</c:v>
                </c:pt>
                <c:pt idx="272">
                  <c:v>273.026768</c:v>
                </c:pt>
                <c:pt idx="273">
                  <c:v>274.03104033333335</c:v>
                </c:pt>
                <c:pt idx="274">
                  <c:v>275.03401566666668</c:v>
                </c:pt>
                <c:pt idx="275">
                  <c:v>276.03823233333333</c:v>
                </c:pt>
                <c:pt idx="276">
                  <c:v>277.04137566666668</c:v>
                </c:pt>
                <c:pt idx="277">
                  <c:v>278.04565300000002</c:v>
                </c:pt>
                <c:pt idx="278">
                  <c:v>279.04866933333335</c:v>
                </c:pt>
                <c:pt idx="279">
                  <c:v>280.05092233333335</c:v>
                </c:pt>
                <c:pt idx="280">
                  <c:v>281.05571366666675</c:v>
                </c:pt>
                <c:pt idx="281">
                  <c:v>282.05814499999997</c:v>
                </c:pt>
                <c:pt idx="282">
                  <c:v>283.06415666666669</c:v>
                </c:pt>
                <c:pt idx="283">
                  <c:v>284.0679816666667</c:v>
                </c:pt>
                <c:pt idx="284">
                  <c:v>285.06826700000005</c:v>
                </c:pt>
                <c:pt idx="285">
                  <c:v>286.071054</c:v>
                </c:pt>
                <c:pt idx="286">
                  <c:v>287.0762216666667</c:v>
                </c:pt>
                <c:pt idx="287">
                  <c:v>288.08092100000005</c:v>
                </c:pt>
                <c:pt idx="288">
                  <c:v>289.08191833333331</c:v>
                </c:pt>
                <c:pt idx="289">
                  <c:v>290.08598733333338</c:v>
                </c:pt>
                <c:pt idx="290">
                  <c:v>291.09107333333333</c:v>
                </c:pt>
                <c:pt idx="291">
                  <c:v>292.09293533333334</c:v>
                </c:pt>
                <c:pt idx="292">
                  <c:v>293.09912000000003</c:v>
                </c:pt>
                <c:pt idx="293">
                  <c:v>294.09975066666669</c:v>
                </c:pt>
                <c:pt idx="294">
                  <c:v>295.10534533333333</c:v>
                </c:pt>
                <c:pt idx="295">
                  <c:v>296.10748166666667</c:v>
                </c:pt>
                <c:pt idx="296">
                  <c:v>297.11160166666667</c:v>
                </c:pt>
                <c:pt idx="297">
                  <c:v>298.11092000000002</c:v>
                </c:pt>
                <c:pt idx="298">
                  <c:v>299.11627066666665</c:v>
                </c:pt>
                <c:pt idx="299">
                  <c:v>300.11799000000002</c:v>
                </c:pt>
                <c:pt idx="300">
                  <c:v>301.123941</c:v>
                </c:pt>
                <c:pt idx="301">
                  <c:v>302.12461233333335</c:v>
                </c:pt>
                <c:pt idx="302">
                  <c:v>303.12876266666666</c:v>
                </c:pt>
                <c:pt idx="303">
                  <c:v>304.13387933333337</c:v>
                </c:pt>
                <c:pt idx="304">
                  <c:v>305.134927</c:v>
                </c:pt>
                <c:pt idx="305">
                  <c:v>306.13872166666664</c:v>
                </c:pt>
                <c:pt idx="306">
                  <c:v>307.14090833333336</c:v>
                </c:pt>
                <c:pt idx="307">
                  <c:v>308.14418433333338</c:v>
                </c:pt>
                <c:pt idx="308">
                  <c:v>309.14788700000003</c:v>
                </c:pt>
                <c:pt idx="309">
                  <c:v>310.14931133333334</c:v>
                </c:pt>
                <c:pt idx="310">
                  <c:v>311.15258666666671</c:v>
                </c:pt>
                <c:pt idx="311">
                  <c:v>312.15476366666667</c:v>
                </c:pt>
                <c:pt idx="312">
                  <c:v>313.15985000000001</c:v>
                </c:pt>
                <c:pt idx="313">
                  <c:v>314.16191500000002</c:v>
                </c:pt>
                <c:pt idx="314">
                  <c:v>315.16525166666668</c:v>
                </c:pt>
                <c:pt idx="315">
                  <c:v>316.16706199999999</c:v>
                </c:pt>
                <c:pt idx="316">
                  <c:v>317.169982</c:v>
                </c:pt>
                <c:pt idx="317">
                  <c:v>318.17288066666669</c:v>
                </c:pt>
                <c:pt idx="318">
                  <c:v>319.17727533333334</c:v>
                </c:pt>
                <c:pt idx="319">
                  <c:v>320.179259</c:v>
                </c:pt>
                <c:pt idx="320">
                  <c:v>321.18178166666667</c:v>
                </c:pt>
                <c:pt idx="321">
                  <c:v>322.18536266666672</c:v>
                </c:pt>
                <c:pt idx="322">
                  <c:v>323.18745799999999</c:v>
                </c:pt>
                <c:pt idx="323">
                  <c:v>324.1935206666667</c:v>
                </c:pt>
                <c:pt idx="324">
                  <c:v>325.19375500000001</c:v>
                </c:pt>
                <c:pt idx="325">
                  <c:v>326.19611466666669</c:v>
                </c:pt>
                <c:pt idx="326">
                  <c:v>327.20216733333336</c:v>
                </c:pt>
                <c:pt idx="327">
                  <c:v>328.20528033333335</c:v>
                </c:pt>
                <c:pt idx="328">
                  <c:v>329.20608400000003</c:v>
                </c:pt>
                <c:pt idx="329">
                  <c:v>330.21012266666668</c:v>
                </c:pt>
                <c:pt idx="330">
                  <c:v>331.21332700000005</c:v>
                </c:pt>
                <c:pt idx="331">
                  <c:v>332.21537133333334</c:v>
                </c:pt>
                <c:pt idx="332">
                  <c:v>333.21946100000002</c:v>
                </c:pt>
                <c:pt idx="333">
                  <c:v>334.22203466666667</c:v>
                </c:pt>
                <c:pt idx="334">
                  <c:v>335.22466933333334</c:v>
                </c:pt>
                <c:pt idx="335">
                  <c:v>336.22700900000007</c:v>
                </c:pt>
                <c:pt idx="336">
                  <c:v>337.23217666666665</c:v>
                </c:pt>
                <c:pt idx="337">
                  <c:v>338.23457733333333</c:v>
                </c:pt>
                <c:pt idx="338">
                  <c:v>339.23663233333332</c:v>
                </c:pt>
                <c:pt idx="339">
                  <c:v>340.24119966666672</c:v>
                </c:pt>
                <c:pt idx="340">
                  <c:v>341.24390533333337</c:v>
                </c:pt>
                <c:pt idx="341">
                  <c:v>342.24703833333336</c:v>
                </c:pt>
                <c:pt idx="342">
                  <c:v>343.24985666666669</c:v>
                </c:pt>
                <c:pt idx="343">
                  <c:v>344.25342699999999</c:v>
                </c:pt>
                <c:pt idx="344">
                  <c:v>345.25641800000005</c:v>
                </c:pt>
                <c:pt idx="345">
                  <c:v>346.25862500000005</c:v>
                </c:pt>
                <c:pt idx="346">
                  <c:v>347.26312133333334</c:v>
                </c:pt>
                <c:pt idx="347">
                  <c:v>348.26530866666667</c:v>
                </c:pt>
                <c:pt idx="348">
                  <c:v>349.26883833333335</c:v>
                </c:pt>
                <c:pt idx="349">
                  <c:v>350.2719816666667</c:v>
                </c:pt>
                <c:pt idx="350">
                  <c:v>351.2751146666667</c:v>
                </c:pt>
                <c:pt idx="351">
                  <c:v>352.27953966666672</c:v>
                </c:pt>
                <c:pt idx="352">
                  <c:v>353.28316100000001</c:v>
                </c:pt>
                <c:pt idx="353">
                  <c:v>354.28631466666673</c:v>
                </c:pt>
                <c:pt idx="354">
                  <c:v>355.28920366666665</c:v>
                </c:pt>
                <c:pt idx="355">
                  <c:v>356.29230633333339</c:v>
                </c:pt>
                <c:pt idx="356">
                  <c:v>357.29816600000004</c:v>
                </c:pt>
                <c:pt idx="357">
                  <c:v>358.29970166666669</c:v>
                </c:pt>
                <c:pt idx="358">
                  <c:v>359.30285533333335</c:v>
                </c:pt>
                <c:pt idx="359">
                  <c:v>360.30738200000002</c:v>
                </c:pt>
                <c:pt idx="360">
                  <c:v>361.31438066666669</c:v>
                </c:pt>
                <c:pt idx="361">
                  <c:v>362.31005733333336</c:v>
                </c:pt>
                <c:pt idx="362">
                  <c:v>363.31656766666669</c:v>
                </c:pt>
                <c:pt idx="363">
                  <c:v>364.32332266666668</c:v>
                </c:pt>
                <c:pt idx="364">
                  <c:v>365.3261096666667</c:v>
                </c:pt>
                <c:pt idx="365">
                  <c:v>366.32117600000004</c:v>
                </c:pt>
                <c:pt idx="366">
                  <c:v>367.3309416666666</c:v>
                </c:pt>
                <c:pt idx="367">
                  <c:v>368.33428833333335</c:v>
                </c:pt>
                <c:pt idx="368">
                  <c:v>369.33749266666672</c:v>
                </c:pt>
                <c:pt idx="369">
                  <c:v>370.33871366666671</c:v>
                </c:pt>
                <c:pt idx="370">
                  <c:v>371.34399300000007</c:v>
                </c:pt>
                <c:pt idx="371">
                  <c:v>372.34703466666667</c:v>
                </c:pt>
                <c:pt idx="372">
                  <c:v>373.35072733333334</c:v>
                </c:pt>
                <c:pt idx="373">
                  <c:v>374.35293433333334</c:v>
                </c:pt>
                <c:pt idx="374">
                  <c:v>375.35510099999999</c:v>
                </c:pt>
                <c:pt idx="375">
                  <c:v>376.35905833333334</c:v>
                </c:pt>
                <c:pt idx="376">
                  <c:v>377.36270000000002</c:v>
                </c:pt>
                <c:pt idx="377">
                  <c:v>378.36684033333336</c:v>
                </c:pt>
                <c:pt idx="378">
                  <c:v>379.36983099999998</c:v>
                </c:pt>
                <c:pt idx="379">
                  <c:v>380.37220166666668</c:v>
                </c:pt>
                <c:pt idx="380">
                  <c:v>381.37453100000005</c:v>
                </c:pt>
                <c:pt idx="381">
                  <c:v>382.37797933333331</c:v>
                </c:pt>
                <c:pt idx="382">
                  <c:v>383.38062433333334</c:v>
                </c:pt>
                <c:pt idx="383">
                  <c:v>384.38517100000001</c:v>
                </c:pt>
                <c:pt idx="384">
                  <c:v>385.38705300000004</c:v>
                </c:pt>
                <c:pt idx="385">
                  <c:v>386.39016600000002</c:v>
                </c:pt>
                <c:pt idx="386">
                  <c:v>387.39350300000001</c:v>
                </c:pt>
                <c:pt idx="387">
                  <c:v>388.39732733333335</c:v>
                </c:pt>
                <c:pt idx="388">
                  <c:v>389.39893500000005</c:v>
                </c:pt>
                <c:pt idx="389">
                  <c:v>390.40258666666671</c:v>
                </c:pt>
                <c:pt idx="390">
                  <c:v>391.40585200000004</c:v>
                </c:pt>
                <c:pt idx="391">
                  <c:v>392.40907666666669</c:v>
                </c:pt>
                <c:pt idx="392">
                  <c:v>393.41394933333333</c:v>
                </c:pt>
                <c:pt idx="393">
                  <c:v>394.41517033333338</c:v>
                </c:pt>
                <c:pt idx="394">
                  <c:v>395.41936133333337</c:v>
                </c:pt>
                <c:pt idx="395">
                  <c:v>396.42159900000001</c:v>
                </c:pt>
                <c:pt idx="396">
                  <c:v>397.42257566666666</c:v>
                </c:pt>
                <c:pt idx="397">
                  <c:v>398.427235</c:v>
                </c:pt>
                <c:pt idx="398">
                  <c:v>399.42763166666668</c:v>
                </c:pt>
                <c:pt idx="399">
                  <c:v>400.43322633333332</c:v>
                </c:pt>
                <c:pt idx="400">
                  <c:v>401.43828200000007</c:v>
                </c:pt>
                <c:pt idx="401">
                  <c:v>402.43491466666671</c:v>
                </c:pt>
                <c:pt idx="402">
                  <c:v>403.44083566666671</c:v>
                </c:pt>
                <c:pt idx="403">
                  <c:v>404.44521000000003</c:v>
                </c:pt>
                <c:pt idx="404">
                  <c:v>405.45096733333338</c:v>
                </c:pt>
                <c:pt idx="405">
                  <c:v>406.44107966666661</c:v>
                </c:pt>
                <c:pt idx="406">
                  <c:v>407.45175033333334</c:v>
                </c:pt>
                <c:pt idx="407">
                  <c:v>408.45414100000005</c:v>
                </c:pt>
                <c:pt idx="408">
                  <c:v>409.45623666666665</c:v>
                </c:pt>
                <c:pt idx="409">
                  <c:v>410.45945100000006</c:v>
                </c:pt>
                <c:pt idx="410">
                  <c:v>411.46214666666668</c:v>
                </c:pt>
                <c:pt idx="411">
                  <c:v>412.46513766666669</c:v>
                </c:pt>
                <c:pt idx="412">
                  <c:v>413.46881999999999</c:v>
                </c:pt>
                <c:pt idx="413">
                  <c:v>414.47091566666666</c:v>
                </c:pt>
                <c:pt idx="414">
                  <c:v>415.47314333333333</c:v>
                </c:pt>
                <c:pt idx="415">
                  <c:v>416.476022</c:v>
                </c:pt>
                <c:pt idx="416">
                  <c:v>417.47883999999999</c:v>
                </c:pt>
                <c:pt idx="417">
                  <c:v>418.48253266666666</c:v>
                </c:pt>
                <c:pt idx="418">
                  <c:v>419.48385499999995</c:v>
                </c:pt>
                <c:pt idx="419">
                  <c:v>420.48613366666666</c:v>
                </c:pt>
                <c:pt idx="420">
                  <c:v>421.48924633333331</c:v>
                </c:pt>
                <c:pt idx="421">
                  <c:v>422.49274566666662</c:v>
                </c:pt>
                <c:pt idx="422">
                  <c:v>423.49557400000003</c:v>
                </c:pt>
                <c:pt idx="423">
                  <c:v>424.49789299999998</c:v>
                </c:pt>
                <c:pt idx="424">
                  <c:v>425.50228766666669</c:v>
                </c:pt>
                <c:pt idx="425">
                  <c:v>426.50352900000001</c:v>
                </c:pt>
                <c:pt idx="426">
                  <c:v>427.50859466666668</c:v>
                </c:pt>
                <c:pt idx="427">
                  <c:v>428.51084266666669</c:v>
                </c:pt>
                <c:pt idx="428">
                  <c:v>429.51567466666665</c:v>
                </c:pt>
                <c:pt idx="429">
                  <c:v>430.51700733333337</c:v>
                </c:pt>
                <c:pt idx="430">
                  <c:v>431.52148333333338</c:v>
                </c:pt>
                <c:pt idx="431">
                  <c:v>432.52431133333334</c:v>
                </c:pt>
                <c:pt idx="432">
                  <c:v>433.52847166666669</c:v>
                </c:pt>
                <c:pt idx="433">
                  <c:v>434.53085233333331</c:v>
                </c:pt>
                <c:pt idx="434">
                  <c:v>435.53429033333327</c:v>
                </c:pt>
                <c:pt idx="435">
                  <c:v>436.53812533333337</c:v>
                </c:pt>
                <c:pt idx="436">
                  <c:v>437.54186900000002</c:v>
                </c:pt>
                <c:pt idx="437">
                  <c:v>438.54554099999996</c:v>
                </c:pt>
                <c:pt idx="438">
                  <c:v>439.54822666666666</c:v>
                </c:pt>
                <c:pt idx="439">
                  <c:v>440.55238733333334</c:v>
                </c:pt>
                <c:pt idx="440">
                  <c:v>441.55675100000002</c:v>
                </c:pt>
                <c:pt idx="441">
                  <c:v>442.55876533333338</c:v>
                </c:pt>
                <c:pt idx="442">
                  <c:v>443.56628300000006</c:v>
                </c:pt>
                <c:pt idx="443">
                  <c:v>444.561105</c:v>
                </c:pt>
                <c:pt idx="444">
                  <c:v>445.56766633333336</c:v>
                </c:pt>
                <c:pt idx="445">
                  <c:v>446.57119633333332</c:v>
                </c:pt>
                <c:pt idx="446">
                  <c:v>447.57449233333335</c:v>
                </c:pt>
                <c:pt idx="447">
                  <c:v>448.57911066666668</c:v>
                </c:pt>
                <c:pt idx="448">
                  <c:v>449.58185700000001</c:v>
                </c:pt>
                <c:pt idx="449">
                  <c:v>450.58602800000006</c:v>
                </c:pt>
                <c:pt idx="450">
                  <c:v>451.58844900000003</c:v>
                </c:pt>
                <c:pt idx="451">
                  <c:v>452.59303666666665</c:v>
                </c:pt>
                <c:pt idx="452">
                  <c:v>453.59630233333331</c:v>
                </c:pt>
                <c:pt idx="453">
                  <c:v>454.6004016666667</c:v>
                </c:pt>
                <c:pt idx="454">
                  <c:v>455.60285300000004</c:v>
                </c:pt>
                <c:pt idx="455">
                  <c:v>456.60579300000006</c:v>
                </c:pt>
                <c:pt idx="456">
                  <c:v>457.60953633333338</c:v>
                </c:pt>
                <c:pt idx="457">
                  <c:v>458.6135343333334</c:v>
                </c:pt>
                <c:pt idx="458">
                  <c:v>459.61644366666673</c:v>
                </c:pt>
                <c:pt idx="459">
                  <c:v>460.61994300000003</c:v>
                </c:pt>
                <c:pt idx="460">
                  <c:v>461.62254700000005</c:v>
                </c:pt>
                <c:pt idx="461">
                  <c:v>462.6276233333333</c:v>
                </c:pt>
                <c:pt idx="462">
                  <c:v>463.63054266666671</c:v>
                </c:pt>
                <c:pt idx="463">
                  <c:v>464.63403200000005</c:v>
                </c:pt>
                <c:pt idx="464">
                  <c:v>465.63825366666669</c:v>
                </c:pt>
                <c:pt idx="465">
                  <c:v>466.64201766666667</c:v>
                </c:pt>
                <c:pt idx="466">
                  <c:v>467.64404166666668</c:v>
                </c:pt>
                <c:pt idx="467">
                  <c:v>468.64931100000001</c:v>
                </c:pt>
                <c:pt idx="468">
                  <c:v>469.65309566666667</c:v>
                </c:pt>
                <c:pt idx="469">
                  <c:v>470.65613699999994</c:v>
                </c:pt>
                <c:pt idx="470">
                  <c:v>471.65989033333335</c:v>
                </c:pt>
                <c:pt idx="471">
                  <c:v>472.66356300000001</c:v>
                </c:pt>
                <c:pt idx="472">
                  <c:v>473.66743866666673</c:v>
                </c:pt>
                <c:pt idx="473">
                  <c:v>474.67103999999995</c:v>
                </c:pt>
                <c:pt idx="474">
                  <c:v>475.6739796666667</c:v>
                </c:pt>
                <c:pt idx="475">
                  <c:v>476.67841466666664</c:v>
                </c:pt>
                <c:pt idx="476">
                  <c:v>477.68022566666667</c:v>
                </c:pt>
                <c:pt idx="477">
                  <c:v>478.68525066666666</c:v>
                </c:pt>
                <c:pt idx="478">
                  <c:v>479.68932966666665</c:v>
                </c:pt>
                <c:pt idx="479">
                  <c:v>480.69199500000002</c:v>
                </c:pt>
                <c:pt idx="480">
                  <c:v>481.69593200000003</c:v>
                </c:pt>
                <c:pt idx="481">
                  <c:v>482.69736633333332</c:v>
                </c:pt>
                <c:pt idx="482">
                  <c:v>483.70319500000005</c:v>
                </c:pt>
                <c:pt idx="483">
                  <c:v>484.70510733333339</c:v>
                </c:pt>
                <c:pt idx="484">
                  <c:v>485.70547400000004</c:v>
                </c:pt>
                <c:pt idx="485">
                  <c:v>486.71153633333341</c:v>
                </c:pt>
                <c:pt idx="486">
                  <c:v>487.71370300000007</c:v>
                </c:pt>
                <c:pt idx="487">
                  <c:v>488.71766033333336</c:v>
                </c:pt>
                <c:pt idx="488">
                  <c:v>489.72050833333333</c:v>
                </c:pt>
                <c:pt idx="489">
                  <c:v>490.72459800000001</c:v>
                </c:pt>
                <c:pt idx="490">
                  <c:v>491.72777200000007</c:v>
                </c:pt>
                <c:pt idx="491">
                  <c:v>492.73082333333332</c:v>
                </c:pt>
                <c:pt idx="492">
                  <c:v>493.73648966666667</c:v>
                </c:pt>
                <c:pt idx="493">
                  <c:v>494.73956199999998</c:v>
                </c:pt>
                <c:pt idx="494">
                  <c:v>495.74108766666666</c:v>
                </c:pt>
                <c:pt idx="495">
                  <c:v>496.74412900000004</c:v>
                </c:pt>
                <c:pt idx="496">
                  <c:v>497.74983599999996</c:v>
                </c:pt>
                <c:pt idx="497">
                  <c:v>498.74959166666667</c:v>
                </c:pt>
                <c:pt idx="498">
                  <c:v>499.75545099999999</c:v>
                </c:pt>
                <c:pt idx="499">
                  <c:v>500.75817766666671</c:v>
                </c:pt>
                <c:pt idx="500">
                  <c:v>501.76196166666659</c:v>
                </c:pt>
                <c:pt idx="501">
                  <c:v>502.76565433333343</c:v>
                </c:pt>
                <c:pt idx="502">
                  <c:v>503.76915366666674</c:v>
                </c:pt>
                <c:pt idx="503">
                  <c:v>504.77381266666669</c:v>
                </c:pt>
                <c:pt idx="504">
                  <c:v>505.77573533333333</c:v>
                </c:pt>
                <c:pt idx="505">
                  <c:v>506.77978400000001</c:v>
                </c:pt>
                <c:pt idx="506">
                  <c:v>507.78388333333339</c:v>
                </c:pt>
                <c:pt idx="507">
                  <c:v>508.78652833333331</c:v>
                </c:pt>
                <c:pt idx="508">
                  <c:v>509.79148200000003</c:v>
                </c:pt>
                <c:pt idx="509">
                  <c:v>510.79327266666672</c:v>
                </c:pt>
                <c:pt idx="510">
                  <c:v>511.797301</c:v>
                </c:pt>
                <c:pt idx="511">
                  <c:v>512.80055633333325</c:v>
                </c:pt>
                <c:pt idx="512">
                  <c:v>513.80359799999997</c:v>
                </c:pt>
                <c:pt idx="513">
                  <c:v>514.80728033333332</c:v>
                </c:pt>
                <c:pt idx="514">
                  <c:v>515.81075933333329</c:v>
                </c:pt>
                <c:pt idx="515">
                  <c:v>516.81422833333329</c:v>
                </c:pt>
                <c:pt idx="516">
                  <c:v>517.81719833333329</c:v>
                </c:pt>
                <c:pt idx="517">
                  <c:v>518.8200773333333</c:v>
                </c:pt>
                <c:pt idx="518">
                  <c:v>519.82399366666664</c:v>
                </c:pt>
                <c:pt idx="519">
                  <c:v>520.82655699999998</c:v>
                </c:pt>
                <c:pt idx="520">
                  <c:v>521.83223333333331</c:v>
                </c:pt>
                <c:pt idx="521">
                  <c:v>522.83277233333331</c:v>
                </c:pt>
                <c:pt idx="522">
                  <c:v>523.84010666666666</c:v>
                </c:pt>
                <c:pt idx="523">
                  <c:v>524.84055466666666</c:v>
                </c:pt>
                <c:pt idx="524">
                  <c:v>525.84491866666667</c:v>
                </c:pt>
                <c:pt idx="525">
                  <c:v>526.84814333333327</c:v>
                </c:pt>
                <c:pt idx="526">
                  <c:v>527.85165266666661</c:v>
                </c:pt>
                <c:pt idx="527">
                  <c:v>528.85707466666668</c:v>
                </c:pt>
                <c:pt idx="528">
                  <c:v>529.85912966666672</c:v>
                </c:pt>
                <c:pt idx="529">
                  <c:v>530.86222199999997</c:v>
                </c:pt>
                <c:pt idx="530">
                  <c:v>531.86575200000004</c:v>
                </c:pt>
                <c:pt idx="531">
                  <c:v>532.86988200000008</c:v>
                </c:pt>
                <c:pt idx="532">
                  <c:v>533.87350333333336</c:v>
                </c:pt>
                <c:pt idx="533">
                  <c:v>534.87675899999999</c:v>
                </c:pt>
                <c:pt idx="534">
                  <c:v>535.88123466666661</c:v>
                </c:pt>
                <c:pt idx="535">
                  <c:v>536.88377766666656</c:v>
                </c:pt>
                <c:pt idx="536">
                  <c:v>537.88809100000003</c:v>
                </c:pt>
                <c:pt idx="537">
                  <c:v>538.8914883333332</c:v>
                </c:pt>
                <c:pt idx="538">
                  <c:v>539.89549633333331</c:v>
                </c:pt>
                <c:pt idx="539">
                  <c:v>540.89923999999996</c:v>
                </c:pt>
                <c:pt idx="540">
                  <c:v>541.90141700000004</c:v>
                </c:pt>
                <c:pt idx="541">
                  <c:v>542.90589266666666</c:v>
                </c:pt>
                <c:pt idx="542">
                  <c:v>543.90937166666663</c:v>
                </c:pt>
                <c:pt idx="543">
                  <c:v>544.91270799999995</c:v>
                </c:pt>
                <c:pt idx="544">
                  <c:v>545.91539366666666</c:v>
                </c:pt>
                <c:pt idx="545">
                  <c:v>546.92001233333326</c:v>
                </c:pt>
                <c:pt idx="546">
                  <c:v>547.9227383333332</c:v>
                </c:pt>
                <c:pt idx="547">
                  <c:v>548.92648199999996</c:v>
                </c:pt>
                <c:pt idx="548">
                  <c:v>549.92971666666665</c:v>
                </c:pt>
                <c:pt idx="549">
                  <c:v>550.93317533333334</c:v>
                </c:pt>
                <c:pt idx="550">
                  <c:v>551.93643066666664</c:v>
                </c:pt>
                <c:pt idx="551">
                  <c:v>552.94094733333327</c:v>
                </c:pt>
                <c:pt idx="552">
                  <c:v>553.94318499999986</c:v>
                </c:pt>
                <c:pt idx="553">
                  <c:v>554.94794599999989</c:v>
                </c:pt>
                <c:pt idx="554">
                  <c:v>555.95130299999994</c:v>
                </c:pt>
                <c:pt idx="555">
                  <c:v>556.95356133333325</c:v>
                </c:pt>
                <c:pt idx="556">
                  <c:v>557.95795599999997</c:v>
                </c:pt>
                <c:pt idx="557">
                  <c:v>558.95984799999997</c:v>
                </c:pt>
                <c:pt idx="558">
                  <c:v>559.96359133333328</c:v>
                </c:pt>
                <c:pt idx="559">
                  <c:v>560.96646033333332</c:v>
                </c:pt>
                <c:pt idx="560">
                  <c:v>561.97465899999997</c:v>
                </c:pt>
                <c:pt idx="561">
                  <c:v>562.9668263333333</c:v>
                </c:pt>
                <c:pt idx="562">
                  <c:v>563.97695799999997</c:v>
                </c:pt>
                <c:pt idx="563">
                  <c:v>564.98108833333322</c:v>
                </c:pt>
                <c:pt idx="564">
                  <c:v>565.97653066666658</c:v>
                </c:pt>
                <c:pt idx="565">
                  <c:v>566.98511633333328</c:v>
                </c:pt>
                <c:pt idx="566">
                  <c:v>567.98739533333332</c:v>
                </c:pt>
                <c:pt idx="567">
                  <c:v>568.99119933333327</c:v>
                </c:pt>
                <c:pt idx="568">
                  <c:v>569.99494299999992</c:v>
                </c:pt>
                <c:pt idx="569">
                  <c:v>570.9987073333333</c:v>
                </c:pt>
                <c:pt idx="570">
                  <c:v>572.00118866666662</c:v>
                </c:pt>
                <c:pt idx="571">
                  <c:v>573.00474899999995</c:v>
                </c:pt>
                <c:pt idx="572">
                  <c:v>574.00906266666664</c:v>
                </c:pt>
                <c:pt idx="573">
                  <c:v>575.01264333333324</c:v>
                </c:pt>
                <c:pt idx="574">
                  <c:v>576.01587833333326</c:v>
                </c:pt>
                <c:pt idx="575">
                  <c:v>577.01876733333324</c:v>
                </c:pt>
                <c:pt idx="576">
                  <c:v>578.02149366666663</c:v>
                </c:pt>
                <c:pt idx="577">
                  <c:v>579.0255013333333</c:v>
                </c:pt>
                <c:pt idx="578">
                  <c:v>580.02828833333319</c:v>
                </c:pt>
                <c:pt idx="579">
                  <c:v>581.03131999999994</c:v>
                </c:pt>
                <c:pt idx="580">
                  <c:v>582.0348193333333</c:v>
                </c:pt>
                <c:pt idx="581">
                  <c:v>583.03728100000001</c:v>
                </c:pt>
                <c:pt idx="582">
                  <c:v>584.04179733333331</c:v>
                </c:pt>
                <c:pt idx="583">
                  <c:v>585.04472766666663</c:v>
                </c:pt>
                <c:pt idx="584">
                  <c:v>586.04716866666661</c:v>
                </c:pt>
                <c:pt idx="585">
                  <c:v>587.05253966666669</c:v>
                </c:pt>
                <c:pt idx="586">
                  <c:v>588.05435066666655</c:v>
                </c:pt>
                <c:pt idx="587">
                  <c:v>589.0578496666667</c:v>
                </c:pt>
                <c:pt idx="588">
                  <c:v>590.06136966666668</c:v>
                </c:pt>
                <c:pt idx="589">
                  <c:v>591.06448233333333</c:v>
                </c:pt>
                <c:pt idx="590">
                  <c:v>592.0681853333333</c:v>
                </c:pt>
                <c:pt idx="591">
                  <c:v>593.07213233333334</c:v>
                </c:pt>
                <c:pt idx="592">
                  <c:v>594.07638399999996</c:v>
                </c:pt>
                <c:pt idx="593">
                  <c:v>595.07931399999995</c:v>
                </c:pt>
                <c:pt idx="594">
                  <c:v>596.08214199999998</c:v>
                </c:pt>
                <c:pt idx="595">
                  <c:v>597.08564133333334</c:v>
                </c:pt>
                <c:pt idx="596">
                  <c:v>598.08922199999995</c:v>
                </c:pt>
                <c:pt idx="597">
                  <c:v>599.09261933333335</c:v>
                </c:pt>
                <c:pt idx="598">
                  <c:v>600.09589499999993</c:v>
                </c:pt>
                <c:pt idx="599">
                  <c:v>601.10041166666667</c:v>
                </c:pt>
                <c:pt idx="600">
                  <c:v>602.10535566666658</c:v>
                </c:pt>
                <c:pt idx="601">
                  <c:v>603.10478599999999</c:v>
                </c:pt>
                <c:pt idx="602">
                  <c:v>604.111581</c:v>
                </c:pt>
                <c:pt idx="603">
                  <c:v>605.11672866666663</c:v>
                </c:pt>
                <c:pt idx="604">
                  <c:v>606.11426666666659</c:v>
                </c:pt>
                <c:pt idx="605">
                  <c:v>607.11988199999996</c:v>
                </c:pt>
                <c:pt idx="606">
                  <c:v>608.12470366666662</c:v>
                </c:pt>
                <c:pt idx="607">
                  <c:v>609.12765400000001</c:v>
                </c:pt>
                <c:pt idx="608">
                  <c:v>610.13137699999993</c:v>
                </c:pt>
                <c:pt idx="609">
                  <c:v>611.13377766666667</c:v>
                </c:pt>
                <c:pt idx="610">
                  <c:v>612.13813133333338</c:v>
                </c:pt>
                <c:pt idx="611">
                  <c:v>613.14071533333333</c:v>
                </c:pt>
                <c:pt idx="612">
                  <c:v>614.14559833333328</c:v>
                </c:pt>
                <c:pt idx="613">
                  <c:v>615.14738866666653</c:v>
                </c:pt>
                <c:pt idx="614">
                  <c:v>616.15060333333327</c:v>
                </c:pt>
                <c:pt idx="615">
                  <c:v>617.15605533333326</c:v>
                </c:pt>
                <c:pt idx="616">
                  <c:v>618.15922933333331</c:v>
                </c:pt>
                <c:pt idx="617">
                  <c:v>619.16234199999985</c:v>
                </c:pt>
                <c:pt idx="618">
                  <c:v>620.16464099999996</c:v>
                </c:pt>
                <c:pt idx="619">
                  <c:v>621.16909666666675</c:v>
                </c:pt>
                <c:pt idx="620">
                  <c:v>622.17239266666661</c:v>
                </c:pt>
                <c:pt idx="621">
                  <c:v>623.17664466666668</c:v>
                </c:pt>
                <c:pt idx="622">
                  <c:v>624.18018466666672</c:v>
                </c:pt>
                <c:pt idx="623">
                  <c:v>625.18366366666669</c:v>
                </c:pt>
                <c:pt idx="624">
                  <c:v>626.18641000000002</c:v>
                </c:pt>
                <c:pt idx="625">
                  <c:v>627.19025566666664</c:v>
                </c:pt>
                <c:pt idx="626">
                  <c:v>628.19493466666665</c:v>
                </c:pt>
                <c:pt idx="627">
                  <c:v>629.19723399999998</c:v>
                </c:pt>
                <c:pt idx="628">
                  <c:v>630.2004486666666</c:v>
                </c:pt>
                <c:pt idx="629">
                  <c:v>631.20323566666661</c:v>
                </c:pt>
                <c:pt idx="630">
                  <c:v>632.20854566666662</c:v>
                </c:pt>
                <c:pt idx="631">
                  <c:v>633.20891199999983</c:v>
                </c:pt>
                <c:pt idx="632">
                  <c:v>634.21361166666668</c:v>
                </c:pt>
                <c:pt idx="633">
                  <c:v>635.2177213333332</c:v>
                </c:pt>
                <c:pt idx="634">
                  <c:v>636.22079333333329</c:v>
                </c:pt>
                <c:pt idx="635">
                  <c:v>637.22307199999989</c:v>
                </c:pt>
                <c:pt idx="636">
                  <c:v>638.22748733333333</c:v>
                </c:pt>
                <c:pt idx="637">
                  <c:v>639.23108833333333</c:v>
                </c:pt>
                <c:pt idx="638">
                  <c:v>640.2345673333333</c:v>
                </c:pt>
                <c:pt idx="639">
                  <c:v>641.23723233333317</c:v>
                </c:pt>
                <c:pt idx="640">
                  <c:v>642.24335599999995</c:v>
                </c:pt>
                <c:pt idx="641">
                  <c:v>643.24215566666669</c:v>
                </c:pt>
                <c:pt idx="642">
                  <c:v>644.24632666666662</c:v>
                </c:pt>
                <c:pt idx="643">
                  <c:v>645.25358966666658</c:v>
                </c:pt>
                <c:pt idx="644">
                  <c:v>646.24893066666664</c:v>
                </c:pt>
                <c:pt idx="645">
                  <c:v>647.25505466666664</c:v>
                </c:pt>
                <c:pt idx="646">
                  <c:v>648.26024266666661</c:v>
                </c:pt>
                <c:pt idx="647">
                  <c:v>649.26266366666664</c:v>
                </c:pt>
                <c:pt idx="648">
                  <c:v>650.26640699999984</c:v>
                </c:pt>
                <c:pt idx="649">
                  <c:v>651.26919433333342</c:v>
                </c:pt>
                <c:pt idx="650">
                  <c:v>652.27259199999992</c:v>
                </c:pt>
                <c:pt idx="651">
                  <c:v>653.27627433333328</c:v>
                </c:pt>
                <c:pt idx="652">
                  <c:v>654.28028199999994</c:v>
                </c:pt>
                <c:pt idx="653">
                  <c:v>655.28319166666665</c:v>
                </c:pt>
                <c:pt idx="654">
                  <c:v>656.28606033333335</c:v>
                </c:pt>
                <c:pt idx="655">
                  <c:v>657.28990566666664</c:v>
                </c:pt>
                <c:pt idx="656">
                  <c:v>658.2928556666667</c:v>
                </c:pt>
                <c:pt idx="657">
                  <c:v>659.29832866666675</c:v>
                </c:pt>
                <c:pt idx="658">
                  <c:v>660.30101400000001</c:v>
                </c:pt>
                <c:pt idx="659">
                  <c:v>661.30540866666661</c:v>
                </c:pt>
                <c:pt idx="660">
                  <c:v>662.30762633333325</c:v>
                </c:pt>
                <c:pt idx="661">
                  <c:v>663.31216333333327</c:v>
                </c:pt>
                <c:pt idx="662">
                  <c:v>664.3145843333333</c:v>
                </c:pt>
                <c:pt idx="663">
                  <c:v>665.31728999999996</c:v>
                </c:pt>
                <c:pt idx="664">
                  <c:v>666.3219693333333</c:v>
                </c:pt>
                <c:pt idx="665">
                  <c:v>667.32605866666665</c:v>
                </c:pt>
                <c:pt idx="666">
                  <c:v>668.3299853333333</c:v>
                </c:pt>
                <c:pt idx="667">
                  <c:v>669.33197899999993</c:v>
                </c:pt>
                <c:pt idx="668">
                  <c:v>670.33590566666658</c:v>
                </c:pt>
                <c:pt idx="669">
                  <c:v>671.34030066666674</c:v>
                </c:pt>
                <c:pt idx="670">
                  <c:v>672.34351466666658</c:v>
                </c:pt>
                <c:pt idx="671">
                  <c:v>673.34823466666671</c:v>
                </c:pt>
                <c:pt idx="672">
                  <c:v>674.35094099999992</c:v>
                </c:pt>
                <c:pt idx="673">
                  <c:v>675.35446033333335</c:v>
                </c:pt>
                <c:pt idx="674">
                  <c:v>676.35873300000003</c:v>
                </c:pt>
                <c:pt idx="675">
                  <c:v>677.36040133333336</c:v>
                </c:pt>
                <c:pt idx="676">
                  <c:v>678.36503966666658</c:v>
                </c:pt>
                <c:pt idx="677">
                  <c:v>679.36853899999983</c:v>
                </c:pt>
                <c:pt idx="678">
                  <c:v>680.37134700000001</c:v>
                </c:pt>
              </c:numCache>
            </c:numRef>
          </c:xVal>
          <c:yVal>
            <c:numRef>
              <c:f>[1]MMC!$F$769:$F$1447</c:f>
              <c:numCache>
                <c:formatCode>General</c:formatCode>
                <c:ptCount val="679"/>
                <c:pt idx="0">
                  <c:v>0</c:v>
                </c:pt>
                <c:pt idx="1">
                  <c:v>0.86978766632010707</c:v>
                </c:pt>
                <c:pt idx="2">
                  <c:v>0.21248786684968657</c:v>
                </c:pt>
                <c:pt idx="3">
                  <c:v>-0.91931713361070866</c:v>
                </c:pt>
                <c:pt idx="4">
                  <c:v>-1.5829034063727931</c:v>
                </c:pt>
                <c:pt idx="5">
                  <c:v>-1.7904234484584642</c:v>
                </c:pt>
                <c:pt idx="6">
                  <c:v>-1.8929465571575625</c:v>
                </c:pt>
                <c:pt idx="7">
                  <c:v>-2.0890929402930665</c:v>
                </c:pt>
                <c:pt idx="8">
                  <c:v>-2.1296157198952281</c:v>
                </c:pt>
                <c:pt idx="9">
                  <c:v>-2.1728129353651009</c:v>
                </c:pt>
                <c:pt idx="10">
                  <c:v>-2.4352411123408633</c:v>
                </c:pt>
                <c:pt idx="11">
                  <c:v>-2.7853200558287798</c:v>
                </c:pt>
                <c:pt idx="12">
                  <c:v>-3.1742879457832829</c:v>
                </c:pt>
                <c:pt idx="13">
                  <c:v>-3.5903831674815172</c:v>
                </c:pt>
                <c:pt idx="14">
                  <c:v>-4.1662823272279743</c:v>
                </c:pt>
                <c:pt idx="15">
                  <c:v>-4.3607313122928373</c:v>
                </c:pt>
                <c:pt idx="16">
                  <c:v>-5.1572868046926565</c:v>
                </c:pt>
                <c:pt idx="17">
                  <c:v>-5.4170255744753204</c:v>
                </c:pt>
                <c:pt idx="18">
                  <c:v>-5.9313551697028624</c:v>
                </c:pt>
                <c:pt idx="19">
                  <c:v>-6.0627802963863218</c:v>
                </c:pt>
                <c:pt idx="20">
                  <c:v>-6.8600402652319872</c:v>
                </c:pt>
                <c:pt idx="21">
                  <c:v>-7.1239203018270691</c:v>
                </c:pt>
                <c:pt idx="22">
                  <c:v>-7.9476770932213334</c:v>
                </c:pt>
                <c:pt idx="23">
                  <c:v>-8.268398844994806</c:v>
                </c:pt>
                <c:pt idx="24">
                  <c:v>-8.405279885207964</c:v>
                </c:pt>
                <c:pt idx="25">
                  <c:v>-8.7284342265767929</c:v>
                </c:pt>
                <c:pt idx="26">
                  <c:v>-9.3952275861402814</c:v>
                </c:pt>
                <c:pt idx="27">
                  <c:v>-10.123683271515999</c:v>
                </c:pt>
                <c:pt idx="28">
                  <c:v>-10.541574111287755</c:v>
                </c:pt>
                <c:pt idx="29">
                  <c:v>-11.110023080034781</c:v>
                </c:pt>
                <c:pt idx="30">
                  <c:v>-11.278521450484968</c:v>
                </c:pt>
                <c:pt idx="31">
                  <c:v>-12.041073498217592</c:v>
                </c:pt>
                <c:pt idx="32">
                  <c:v>-12.51786489270229</c:v>
                </c:pt>
                <c:pt idx="33">
                  <c:v>-12.591155420239392</c:v>
                </c:pt>
                <c:pt idx="34">
                  <c:v>-13.915269419671292</c:v>
                </c:pt>
                <c:pt idx="35">
                  <c:v>-13.392245144108402</c:v>
                </c:pt>
                <c:pt idx="36">
                  <c:v>-13.932471200692436</c:v>
                </c:pt>
                <c:pt idx="37">
                  <c:v>-14.321383259255152</c:v>
                </c:pt>
                <c:pt idx="38">
                  <c:v>-14.363949258372671</c:v>
                </c:pt>
                <c:pt idx="39">
                  <c:v>-14.652224042149914</c:v>
                </c:pt>
                <c:pt idx="40">
                  <c:v>-15.227079982374963</c:v>
                </c:pt>
                <c:pt idx="41">
                  <c:v>-15.555193858061255</c:v>
                </c:pt>
                <c:pt idx="42">
                  <c:v>-16.098063166266275</c:v>
                </c:pt>
                <c:pt idx="43">
                  <c:v>-16.014285719713612</c:v>
                </c:pt>
                <c:pt idx="44">
                  <c:v>-16.742228066339628</c:v>
                </c:pt>
                <c:pt idx="45">
                  <c:v>-17.940663181616799</c:v>
                </c:pt>
                <c:pt idx="46">
                  <c:v>-17.921713218716217</c:v>
                </c:pt>
                <c:pt idx="47">
                  <c:v>-17.909071531308442</c:v>
                </c:pt>
                <c:pt idx="48">
                  <c:v>-18.6303394583848</c:v>
                </c:pt>
                <c:pt idx="49">
                  <c:v>-18.830670015085232</c:v>
                </c:pt>
                <c:pt idx="50">
                  <c:v>-19.284410182850014</c:v>
                </c:pt>
                <c:pt idx="51">
                  <c:v>-19.231986705016912</c:v>
                </c:pt>
                <c:pt idx="52">
                  <c:v>-20.34127559657145</c:v>
                </c:pt>
                <c:pt idx="53">
                  <c:v>-20.349572716988423</c:v>
                </c:pt>
                <c:pt idx="54">
                  <c:v>-20.803031420017547</c:v>
                </c:pt>
                <c:pt idx="55">
                  <c:v>-21.345971677817875</c:v>
                </c:pt>
                <c:pt idx="56">
                  <c:v>-21.296680941478908</c:v>
                </c:pt>
                <c:pt idx="57">
                  <c:v>-21.620357961498275</c:v>
                </c:pt>
                <c:pt idx="58">
                  <c:v>-22.290391531366083</c:v>
                </c:pt>
                <c:pt idx="59">
                  <c:v>-22.803938045596272</c:v>
                </c:pt>
                <c:pt idx="60">
                  <c:v>-23.258657076184129</c:v>
                </c:pt>
                <c:pt idx="61">
                  <c:v>-23.519644672683416</c:v>
                </c:pt>
                <c:pt idx="62">
                  <c:v>-24.310089489606224</c:v>
                </c:pt>
                <c:pt idx="63">
                  <c:v>-25.104829706336318</c:v>
                </c:pt>
                <c:pt idx="64">
                  <c:v>-25.869240914271508</c:v>
                </c:pt>
                <c:pt idx="65">
                  <c:v>-25.978817420115792</c:v>
                </c:pt>
                <c:pt idx="66">
                  <c:v>-27.02015876366637</c:v>
                </c:pt>
                <c:pt idx="67">
                  <c:v>-27.220269227321957</c:v>
                </c:pt>
                <c:pt idx="68">
                  <c:v>-28.262283559793627</c:v>
                </c:pt>
                <c:pt idx="69">
                  <c:v>-28.558003362809558</c:v>
                </c:pt>
                <c:pt idx="70">
                  <c:v>-28.951271273567642</c:v>
                </c:pt>
                <c:pt idx="71">
                  <c:v>-29.739959383715984</c:v>
                </c:pt>
                <c:pt idx="72">
                  <c:v>-30.47604233896778</c:v>
                </c:pt>
                <c:pt idx="73">
                  <c:v>-30.864741646673966</c:v>
                </c:pt>
                <c:pt idx="74">
                  <c:v>-31.969624150157721</c:v>
                </c:pt>
                <c:pt idx="75">
                  <c:v>-32.48580877008142</c:v>
                </c:pt>
                <c:pt idx="76">
                  <c:v>-33.469044864220145</c:v>
                </c:pt>
                <c:pt idx="77">
                  <c:v>-33.884607105898191</c:v>
                </c:pt>
                <c:pt idx="78">
                  <c:v>-34.584388668175812</c:v>
                </c:pt>
                <c:pt idx="79">
                  <c:v>-34.193027409261141</c:v>
                </c:pt>
                <c:pt idx="80">
                  <c:v>-35.830960005286542</c:v>
                </c:pt>
                <c:pt idx="81">
                  <c:v>-36.313707003928414</c:v>
                </c:pt>
                <c:pt idx="82">
                  <c:v>-36.517281997533068</c:v>
                </c:pt>
                <c:pt idx="83">
                  <c:v>-37.563304855333215</c:v>
                </c:pt>
                <c:pt idx="84">
                  <c:v>-38.579987950117022</c:v>
                </c:pt>
                <c:pt idx="85">
                  <c:v>-39.064044309467363</c:v>
                </c:pt>
                <c:pt idx="86">
                  <c:v>-39.642542112829695</c:v>
                </c:pt>
                <c:pt idx="87">
                  <c:v>-40.584782202404632</c:v>
                </c:pt>
                <c:pt idx="88">
                  <c:v>-40.602322928833367</c:v>
                </c:pt>
                <c:pt idx="89">
                  <c:v>-41.553596816422761</c:v>
                </c:pt>
                <c:pt idx="90">
                  <c:v>-42.447393135173542</c:v>
                </c:pt>
                <c:pt idx="91">
                  <c:v>-42.98818251562539</c:v>
                </c:pt>
                <c:pt idx="92">
                  <c:v>-43.87874127998581</c:v>
                </c:pt>
                <c:pt idx="93">
                  <c:v>-44.110410407060932</c:v>
                </c:pt>
                <c:pt idx="94">
                  <c:v>-44.470910553554788</c:v>
                </c:pt>
                <c:pt idx="95">
                  <c:v>-45.636103649842717</c:v>
                </c:pt>
                <c:pt idx="96">
                  <c:v>-46.03168294215962</c:v>
                </c:pt>
                <c:pt idx="97">
                  <c:v>-46.426432342409285</c:v>
                </c:pt>
                <c:pt idx="98">
                  <c:v>-46.784133286097315</c:v>
                </c:pt>
                <c:pt idx="99">
                  <c:v>-47.576782139524347</c:v>
                </c:pt>
                <c:pt idx="100">
                  <c:v>-48.187973443443752</c:v>
                </c:pt>
                <c:pt idx="101">
                  <c:v>-48.858106096853874</c:v>
                </c:pt>
                <c:pt idx="102">
                  <c:v>-49.026696159705786</c:v>
                </c:pt>
                <c:pt idx="103">
                  <c:v>-50.12914096030746</c:v>
                </c:pt>
                <c:pt idx="104">
                  <c:v>-50.459364302507858</c:v>
                </c:pt>
                <c:pt idx="105">
                  <c:v>-50.758780180393288</c:v>
                </c:pt>
                <c:pt idx="106">
                  <c:v>-51.490484207015463</c:v>
                </c:pt>
                <c:pt idx="107">
                  <c:v>-52.003793971937881</c:v>
                </c:pt>
                <c:pt idx="108">
                  <c:v>-52.206202820416877</c:v>
                </c:pt>
                <c:pt idx="109">
                  <c:v>-52.944912445812285</c:v>
                </c:pt>
                <c:pt idx="110">
                  <c:v>-53.369104662240765</c:v>
                </c:pt>
                <c:pt idx="111">
                  <c:v>-53.976501195301871</c:v>
                </c:pt>
                <c:pt idx="112">
                  <c:v>-54.521537486361012</c:v>
                </c:pt>
                <c:pt idx="113">
                  <c:v>-55.007081074053801</c:v>
                </c:pt>
                <c:pt idx="114">
                  <c:v>-54.98998006109035</c:v>
                </c:pt>
                <c:pt idx="115">
                  <c:v>-55.533008172245935</c:v>
                </c:pt>
                <c:pt idx="116">
                  <c:v>-56.329761238831765</c:v>
                </c:pt>
                <c:pt idx="117">
                  <c:v>-56.718094500403325</c:v>
                </c:pt>
                <c:pt idx="118">
                  <c:v>-57.075157511111364</c:v>
                </c:pt>
                <c:pt idx="119">
                  <c:v>-57.495291816824171</c:v>
                </c:pt>
                <c:pt idx="120">
                  <c:v>-56.329096422902623</c:v>
                </c:pt>
                <c:pt idx="121">
                  <c:v>-58.372413481052902</c:v>
                </c:pt>
                <c:pt idx="122">
                  <c:v>-59.160993578451865</c:v>
                </c:pt>
                <c:pt idx="123">
                  <c:v>-57.737503993681081</c:v>
                </c:pt>
                <c:pt idx="124">
                  <c:v>-60.125708707726794</c:v>
                </c:pt>
                <c:pt idx="125">
                  <c:v>-60.9802658918886</c:v>
                </c:pt>
                <c:pt idx="126">
                  <c:v>-61.807640828106663</c:v>
                </c:pt>
                <c:pt idx="127">
                  <c:v>-62.292335983987066</c:v>
                </c:pt>
                <c:pt idx="128">
                  <c:v>-62.81041329149545</c:v>
                </c:pt>
                <c:pt idx="129">
                  <c:v>-63.007844929461818</c:v>
                </c:pt>
                <c:pt idx="130">
                  <c:v>-64.182718956581482</c:v>
                </c:pt>
                <c:pt idx="131">
                  <c:v>-64.37836623930923</c:v>
                </c:pt>
                <c:pt idx="132">
                  <c:v>-65.143314373740935</c:v>
                </c:pt>
                <c:pt idx="133">
                  <c:v>-65.968686892035976</c:v>
                </c:pt>
                <c:pt idx="134">
                  <c:v>-65.983225242689045</c:v>
                </c:pt>
                <c:pt idx="135">
                  <c:v>-67.280317537846415</c:v>
                </c:pt>
                <c:pt idx="136">
                  <c:v>-68.291305594013025</c:v>
                </c:pt>
                <c:pt idx="137">
                  <c:v>-68.463707364120467</c:v>
                </c:pt>
                <c:pt idx="138">
                  <c:v>-69.413280565353617</c:v>
                </c:pt>
                <c:pt idx="139">
                  <c:v>-69.987326828693739</c:v>
                </c:pt>
                <c:pt idx="140">
                  <c:v>-70.603016920242922</c:v>
                </c:pt>
                <c:pt idx="141">
                  <c:v>-71.332820786525502</c:v>
                </c:pt>
                <c:pt idx="142">
                  <c:v>-72.00635696674631</c:v>
                </c:pt>
                <c:pt idx="143">
                  <c:v>-72.985539729028048</c:v>
                </c:pt>
                <c:pt idx="144">
                  <c:v>-74.131135990382873</c:v>
                </c:pt>
                <c:pt idx="145">
                  <c:v>-74.772129061924375</c:v>
                </c:pt>
                <c:pt idx="146">
                  <c:v>-75.443791628748002</c:v>
                </c:pt>
                <c:pt idx="147">
                  <c:v>-76.361275907740506</c:v>
                </c:pt>
                <c:pt idx="148">
                  <c:v>-77.593923519565564</c:v>
                </c:pt>
                <c:pt idx="149">
                  <c:v>-77.953974107431762</c:v>
                </c:pt>
                <c:pt idx="150">
                  <c:v>-78.87930857795989</c:v>
                </c:pt>
                <c:pt idx="151">
                  <c:v>-79.669534592400339</c:v>
                </c:pt>
                <c:pt idx="152">
                  <c:v>-79.99556091118923</c:v>
                </c:pt>
                <c:pt idx="153">
                  <c:v>-81.231403450789969</c:v>
                </c:pt>
                <c:pt idx="154">
                  <c:v>-82.183051646019138</c:v>
                </c:pt>
                <c:pt idx="155">
                  <c:v>-82.386038897110552</c:v>
                </c:pt>
                <c:pt idx="156">
                  <c:v>-83.096473034599612</c:v>
                </c:pt>
                <c:pt idx="157">
                  <c:v>-83.858951007662213</c:v>
                </c:pt>
                <c:pt idx="158">
                  <c:v>-83.904250627602821</c:v>
                </c:pt>
                <c:pt idx="159">
                  <c:v>-84.356423417606734</c:v>
                </c:pt>
                <c:pt idx="160">
                  <c:v>-86.09267097992857</c:v>
                </c:pt>
                <c:pt idx="161">
                  <c:v>-86.825513083007394</c:v>
                </c:pt>
                <c:pt idx="162">
                  <c:v>-85.033618573438545</c:v>
                </c:pt>
                <c:pt idx="163">
                  <c:v>-88.068461771235505</c:v>
                </c:pt>
                <c:pt idx="164">
                  <c:v>-88.426119945555769</c:v>
                </c:pt>
                <c:pt idx="165">
                  <c:v>-89.370931466805914</c:v>
                </c:pt>
                <c:pt idx="166">
                  <c:v>-90.261523214598625</c:v>
                </c:pt>
                <c:pt idx="167">
                  <c:v>-91.060615007943539</c:v>
                </c:pt>
                <c:pt idx="168">
                  <c:v>-91.388055154914269</c:v>
                </c:pt>
                <c:pt idx="169">
                  <c:v>-92.004883981110893</c:v>
                </c:pt>
                <c:pt idx="170">
                  <c:v>-92.617444430417919</c:v>
                </c:pt>
                <c:pt idx="171">
                  <c:v>-93.035945349356936</c:v>
                </c:pt>
                <c:pt idx="172">
                  <c:v>-93.927043292248598</c:v>
                </c:pt>
                <c:pt idx="173">
                  <c:v>-94.163268426822938</c:v>
                </c:pt>
                <c:pt idx="174">
                  <c:v>-95.027057083800486</c:v>
                </c:pt>
                <c:pt idx="175">
                  <c:v>-95.701053789038198</c:v>
                </c:pt>
                <c:pt idx="176">
                  <c:v>-96.340516363753906</c:v>
                </c:pt>
                <c:pt idx="177">
                  <c:v>-96.202869348202597</c:v>
                </c:pt>
                <c:pt idx="178">
                  <c:v>-96.882687840389607</c:v>
                </c:pt>
                <c:pt idx="179">
                  <c:v>-97.112407297992974</c:v>
                </c:pt>
                <c:pt idx="180">
                  <c:v>-98.451059234349771</c:v>
                </c:pt>
                <c:pt idx="181">
                  <c:v>-98.650529659875801</c:v>
                </c:pt>
                <c:pt idx="182">
                  <c:v>-99.080365671874674</c:v>
                </c:pt>
                <c:pt idx="183">
                  <c:v>-99.156236286967285</c:v>
                </c:pt>
                <c:pt idx="184">
                  <c:v>-99.642540593184393</c:v>
                </c:pt>
                <c:pt idx="185">
                  <c:v>-100.50466969449879</c:v>
                </c:pt>
                <c:pt idx="186">
                  <c:v>-100.61951736371427</c:v>
                </c:pt>
                <c:pt idx="187">
                  <c:v>-101.34752103307531</c:v>
                </c:pt>
                <c:pt idx="188">
                  <c:v>-101.23673839844749</c:v>
                </c:pt>
                <c:pt idx="189">
                  <c:v>-104.53980972912197</c:v>
                </c:pt>
                <c:pt idx="190">
                  <c:v>-101.87575087360584</c:v>
                </c:pt>
                <c:pt idx="191">
                  <c:v>-101.86646511317443</c:v>
                </c:pt>
                <c:pt idx="192">
                  <c:v>-102.21533873641492</c:v>
                </c:pt>
                <c:pt idx="193">
                  <c:v>-102.29758249233251</c:v>
                </c:pt>
                <c:pt idx="194">
                  <c:v>-102.65627313464482</c:v>
                </c:pt>
                <c:pt idx="195">
                  <c:v>-103.23772361562067</c:v>
                </c:pt>
                <c:pt idx="196">
                  <c:v>-103.6299453055241</c:v>
                </c:pt>
                <c:pt idx="197">
                  <c:v>-103.68193365814898</c:v>
                </c:pt>
                <c:pt idx="198">
                  <c:v>-104.29298204294912</c:v>
                </c:pt>
                <c:pt idx="199">
                  <c:v>-103.2125262140503</c:v>
                </c:pt>
                <c:pt idx="200">
                  <c:v>-104.56976930495514</c:v>
                </c:pt>
                <c:pt idx="201">
                  <c:v>-105.51896270451583</c:v>
                </c:pt>
                <c:pt idx="202">
                  <c:v>-100.63009516889775</c:v>
                </c:pt>
                <c:pt idx="203">
                  <c:v>-106.15531568516995</c:v>
                </c:pt>
                <c:pt idx="204">
                  <c:v>-106.50640351985335</c:v>
                </c:pt>
                <c:pt idx="205">
                  <c:v>-105.88211849922008</c:v>
                </c:pt>
                <c:pt idx="206">
                  <c:v>-106.36464756843017</c:v>
                </c:pt>
                <c:pt idx="207">
                  <c:v>-106.84414636590684</c:v>
                </c:pt>
                <c:pt idx="208">
                  <c:v>-107.3624575614604</c:v>
                </c:pt>
                <c:pt idx="209">
                  <c:v>-107.56905905985859</c:v>
                </c:pt>
                <c:pt idx="210">
                  <c:v>-107.86483686469744</c:v>
                </c:pt>
                <c:pt idx="211">
                  <c:v>-107.84840325819334</c:v>
                </c:pt>
                <c:pt idx="212">
                  <c:v>-108.3660466855531</c:v>
                </c:pt>
                <c:pt idx="213">
                  <c:v>-108.60341308694382</c:v>
                </c:pt>
                <c:pt idx="214">
                  <c:v>-108.49646147174479</c:v>
                </c:pt>
                <c:pt idx="215">
                  <c:v>-108.79009332348465</c:v>
                </c:pt>
                <c:pt idx="216">
                  <c:v>-109.49390462988306</c:v>
                </c:pt>
                <c:pt idx="217">
                  <c:v>-108.79490874258252</c:v>
                </c:pt>
                <c:pt idx="218">
                  <c:v>-109.12683426023928</c:v>
                </c:pt>
                <c:pt idx="219">
                  <c:v>-109.32996211995177</c:v>
                </c:pt>
                <c:pt idx="220">
                  <c:v>-109.15905067397874</c:v>
                </c:pt>
                <c:pt idx="221">
                  <c:v>-109.67635387866331</c:v>
                </c:pt>
                <c:pt idx="222">
                  <c:v>-109.49752022266418</c:v>
                </c:pt>
                <c:pt idx="223">
                  <c:v>-110.41951105849418</c:v>
                </c:pt>
                <c:pt idx="224">
                  <c:v>-110.34431409387841</c:v>
                </c:pt>
                <c:pt idx="225">
                  <c:v>-110.39386126630558</c:v>
                </c:pt>
                <c:pt idx="226">
                  <c:v>-110.81429598720011</c:v>
                </c:pt>
                <c:pt idx="227">
                  <c:v>-110.76530208130441</c:v>
                </c:pt>
                <c:pt idx="228">
                  <c:v>-110.84755338475544</c:v>
                </c:pt>
                <c:pt idx="229">
                  <c:v>-110.98717152310373</c:v>
                </c:pt>
                <c:pt idx="230">
                  <c:v>-111.44342539135826</c:v>
                </c:pt>
                <c:pt idx="231">
                  <c:v>-112.36713920122487</c:v>
                </c:pt>
                <c:pt idx="232">
                  <c:v>-112.06955750384317</c:v>
                </c:pt>
                <c:pt idx="233">
                  <c:v>-113.08635715301935</c:v>
                </c:pt>
                <c:pt idx="234">
                  <c:v>-112.82302815406486</c:v>
                </c:pt>
                <c:pt idx="235">
                  <c:v>-113.43672055611015</c:v>
                </c:pt>
                <c:pt idx="236">
                  <c:v>-113.39169395373155</c:v>
                </c:pt>
                <c:pt idx="237">
                  <c:v>-113.40713534229724</c:v>
                </c:pt>
                <c:pt idx="238">
                  <c:v>-114.33047601133801</c:v>
                </c:pt>
                <c:pt idx="239">
                  <c:v>-112.03393756612317</c:v>
                </c:pt>
                <c:pt idx="240">
                  <c:v>-114.48447037645882</c:v>
                </c:pt>
                <c:pt idx="241">
                  <c:v>-114.78881420052872</c:v>
                </c:pt>
                <c:pt idx="242">
                  <c:v>-113.90961560943657</c:v>
                </c:pt>
                <c:pt idx="243">
                  <c:v>-115.14163591874488</c:v>
                </c:pt>
                <c:pt idx="244">
                  <c:v>-114.16147229929624</c:v>
                </c:pt>
                <c:pt idx="245">
                  <c:v>-113.33941841968908</c:v>
                </c:pt>
                <c:pt idx="246">
                  <c:v>-115.73171950291095</c:v>
                </c:pt>
                <c:pt idx="247">
                  <c:v>-115.08251593590457</c:v>
                </c:pt>
                <c:pt idx="248">
                  <c:v>-117.20444409314568</c:v>
                </c:pt>
                <c:pt idx="249">
                  <c:v>-117.77800667073795</c:v>
                </c:pt>
                <c:pt idx="250">
                  <c:v>-118.05353265701845</c:v>
                </c:pt>
                <c:pt idx="251">
                  <c:v>-118.63056059546207</c:v>
                </c:pt>
                <c:pt idx="252">
                  <c:v>-119.09109157128623</c:v>
                </c:pt>
                <c:pt idx="253">
                  <c:v>-119.45248326169727</c:v>
                </c:pt>
                <c:pt idx="254">
                  <c:v>-120.31580875405912</c:v>
                </c:pt>
                <c:pt idx="255">
                  <c:v>-120.39683837744903</c:v>
                </c:pt>
                <c:pt idx="256">
                  <c:v>-121.2870274456549</c:v>
                </c:pt>
                <c:pt idx="257">
                  <c:v>-120.61859045976936</c:v>
                </c:pt>
                <c:pt idx="258">
                  <c:v>-122.54228410341433</c:v>
                </c:pt>
                <c:pt idx="259">
                  <c:v>-123.15050103226316</c:v>
                </c:pt>
                <c:pt idx="260">
                  <c:v>-123.79340015936663</c:v>
                </c:pt>
                <c:pt idx="261">
                  <c:v>-123.53154876189076</c:v>
                </c:pt>
                <c:pt idx="262">
                  <c:v>-123.79761356496144</c:v>
                </c:pt>
                <c:pt idx="263">
                  <c:v>-124.56402299684632</c:v>
                </c:pt>
                <c:pt idx="264">
                  <c:v>-124.38934724760742</c:v>
                </c:pt>
                <c:pt idx="265">
                  <c:v>-124.97576620842294</c:v>
                </c:pt>
                <c:pt idx="266">
                  <c:v>-124.74219572492574</c:v>
                </c:pt>
                <c:pt idx="267">
                  <c:v>-125.63094311113338</c:v>
                </c:pt>
                <c:pt idx="268">
                  <c:v>-125.27383439424588</c:v>
                </c:pt>
                <c:pt idx="269">
                  <c:v>-126.5684958595381</c:v>
                </c:pt>
                <c:pt idx="270">
                  <c:v>-126.6780699474614</c:v>
                </c:pt>
                <c:pt idx="271">
                  <c:v>-127.44535827192594</c:v>
                </c:pt>
                <c:pt idx="272">
                  <c:v>-127.8015942586333</c:v>
                </c:pt>
                <c:pt idx="273">
                  <c:v>-128.28841076943047</c:v>
                </c:pt>
                <c:pt idx="274">
                  <c:v>-128.36863480246836</c:v>
                </c:pt>
                <c:pt idx="275">
                  <c:v>-128.66584505682727</c:v>
                </c:pt>
                <c:pt idx="276">
                  <c:v>-128.64922010728552</c:v>
                </c:pt>
                <c:pt idx="277">
                  <c:v>-128.88436452533958</c:v>
                </c:pt>
                <c:pt idx="278">
                  <c:v>-129.65254406461702</c:v>
                </c:pt>
                <c:pt idx="279">
                  <c:v>-129.85388531706326</c:v>
                </c:pt>
                <c:pt idx="280">
                  <c:v>-130.59247193524709</c:v>
                </c:pt>
                <c:pt idx="281">
                  <c:v>-130.11028632457493</c:v>
                </c:pt>
                <c:pt idx="282">
                  <c:v>-129.52654862023167</c:v>
                </c:pt>
                <c:pt idx="283">
                  <c:v>-130.38985058331366</c:v>
                </c:pt>
                <c:pt idx="284">
                  <c:v>-131.37666050803438</c:v>
                </c:pt>
                <c:pt idx="285">
                  <c:v>-131.57875558966941</c:v>
                </c:pt>
                <c:pt idx="286">
                  <c:v>-131.37893380573979</c:v>
                </c:pt>
                <c:pt idx="287">
                  <c:v>-132.48895359692341</c:v>
                </c:pt>
                <c:pt idx="288">
                  <c:v>-133.03699084944742</c:v>
                </c:pt>
                <c:pt idx="289">
                  <c:v>-132.86602802036745</c:v>
                </c:pt>
                <c:pt idx="290">
                  <c:v>-133.63429486223222</c:v>
                </c:pt>
                <c:pt idx="291">
                  <c:v>-133.27706043325631</c:v>
                </c:pt>
                <c:pt idx="292">
                  <c:v>-134.29046832026526</c:v>
                </c:pt>
                <c:pt idx="293">
                  <c:v>-134.14590348450685</c:v>
                </c:pt>
                <c:pt idx="294">
                  <c:v>-134.2919516476307</c:v>
                </c:pt>
                <c:pt idx="295">
                  <c:v>-133.65675284168799</c:v>
                </c:pt>
                <c:pt idx="296">
                  <c:v>-134.58306800004021</c:v>
                </c:pt>
                <c:pt idx="297">
                  <c:v>-134.26159399313264</c:v>
                </c:pt>
                <c:pt idx="298">
                  <c:v>-134.81224028175342</c:v>
                </c:pt>
                <c:pt idx="299">
                  <c:v>-134.17482734327839</c:v>
                </c:pt>
                <c:pt idx="300">
                  <c:v>-134.87915547523559</c:v>
                </c:pt>
                <c:pt idx="301">
                  <c:v>-135.17387984078698</c:v>
                </c:pt>
                <c:pt idx="302">
                  <c:v>-134.75816208098391</c:v>
                </c:pt>
                <c:pt idx="303">
                  <c:v>-135.05039564296089</c:v>
                </c:pt>
                <c:pt idx="304">
                  <c:v>-134.73304493972893</c:v>
                </c:pt>
                <c:pt idx="305">
                  <c:v>-134.87737982096155</c:v>
                </c:pt>
                <c:pt idx="306">
                  <c:v>-135.02045972591503</c:v>
                </c:pt>
                <c:pt idx="307">
                  <c:v>-134.78869080468735</c:v>
                </c:pt>
                <c:pt idx="308">
                  <c:v>-135.0867921922484</c:v>
                </c:pt>
                <c:pt idx="309">
                  <c:v>-135.10903272516776</c:v>
                </c:pt>
                <c:pt idx="310">
                  <c:v>-135.60093119407807</c:v>
                </c:pt>
                <c:pt idx="311">
                  <c:v>-135.18068825609919</c:v>
                </c:pt>
                <c:pt idx="312">
                  <c:v>-135.10628806955881</c:v>
                </c:pt>
                <c:pt idx="313">
                  <c:v>-134.65383334219482</c:v>
                </c:pt>
                <c:pt idx="314">
                  <c:v>-134.73933191799719</c:v>
                </c:pt>
                <c:pt idx="315">
                  <c:v>-134.8821535584014</c:v>
                </c:pt>
                <c:pt idx="316">
                  <c:v>-134.99543763993594</c:v>
                </c:pt>
                <c:pt idx="317">
                  <c:v>-134.20641153936137</c:v>
                </c:pt>
                <c:pt idx="318">
                  <c:v>-133.8484286256726</c:v>
                </c:pt>
                <c:pt idx="319">
                  <c:v>-133.68239549568568</c:v>
                </c:pt>
                <c:pt idx="320">
                  <c:v>-133.32611076882128</c:v>
                </c:pt>
                <c:pt idx="321">
                  <c:v>-133.71767752405884</c:v>
                </c:pt>
                <c:pt idx="322">
                  <c:v>-132.73552321187898</c:v>
                </c:pt>
                <c:pt idx="323">
                  <c:v>-132.90939682829907</c:v>
                </c:pt>
                <c:pt idx="324">
                  <c:v>-133.36459543225791</c:v>
                </c:pt>
                <c:pt idx="325">
                  <c:v>-132.66848759523526</c:v>
                </c:pt>
                <c:pt idx="326">
                  <c:v>-132.05770539713208</c:v>
                </c:pt>
                <c:pt idx="327">
                  <c:v>-132.32778003240875</c:v>
                </c:pt>
                <c:pt idx="328">
                  <c:v>-131.91136078799966</c:v>
                </c:pt>
                <c:pt idx="329">
                  <c:v>-131.36709754373831</c:v>
                </c:pt>
                <c:pt idx="330">
                  <c:v>-131.42007306282903</c:v>
                </c:pt>
                <c:pt idx="331">
                  <c:v>-130.96797409654869</c:v>
                </c:pt>
                <c:pt idx="332">
                  <c:v>-130.83398883972021</c:v>
                </c:pt>
                <c:pt idx="333">
                  <c:v>-130.81798210028433</c:v>
                </c:pt>
                <c:pt idx="334">
                  <c:v>-131.18057582947884</c:v>
                </c:pt>
                <c:pt idx="335">
                  <c:v>-130.66448969673161</c:v>
                </c:pt>
                <c:pt idx="336">
                  <c:v>-130.59233457946979</c:v>
                </c:pt>
                <c:pt idx="337">
                  <c:v>-131.17084891535009</c:v>
                </c:pt>
                <c:pt idx="338">
                  <c:v>-130.9687383734574</c:v>
                </c:pt>
                <c:pt idx="339">
                  <c:v>-130.80223474619169</c:v>
                </c:pt>
                <c:pt idx="340">
                  <c:v>-130.69608475853917</c:v>
                </c:pt>
                <c:pt idx="341">
                  <c:v>-130.83947102287402</c:v>
                </c:pt>
                <c:pt idx="342">
                  <c:v>-130.79719876780987</c:v>
                </c:pt>
                <c:pt idx="343">
                  <c:v>-130.62644376532634</c:v>
                </c:pt>
                <c:pt idx="344">
                  <c:v>-130.77331746335429</c:v>
                </c:pt>
                <c:pt idx="345">
                  <c:v>-130.47870863562815</c:v>
                </c:pt>
                <c:pt idx="346">
                  <c:v>-130.86694872520914</c:v>
                </c:pt>
                <c:pt idx="347">
                  <c:v>-131.07169457335772</c:v>
                </c:pt>
                <c:pt idx="348">
                  <c:v>-131.28265036956975</c:v>
                </c:pt>
                <c:pt idx="349">
                  <c:v>-131.63802542003029</c:v>
                </c:pt>
                <c:pt idx="350">
                  <c:v>-131.68941168436649</c:v>
                </c:pt>
                <c:pt idx="351">
                  <c:v>-131.73739585252503</c:v>
                </c:pt>
                <c:pt idx="352">
                  <c:v>-131.78258550413784</c:v>
                </c:pt>
                <c:pt idx="353">
                  <c:v>-132.01694934072989</c:v>
                </c:pt>
                <c:pt idx="354">
                  <c:v>-132.47393373055343</c:v>
                </c:pt>
                <c:pt idx="355">
                  <c:v>-131.89635291304387</c:v>
                </c:pt>
                <c:pt idx="356">
                  <c:v>-132.25411349452227</c:v>
                </c:pt>
                <c:pt idx="357">
                  <c:v>-132.74189987363965</c:v>
                </c:pt>
                <c:pt idx="358">
                  <c:v>-132.69259704356006</c:v>
                </c:pt>
                <c:pt idx="359">
                  <c:v>-130.86980421498768</c:v>
                </c:pt>
                <c:pt idx="360">
                  <c:v>-132.94332873799519</c:v>
                </c:pt>
                <c:pt idx="361">
                  <c:v>-133.42614005120484</c:v>
                </c:pt>
                <c:pt idx="362">
                  <c:v>-132.17186118692982</c:v>
                </c:pt>
                <c:pt idx="363">
                  <c:v>-130.87398347369432</c:v>
                </c:pt>
                <c:pt idx="364">
                  <c:v>-133.92274522199239</c:v>
                </c:pt>
                <c:pt idx="365">
                  <c:v>-133.74055221066766</c:v>
                </c:pt>
                <c:pt idx="366">
                  <c:v>-133.77107394719778</c:v>
                </c:pt>
                <c:pt idx="367">
                  <c:v>-133.82056167086455</c:v>
                </c:pt>
                <c:pt idx="368">
                  <c:v>-134.55153718994885</c:v>
                </c:pt>
                <c:pt idx="369">
                  <c:v>-134.23299838299724</c:v>
                </c:pt>
                <c:pt idx="370">
                  <c:v>-134.12738875019753</c:v>
                </c:pt>
                <c:pt idx="371">
                  <c:v>-133.95620746405461</c:v>
                </c:pt>
                <c:pt idx="372">
                  <c:v>-134.21965303709587</c:v>
                </c:pt>
                <c:pt idx="373">
                  <c:v>-134.77071087604003</c:v>
                </c:pt>
                <c:pt idx="374">
                  <c:v>-134.85481248527569</c:v>
                </c:pt>
                <c:pt idx="375">
                  <c:v>-134.93730417173228</c:v>
                </c:pt>
                <c:pt idx="376">
                  <c:v>-134.57480509067139</c:v>
                </c:pt>
                <c:pt idx="377">
                  <c:v>-134.15776484967938</c:v>
                </c:pt>
                <c:pt idx="378">
                  <c:v>-133.95563890943839</c:v>
                </c:pt>
                <c:pt idx="379">
                  <c:v>-134.0415191350688</c:v>
                </c:pt>
                <c:pt idx="380">
                  <c:v>-134.1197775495327</c:v>
                </c:pt>
                <c:pt idx="381">
                  <c:v>-134.48482160979225</c:v>
                </c:pt>
                <c:pt idx="382">
                  <c:v>-134.09407079177922</c:v>
                </c:pt>
                <c:pt idx="383">
                  <c:v>-134.20558959226614</c:v>
                </c:pt>
                <c:pt idx="384">
                  <c:v>-134.23066679234941</c:v>
                </c:pt>
                <c:pt idx="385">
                  <c:v>-134.11907476096025</c:v>
                </c:pt>
                <c:pt idx="386">
                  <c:v>-133.64057297502046</c:v>
                </c:pt>
                <c:pt idx="387">
                  <c:v>-133.87920899491129</c:v>
                </c:pt>
                <c:pt idx="388">
                  <c:v>-133.77258390530594</c:v>
                </c:pt>
                <c:pt idx="389">
                  <c:v>-133.57207397210698</c:v>
                </c:pt>
                <c:pt idx="390">
                  <c:v>-133.58864995982427</c:v>
                </c:pt>
                <c:pt idx="391">
                  <c:v>-133.01060341289644</c:v>
                </c:pt>
                <c:pt idx="392">
                  <c:v>-133.3701017670254</c:v>
                </c:pt>
                <c:pt idx="393">
                  <c:v>-132.89022962674275</c:v>
                </c:pt>
                <c:pt idx="394">
                  <c:v>-132.53713440158882</c:v>
                </c:pt>
                <c:pt idx="395">
                  <c:v>-133.0251589606471</c:v>
                </c:pt>
                <c:pt idx="396">
                  <c:v>-132.55088530758701</c:v>
                </c:pt>
                <c:pt idx="397">
                  <c:v>-133.19161517398965</c:v>
                </c:pt>
                <c:pt idx="398">
                  <c:v>-132.52730427823894</c:v>
                </c:pt>
                <c:pt idx="399">
                  <c:v>-130.70235244137245</c:v>
                </c:pt>
                <c:pt idx="400">
                  <c:v>-132.09398553471769</c:v>
                </c:pt>
                <c:pt idx="401">
                  <c:v>-132.01742605024143</c:v>
                </c:pt>
                <c:pt idx="402">
                  <c:v>-131.26012007194382</c:v>
                </c:pt>
                <c:pt idx="403">
                  <c:v>-128.3124925575992</c:v>
                </c:pt>
                <c:pt idx="404">
                  <c:v>-131.69936419262413</c:v>
                </c:pt>
                <c:pt idx="405">
                  <c:v>-131.21888066360037</c:v>
                </c:pt>
                <c:pt idx="406">
                  <c:v>-130.96808694834766</c:v>
                </c:pt>
                <c:pt idx="407">
                  <c:v>-131.0529454696983</c:v>
                </c:pt>
                <c:pt idx="408">
                  <c:v>-130.76279079577785</c:v>
                </c:pt>
                <c:pt idx="409">
                  <c:v>-130.59508879606003</c:v>
                </c:pt>
                <c:pt idx="410">
                  <c:v>-130.58594966054898</c:v>
                </c:pt>
                <c:pt idx="411">
                  <c:v>-130.06882335857657</c:v>
                </c:pt>
                <c:pt idx="412">
                  <c:v>-129.74961347881637</c:v>
                </c:pt>
                <c:pt idx="413">
                  <c:v>-129.45545880489513</c:v>
                </c:pt>
                <c:pt idx="414">
                  <c:v>-129.19882754942509</c:v>
                </c:pt>
                <c:pt idx="415">
                  <c:v>-129.12282315312677</c:v>
                </c:pt>
                <c:pt idx="416">
                  <c:v>-128.51721792646137</c:v>
                </c:pt>
                <c:pt idx="417">
                  <c:v>-128.25433016616589</c:v>
                </c:pt>
                <c:pt idx="418">
                  <c:v>-128.12501472421795</c:v>
                </c:pt>
                <c:pt idx="419">
                  <c:v>-127.92832812284722</c:v>
                </c:pt>
                <c:pt idx="420">
                  <c:v>-127.56740311986331</c:v>
                </c:pt>
                <c:pt idx="421">
                  <c:v>-127.43305850089432</c:v>
                </c:pt>
                <c:pt idx="422">
                  <c:v>-127.60544206035723</c:v>
                </c:pt>
                <c:pt idx="423">
                  <c:v>-127.06471168869277</c:v>
                </c:pt>
                <c:pt idx="424">
                  <c:v>-127.23972877499762</c:v>
                </c:pt>
                <c:pt idx="425">
                  <c:v>-126.68316790203687</c:v>
                </c:pt>
                <c:pt idx="426">
                  <c:v>-126.73379014324109</c:v>
                </c:pt>
                <c:pt idx="427">
                  <c:v>-125.97147015509242</c:v>
                </c:pt>
                <c:pt idx="428">
                  <c:v>-126.05201264124516</c:v>
                </c:pt>
                <c:pt idx="429">
                  <c:v>-125.72735265209472</c:v>
                </c:pt>
                <c:pt idx="430">
                  <c:v>-125.80328147434821</c:v>
                </c:pt>
                <c:pt idx="431">
                  <c:v>-125.50999872888219</c:v>
                </c:pt>
                <c:pt idx="432">
                  <c:v>-125.61760345028577</c:v>
                </c:pt>
                <c:pt idx="433">
                  <c:v>-125.54447282377507</c:v>
                </c:pt>
                <c:pt idx="434">
                  <c:v>-125.30986143124761</c:v>
                </c:pt>
                <c:pt idx="435">
                  <c:v>-125.11181920885589</c:v>
                </c:pt>
                <c:pt idx="436">
                  <c:v>-124.99854276932393</c:v>
                </c:pt>
                <c:pt idx="437">
                  <c:v>-125.20101077010698</c:v>
                </c:pt>
                <c:pt idx="438">
                  <c:v>-124.81488248673305</c:v>
                </c:pt>
                <c:pt idx="439">
                  <c:v>-123.9864868463923</c:v>
                </c:pt>
                <c:pt idx="440">
                  <c:v>-123.94120424099603</c:v>
                </c:pt>
                <c:pt idx="441">
                  <c:v>-121.17813783112591</c:v>
                </c:pt>
                <c:pt idx="442">
                  <c:v>-122.90543246152713</c:v>
                </c:pt>
                <c:pt idx="443">
                  <c:v>-122.92483793743475</c:v>
                </c:pt>
                <c:pt idx="444">
                  <c:v>-122.76750372725937</c:v>
                </c:pt>
                <c:pt idx="445">
                  <c:v>-122.81345916173086</c:v>
                </c:pt>
                <c:pt idx="446">
                  <c:v>-122.36333520289172</c:v>
                </c:pt>
                <c:pt idx="447">
                  <c:v>-122.25210956305649</c:v>
                </c:pt>
                <c:pt idx="448">
                  <c:v>-121.67558211004864</c:v>
                </c:pt>
                <c:pt idx="449">
                  <c:v>-121.63250858916879</c:v>
                </c:pt>
                <c:pt idx="450">
                  <c:v>-121.30466752570307</c:v>
                </c:pt>
                <c:pt idx="451">
                  <c:v>-121.16247516574946</c:v>
                </c:pt>
                <c:pt idx="452">
                  <c:v>-120.74305079173203</c:v>
                </c:pt>
                <c:pt idx="453">
                  <c:v>-120.60072171117025</c:v>
                </c:pt>
                <c:pt idx="454">
                  <c:v>-120.74384772955466</c:v>
                </c:pt>
                <c:pt idx="455">
                  <c:v>-120.88477677347825</c:v>
                </c:pt>
                <c:pt idx="456">
                  <c:v>-120.71283402901651</c:v>
                </c:pt>
                <c:pt idx="457">
                  <c:v>-120.63728158344783</c:v>
                </c:pt>
                <c:pt idx="458">
                  <c:v>-120.49791057393128</c:v>
                </c:pt>
                <c:pt idx="459">
                  <c:v>-120.86089928829408</c:v>
                </c:pt>
                <c:pt idx="460">
                  <c:v>-120.69152629737384</c:v>
                </c:pt>
                <c:pt idx="461">
                  <c:v>-120.82647029630539</c:v>
                </c:pt>
                <c:pt idx="462">
                  <c:v>-120.90608843464517</c:v>
                </c:pt>
                <c:pt idx="463">
                  <c:v>-120.61308800114628</c:v>
                </c:pt>
                <c:pt idx="464">
                  <c:v>-120.31562616277186</c:v>
                </c:pt>
                <c:pt idx="465">
                  <c:v>-120.80099432388842</c:v>
                </c:pt>
                <c:pt idx="466">
                  <c:v>-120.46758409028652</c:v>
                </c:pt>
                <c:pt idx="467">
                  <c:v>-120.14298530962326</c:v>
                </c:pt>
                <c:pt idx="468">
                  <c:v>-119.97399770966594</c:v>
                </c:pt>
                <c:pt idx="469">
                  <c:v>-119.8294834519314</c:v>
                </c:pt>
                <c:pt idx="470">
                  <c:v>-119.72286318866027</c:v>
                </c:pt>
                <c:pt idx="471">
                  <c:v>-119.61099713263896</c:v>
                </c:pt>
                <c:pt idx="472">
                  <c:v>-119.47124411155625</c:v>
                </c:pt>
                <c:pt idx="473">
                  <c:v>-119.51845546744983</c:v>
                </c:pt>
                <c:pt idx="474">
                  <c:v>-119.03705153977545</c:v>
                </c:pt>
                <c:pt idx="475">
                  <c:v>-119.55435818913146</c:v>
                </c:pt>
                <c:pt idx="476">
                  <c:v>-119.2861791060636</c:v>
                </c:pt>
                <c:pt idx="477">
                  <c:v>-118.67884547929269</c:v>
                </c:pt>
                <c:pt idx="478">
                  <c:v>-118.26020513141572</c:v>
                </c:pt>
                <c:pt idx="479">
                  <c:v>-117.46476558072133</c:v>
                </c:pt>
                <c:pt idx="480">
                  <c:v>-117.63461266652403</c:v>
                </c:pt>
                <c:pt idx="481">
                  <c:v>-116.50017568063925</c:v>
                </c:pt>
                <c:pt idx="482">
                  <c:v>-115.92163657041237</c:v>
                </c:pt>
                <c:pt idx="483">
                  <c:v>-116.66301418568153</c:v>
                </c:pt>
                <c:pt idx="484">
                  <c:v>-115.90106917968185</c:v>
                </c:pt>
                <c:pt idx="485">
                  <c:v>-115.79294315784489</c:v>
                </c:pt>
                <c:pt idx="486">
                  <c:v>-115.24504476707747</c:v>
                </c:pt>
                <c:pt idx="487">
                  <c:v>-114.7988697868701</c:v>
                </c:pt>
                <c:pt idx="488">
                  <c:v>-113.8815653371304</c:v>
                </c:pt>
                <c:pt idx="489">
                  <c:v>-113.27124674697036</c:v>
                </c:pt>
                <c:pt idx="490">
                  <c:v>-113.13192185087733</c:v>
                </c:pt>
                <c:pt idx="491">
                  <c:v>-112.08206340767319</c:v>
                </c:pt>
                <c:pt idx="492">
                  <c:v>-111.25536713047462</c:v>
                </c:pt>
                <c:pt idx="493">
                  <c:v>-111.02048589778441</c:v>
                </c:pt>
                <c:pt idx="494">
                  <c:v>-110.6662831290371</c:v>
                </c:pt>
                <c:pt idx="495">
                  <c:v>-109.06310220463428</c:v>
                </c:pt>
                <c:pt idx="496">
                  <c:v>-109.26369512874984</c:v>
                </c:pt>
                <c:pt idx="497">
                  <c:v>-108.15974652169686</c:v>
                </c:pt>
                <c:pt idx="498">
                  <c:v>-107.36350746492069</c:v>
                </c:pt>
                <c:pt idx="499">
                  <c:v>-106.53633468777707</c:v>
                </c:pt>
                <c:pt idx="500">
                  <c:v>-105.77234781129158</c:v>
                </c:pt>
                <c:pt idx="501">
                  <c:v>-105.13112671765873</c:v>
                </c:pt>
                <c:pt idx="502">
                  <c:v>-103.83644876535497</c:v>
                </c:pt>
                <c:pt idx="503">
                  <c:v>-103.2885123268244</c:v>
                </c:pt>
                <c:pt idx="504">
                  <c:v>-102.43187872821663</c:v>
                </c:pt>
                <c:pt idx="505">
                  <c:v>-101.2929379651531</c:v>
                </c:pt>
                <c:pt idx="506">
                  <c:v>-100.68160888458883</c:v>
                </c:pt>
                <c:pt idx="507">
                  <c:v>-99.263191399906745</c:v>
                </c:pt>
                <c:pt idx="508">
                  <c:v>-98.493601851722232</c:v>
                </c:pt>
                <c:pt idx="509">
                  <c:v>-97.359444834669134</c:v>
                </c:pt>
                <c:pt idx="510">
                  <c:v>-96.374859470953083</c:v>
                </c:pt>
                <c:pt idx="511">
                  <c:v>-95.643112977470693</c:v>
                </c:pt>
                <c:pt idx="512">
                  <c:v>-94.75459835799721</c:v>
                </c:pt>
                <c:pt idx="513">
                  <c:v>-93.677388478242747</c:v>
                </c:pt>
                <c:pt idx="514">
                  <c:v>-92.663065925284783</c:v>
                </c:pt>
                <c:pt idx="515">
                  <c:v>-91.770420891129248</c:v>
                </c:pt>
                <c:pt idx="516">
                  <c:v>-91.071984045308525</c:v>
                </c:pt>
                <c:pt idx="517">
                  <c:v>-90.090979287272887</c:v>
                </c:pt>
                <c:pt idx="518">
                  <c:v>-89.484848800832012</c:v>
                </c:pt>
                <c:pt idx="519">
                  <c:v>-87.876186608611349</c:v>
                </c:pt>
                <c:pt idx="520">
                  <c:v>-88.013479479282225</c:v>
                </c:pt>
                <c:pt idx="521">
                  <c:v>-86.250680788115204</c:v>
                </c:pt>
                <c:pt idx="522">
                  <c:v>-86.013507707699617</c:v>
                </c:pt>
                <c:pt idx="523">
                  <c:v>-85.249474437652466</c:v>
                </c:pt>
                <c:pt idx="524">
                  <c:v>-84.644858137183306</c:v>
                </c:pt>
                <c:pt idx="525">
                  <c:v>-84.161811590260541</c:v>
                </c:pt>
                <c:pt idx="526">
                  <c:v>-82.833789452481156</c:v>
                </c:pt>
                <c:pt idx="527">
                  <c:v>-82.221358329192256</c:v>
                </c:pt>
                <c:pt idx="528">
                  <c:v>-81.459247787292242</c:v>
                </c:pt>
                <c:pt idx="529">
                  <c:v>-80.729678183654897</c:v>
                </c:pt>
                <c:pt idx="530">
                  <c:v>-79.867966951466869</c:v>
                </c:pt>
                <c:pt idx="531">
                  <c:v>-79.163937924346783</c:v>
                </c:pt>
                <c:pt idx="532">
                  <c:v>-78.557794242633037</c:v>
                </c:pt>
                <c:pt idx="533">
                  <c:v>-77.412380720745915</c:v>
                </c:pt>
                <c:pt idx="534">
                  <c:v>-76.872309904736426</c:v>
                </c:pt>
                <c:pt idx="535">
                  <c:v>-76.073336445194485</c:v>
                </c:pt>
                <c:pt idx="536">
                  <c:v>-75.465775128885696</c:v>
                </c:pt>
                <c:pt idx="537">
                  <c:v>-74.697541201725954</c:v>
                </c:pt>
                <c:pt idx="538">
                  <c:v>-73.776311237349347</c:v>
                </c:pt>
                <c:pt idx="539">
                  <c:v>-73.44736813114811</c:v>
                </c:pt>
                <c:pt idx="540">
                  <c:v>-72.779791859842121</c:v>
                </c:pt>
                <c:pt idx="541">
                  <c:v>-72.137054377166052</c:v>
                </c:pt>
                <c:pt idx="542">
                  <c:v>-71.466065157544776</c:v>
                </c:pt>
                <c:pt idx="543">
                  <c:v>-70.983564095080283</c:v>
                </c:pt>
                <c:pt idx="544">
                  <c:v>-69.9064358117068</c:v>
                </c:pt>
                <c:pt idx="545">
                  <c:v>-69.299543143467815</c:v>
                </c:pt>
                <c:pt idx="546">
                  <c:v>-68.56803775647397</c:v>
                </c:pt>
                <c:pt idx="547">
                  <c:v>-67.990427983608598</c:v>
                </c:pt>
                <c:pt idx="548">
                  <c:v>-67.381703917875512</c:v>
                </c:pt>
                <c:pt idx="549">
                  <c:v>-66.931070097598749</c:v>
                </c:pt>
                <c:pt idx="550">
                  <c:v>-66.104656937450656</c:v>
                </c:pt>
                <c:pt idx="551">
                  <c:v>-65.865541627680827</c:v>
                </c:pt>
                <c:pt idx="552">
                  <c:v>-65.038566186737484</c:v>
                </c:pt>
                <c:pt idx="553">
                  <c:v>-64.057185723076785</c:v>
                </c:pt>
                <c:pt idx="554">
                  <c:v>-63.638328899527089</c:v>
                </c:pt>
                <c:pt idx="555">
                  <c:v>-62.75033103083377</c:v>
                </c:pt>
                <c:pt idx="556">
                  <c:v>-62.548348117141664</c:v>
                </c:pt>
                <c:pt idx="557">
                  <c:v>-62.037081131754604</c:v>
                </c:pt>
                <c:pt idx="558">
                  <c:v>-61.645471720626567</c:v>
                </c:pt>
                <c:pt idx="559">
                  <c:v>-58.226477814730615</c:v>
                </c:pt>
                <c:pt idx="560">
                  <c:v>-60.637033414556782</c:v>
                </c:pt>
                <c:pt idx="561">
                  <c:v>-59.403986437928822</c:v>
                </c:pt>
                <c:pt idx="562">
                  <c:v>-57.064777652888147</c:v>
                </c:pt>
                <c:pt idx="563">
                  <c:v>-58.706748264036712</c:v>
                </c:pt>
                <c:pt idx="564">
                  <c:v>-57.787147212333302</c:v>
                </c:pt>
                <c:pt idx="565">
                  <c:v>-57.558949501104017</c:v>
                </c:pt>
                <c:pt idx="566">
                  <c:v>-57.141595871328001</c:v>
                </c:pt>
                <c:pt idx="567">
                  <c:v>-56.594587290566714</c:v>
                </c:pt>
                <c:pt idx="568">
                  <c:v>-55.799977517698551</c:v>
                </c:pt>
                <c:pt idx="569">
                  <c:v>-55.413011983747097</c:v>
                </c:pt>
                <c:pt idx="570">
                  <c:v>-55.148438779051126</c:v>
                </c:pt>
                <c:pt idx="571">
                  <c:v>-54.538694628705031</c:v>
                </c:pt>
                <c:pt idx="572">
                  <c:v>-53.710132950665788</c:v>
                </c:pt>
                <c:pt idx="573">
                  <c:v>-52.822366734305128</c:v>
                </c:pt>
                <c:pt idx="574">
                  <c:v>-52.149642306839553</c:v>
                </c:pt>
                <c:pt idx="575">
                  <c:v>-51.794960030002777</c:v>
                </c:pt>
                <c:pt idx="576">
                  <c:v>-51.093454281266048</c:v>
                </c:pt>
                <c:pt idx="577">
                  <c:v>-50.58089134530325</c:v>
                </c:pt>
                <c:pt idx="578">
                  <c:v>-50.096319760264464</c:v>
                </c:pt>
                <c:pt idx="579">
                  <c:v>-49.678149326260858</c:v>
                </c:pt>
                <c:pt idx="580">
                  <c:v>-49.665804707289375</c:v>
                </c:pt>
                <c:pt idx="581">
                  <c:v>-49.026586178464726</c:v>
                </c:pt>
                <c:pt idx="582">
                  <c:v>-48.416137897106474</c:v>
                </c:pt>
                <c:pt idx="583">
                  <c:v>-48.158410764760632</c:v>
                </c:pt>
                <c:pt idx="584">
                  <c:v>-46.956214663687547</c:v>
                </c:pt>
                <c:pt idx="585">
                  <c:v>-46.563172219627191</c:v>
                </c:pt>
                <c:pt idx="586">
                  <c:v>-46.113993136554456</c:v>
                </c:pt>
                <c:pt idx="587">
                  <c:v>-45.350648879319664</c:v>
                </c:pt>
                <c:pt idx="588">
                  <c:v>-44.871948499265294</c:v>
                </c:pt>
                <c:pt idx="589">
                  <c:v>-44.415023496278629</c:v>
                </c:pt>
                <c:pt idx="590">
                  <c:v>-44.026457855441961</c:v>
                </c:pt>
                <c:pt idx="591">
                  <c:v>-43.288960755773211</c:v>
                </c:pt>
                <c:pt idx="592">
                  <c:v>-42.680466360986159</c:v>
                </c:pt>
                <c:pt idx="593">
                  <c:v>-42.104072923716821</c:v>
                </c:pt>
                <c:pt idx="594">
                  <c:v>-41.405456844913871</c:v>
                </c:pt>
                <c:pt idx="595">
                  <c:v>-40.640778892614918</c:v>
                </c:pt>
                <c:pt idx="596">
                  <c:v>-40.130012676258097</c:v>
                </c:pt>
                <c:pt idx="597">
                  <c:v>-39.673112082419912</c:v>
                </c:pt>
                <c:pt idx="598">
                  <c:v>-38.752010189596454</c:v>
                </c:pt>
                <c:pt idx="599">
                  <c:v>-37.175894879823588</c:v>
                </c:pt>
                <c:pt idx="600">
                  <c:v>-37.875649155371619</c:v>
                </c:pt>
                <c:pt idx="601">
                  <c:v>-37.081053604530346</c:v>
                </c:pt>
                <c:pt idx="602">
                  <c:v>-34.907132482742853</c:v>
                </c:pt>
                <c:pt idx="603">
                  <c:v>-35.607999069751372</c:v>
                </c:pt>
                <c:pt idx="604">
                  <c:v>-35.287457105085906</c:v>
                </c:pt>
                <c:pt idx="605">
                  <c:v>-34.307149507126823</c:v>
                </c:pt>
                <c:pt idx="606">
                  <c:v>-33.668036540490057</c:v>
                </c:pt>
                <c:pt idx="607">
                  <c:v>-32.777954370544037</c:v>
                </c:pt>
                <c:pt idx="608">
                  <c:v>-32.389700358761267</c:v>
                </c:pt>
                <c:pt idx="609">
                  <c:v>-31.533214694640822</c:v>
                </c:pt>
                <c:pt idx="610">
                  <c:v>-31.110276274713133</c:v>
                </c:pt>
                <c:pt idx="611">
                  <c:v>-30.15759165473747</c:v>
                </c:pt>
                <c:pt idx="612">
                  <c:v>-29.926412128330526</c:v>
                </c:pt>
                <c:pt idx="613">
                  <c:v>-29.661255473002747</c:v>
                </c:pt>
                <c:pt idx="614">
                  <c:v>-28.367886444887358</c:v>
                </c:pt>
                <c:pt idx="615">
                  <c:v>-27.289422765175487</c:v>
                </c:pt>
                <c:pt idx="616">
                  <c:v>-26.307431202415465</c:v>
                </c:pt>
                <c:pt idx="617">
                  <c:v>-25.730506199433346</c:v>
                </c:pt>
                <c:pt idx="618">
                  <c:v>-24.749130865378056</c:v>
                </c:pt>
                <c:pt idx="619">
                  <c:v>-24.109748420315935</c:v>
                </c:pt>
                <c:pt idx="620">
                  <c:v>-23.279624461477077</c:v>
                </c:pt>
                <c:pt idx="621">
                  <c:v>-22.541129704949871</c:v>
                </c:pt>
                <c:pt idx="622">
                  <c:v>-21.80940762061573</c:v>
                </c:pt>
                <c:pt idx="623">
                  <c:v>-21.23275173432765</c:v>
                </c:pt>
                <c:pt idx="624">
                  <c:v>-20.469557614648583</c:v>
                </c:pt>
                <c:pt idx="625">
                  <c:v>-19.017503816651182</c:v>
                </c:pt>
                <c:pt idx="626">
                  <c:v>-18.218545673839571</c:v>
                </c:pt>
                <c:pt idx="627">
                  <c:v>-17.456836644716144</c:v>
                </c:pt>
                <c:pt idx="628">
                  <c:v>-16.915134283263466</c:v>
                </c:pt>
                <c:pt idx="629">
                  <c:v>-15.305562698229968</c:v>
                </c:pt>
                <c:pt idx="630">
                  <c:v>-15.227586452209396</c:v>
                </c:pt>
                <c:pt idx="631">
                  <c:v>-14.434641807951564</c:v>
                </c:pt>
                <c:pt idx="632">
                  <c:v>-13.32966123739393</c:v>
                </c:pt>
                <c:pt idx="633">
                  <c:v>-12.310320942961194</c:v>
                </c:pt>
                <c:pt idx="634">
                  <c:v>-11.864773405333928</c:v>
                </c:pt>
                <c:pt idx="635">
                  <c:v>-11.036753470628657</c:v>
                </c:pt>
                <c:pt idx="636">
                  <c:v>-10.268081462518063</c:v>
                </c:pt>
                <c:pt idx="637">
                  <c:v>-9.3496265134803132</c:v>
                </c:pt>
                <c:pt idx="638">
                  <c:v>-8.5843039605258404</c:v>
                </c:pt>
                <c:pt idx="639">
                  <c:v>-6.3551981048988733</c:v>
                </c:pt>
                <c:pt idx="640">
                  <c:v>-6.3660055232824249</c:v>
                </c:pt>
                <c:pt idx="641">
                  <c:v>-5.8930943805859943</c:v>
                </c:pt>
                <c:pt idx="642">
                  <c:v>-3.1286875263690228</c:v>
                </c:pt>
                <c:pt idx="643">
                  <c:v>-4.2019251912080442</c:v>
                </c:pt>
                <c:pt idx="644">
                  <c:v>-3.8824341078347868</c:v>
                </c:pt>
                <c:pt idx="645">
                  <c:v>-2.6872411644805472</c:v>
                </c:pt>
                <c:pt idx="646">
                  <c:v>-1.9517306478700758</c:v>
                </c:pt>
                <c:pt idx="647">
                  <c:v>-0.99722291774245742</c:v>
                </c:pt>
                <c:pt idx="648">
                  <c:v>-0.32894683994283413</c:v>
                </c:pt>
                <c:pt idx="649">
                  <c:v>0.33995844016038168</c:v>
                </c:pt>
                <c:pt idx="650">
                  <c:v>0.94785939573521771</c:v>
                </c:pt>
                <c:pt idx="651">
                  <c:v>1.7737359421582943</c:v>
                </c:pt>
                <c:pt idx="652">
                  <c:v>2.385965544788371</c:v>
                </c:pt>
                <c:pt idx="653">
                  <c:v>2.7736702493816323</c:v>
                </c:pt>
                <c:pt idx="654">
                  <c:v>3.2219971268735992</c:v>
                </c:pt>
                <c:pt idx="655">
                  <c:v>3.3967172298023374</c:v>
                </c:pt>
                <c:pt idx="656">
                  <c:v>4.5664657046850525</c:v>
                </c:pt>
                <c:pt idx="657">
                  <c:v>5.3642855072137401</c:v>
                </c:pt>
                <c:pt idx="658">
                  <c:v>6.6907467621854515</c:v>
                </c:pt>
                <c:pt idx="659">
                  <c:v>7.4233963425435761</c:v>
                </c:pt>
                <c:pt idx="660">
                  <c:v>8.6566834125460517</c:v>
                </c:pt>
                <c:pt idx="661">
                  <c:v>9.3258207883268334</c:v>
                </c:pt>
                <c:pt idx="662">
                  <c:v>9.6556618517910646</c:v>
                </c:pt>
                <c:pt idx="663">
                  <c:v>10.573811839443559</c:v>
                </c:pt>
                <c:pt idx="664">
                  <c:v>11.560437010647629</c:v>
                </c:pt>
                <c:pt idx="665">
                  <c:v>12.605088572404444</c:v>
                </c:pt>
                <c:pt idx="666">
                  <c:v>12.873563606053906</c:v>
                </c:pt>
                <c:pt idx="667">
                  <c:v>13.38927425484332</c:v>
                </c:pt>
                <c:pt idx="668">
                  <c:v>14.276749288496704</c:v>
                </c:pt>
                <c:pt idx="669">
                  <c:v>14.855065897258546</c:v>
                </c:pt>
                <c:pt idx="670">
                  <c:v>15.872434201898267</c:v>
                </c:pt>
                <c:pt idx="671">
                  <c:v>16.452103505140535</c:v>
                </c:pt>
                <c:pt idx="672">
                  <c:v>17.029254216262611</c:v>
                </c:pt>
                <c:pt idx="673">
                  <c:v>18.136620539508762</c:v>
                </c:pt>
                <c:pt idx="674">
                  <c:v>18.304471057126015</c:v>
                </c:pt>
                <c:pt idx="675">
                  <c:v>19.039828649696833</c:v>
                </c:pt>
                <c:pt idx="676">
                  <c:v>19.773409327143277</c:v>
                </c:pt>
                <c:pt idx="677">
                  <c:v>20.321420612782582</c:v>
                </c:pt>
                <c:pt idx="678">
                  <c:v>20.551348320636709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46-4997-BCE8-6260EEB832F8}"/>
            </c:ext>
          </c:extLst>
        </c:ser>
        <c:ser>
          <c:idx val="1"/>
          <c:order val="1"/>
          <c:tx>
            <c:v>0 mm </c:v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 mm com rev'!$A$169:$A$186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rev'!$E$169:$E$186</c:f>
              <c:numCache>
                <c:formatCode>0.0000</c:formatCode>
                <c:ptCount val="18"/>
                <c:pt idx="0">
                  <c:v>0</c:v>
                </c:pt>
                <c:pt idx="1">
                  <c:v>-12.791537667698673</c:v>
                </c:pt>
                <c:pt idx="2">
                  <c:v>-30.070575335397336</c:v>
                </c:pt>
                <c:pt idx="3">
                  <c:v>-52.774613003096</c:v>
                </c:pt>
                <c:pt idx="4">
                  <c:v>-79.75365067079467</c:v>
                </c:pt>
                <c:pt idx="5">
                  <c:v>-98.132688338493324</c:v>
                </c:pt>
                <c:pt idx="6">
                  <c:v>-106.51172600619198</c:v>
                </c:pt>
                <c:pt idx="7">
                  <c:v>-121.11576367389068</c:v>
                </c:pt>
                <c:pt idx="8">
                  <c:v>-126.34480134158932</c:v>
                </c:pt>
                <c:pt idx="9">
                  <c:v>-126.29883900928797</c:v>
                </c:pt>
                <c:pt idx="10">
                  <c:v>-126.71537667698666</c:v>
                </c:pt>
                <c:pt idx="11">
                  <c:v>-120.76941434468533</c:v>
                </c:pt>
                <c:pt idx="12">
                  <c:v>-112.06095201238395</c:v>
                </c:pt>
                <c:pt idx="13">
                  <c:v>-84.052489680082672</c:v>
                </c:pt>
                <c:pt idx="14">
                  <c:v>-57.819027347781287</c:v>
                </c:pt>
                <c:pt idx="15">
                  <c:v>-36.923065015480006</c:v>
                </c:pt>
                <c:pt idx="16">
                  <c:v>-5.5521026831786493</c:v>
                </c:pt>
                <c:pt idx="17">
                  <c:v>15.306359649122671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46-4997-BCE8-6260EEB832F8}"/>
            </c:ext>
          </c:extLst>
        </c:ser>
        <c:ser>
          <c:idx val="2"/>
          <c:order val="2"/>
          <c:tx>
            <c:v>100 mm</c:v>
          </c:tx>
          <c:spPr>
            <a:ln w="31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rev'!$E$170:$E$187</c:f>
              <c:numCache>
                <c:formatCode>0.0000</c:formatCode>
                <c:ptCount val="18"/>
                <c:pt idx="0">
                  <c:v>0</c:v>
                </c:pt>
                <c:pt idx="1">
                  <c:v>-13.147045923632611</c:v>
                </c:pt>
                <c:pt idx="2">
                  <c:v>-32.981591847265229</c:v>
                </c:pt>
                <c:pt idx="3">
                  <c:v>-56.191137770897839</c:v>
                </c:pt>
                <c:pt idx="4">
                  <c:v>-83.113183694530449</c:v>
                </c:pt>
                <c:pt idx="5">
                  <c:v>-102.68522961816308</c:v>
                </c:pt>
                <c:pt idx="6">
                  <c:v>-111.25727554179562</c:v>
                </c:pt>
                <c:pt idx="7">
                  <c:v>-119.30432146542827</c:v>
                </c:pt>
                <c:pt idx="8">
                  <c:v>-135.4138673890609</c:v>
                </c:pt>
                <c:pt idx="9">
                  <c:v>-133.17341331269347</c:v>
                </c:pt>
                <c:pt idx="10">
                  <c:v>-132.70795923632608</c:v>
                </c:pt>
                <c:pt idx="11">
                  <c:v>-126.08000515995872</c:v>
                </c:pt>
                <c:pt idx="12">
                  <c:v>-117.17705108359127</c:v>
                </c:pt>
                <c:pt idx="13">
                  <c:v>-88.424097007223907</c:v>
                </c:pt>
                <c:pt idx="14">
                  <c:v>-59.021142930856499</c:v>
                </c:pt>
                <c:pt idx="15">
                  <c:v>-38.205688854489168</c:v>
                </c:pt>
                <c:pt idx="16">
                  <c:v>-5.3152347781218259</c:v>
                </c:pt>
                <c:pt idx="17">
                  <c:v>14.287719298245655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46-4997-BCE8-6260EEB832F8}"/>
            </c:ext>
          </c:extLst>
        </c:ser>
        <c:ser>
          <c:idx val="3"/>
          <c:order val="3"/>
          <c:tx>
            <c:v>200 mm</c:v>
          </c:tx>
          <c:spPr>
            <a:ln w="31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'200 mm com rev'!$K$169:$K$186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rev'!$E$169:$E$186</c:f>
              <c:numCache>
                <c:formatCode>0.0000</c:formatCode>
                <c:ptCount val="18"/>
                <c:pt idx="0">
                  <c:v>0</c:v>
                </c:pt>
                <c:pt idx="1">
                  <c:v>-12.458397832817344</c:v>
                </c:pt>
                <c:pt idx="2">
                  <c:v>-29.86679566563469</c:v>
                </c:pt>
                <c:pt idx="3">
                  <c:v>-52.187693498452035</c:v>
                </c:pt>
                <c:pt idx="4">
                  <c:v>-78.533591331269378</c:v>
                </c:pt>
                <c:pt idx="5">
                  <c:v>-97.016989164086723</c:v>
                </c:pt>
                <c:pt idx="6">
                  <c:v>-105.83788699690406</c:v>
                </c:pt>
                <c:pt idx="7">
                  <c:v>-120.82128482972144</c:v>
                </c:pt>
                <c:pt idx="8">
                  <c:v>-126.21718266253876</c:v>
                </c:pt>
                <c:pt idx="9">
                  <c:v>-126.98808049535609</c:v>
                </c:pt>
                <c:pt idx="10">
                  <c:v>-126.12147832817342</c:v>
                </c:pt>
                <c:pt idx="11">
                  <c:v>-119.57987616099078</c:v>
                </c:pt>
                <c:pt idx="12">
                  <c:v>-110.98827399380815</c:v>
                </c:pt>
                <c:pt idx="13">
                  <c:v>-83.309171826625487</c:v>
                </c:pt>
                <c:pt idx="14">
                  <c:v>-57.43006965944285</c:v>
                </c:pt>
                <c:pt idx="15">
                  <c:v>-37.325967492260226</c:v>
                </c:pt>
                <c:pt idx="16">
                  <c:v>-5.0718653250775363</c:v>
                </c:pt>
                <c:pt idx="17">
                  <c:v>15.882236842105122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46-4997-BCE8-6260EEB832F8}"/>
            </c:ext>
          </c:extLst>
        </c:ser>
        <c:ser>
          <c:idx val="4"/>
          <c:order val="4"/>
          <c:tx>
            <c:v>300 mm</c:v>
          </c:tx>
          <c:spPr>
            <a:ln w="31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rev'!$E$170:$E$187</c:f>
              <c:numCache>
                <c:formatCode>0.0000</c:formatCode>
                <c:ptCount val="18"/>
                <c:pt idx="0">
                  <c:v>0</c:v>
                </c:pt>
                <c:pt idx="1">
                  <c:v>-13.013957688338497</c:v>
                </c:pt>
                <c:pt idx="2">
                  <c:v>-29.990415376676989</c:v>
                </c:pt>
                <c:pt idx="3">
                  <c:v>-52.316873065015507</c:v>
                </c:pt>
                <c:pt idx="4">
                  <c:v>-79.393330753354007</c:v>
                </c:pt>
                <c:pt idx="5">
                  <c:v>-97.694788441692481</c:v>
                </c:pt>
                <c:pt idx="6">
                  <c:v>-106.93374613003098</c:v>
                </c:pt>
                <c:pt idx="7">
                  <c:v>-121.0477038183695</c:v>
                </c:pt>
                <c:pt idx="8">
                  <c:v>-126.274161506708</c:v>
                </c:pt>
                <c:pt idx="9">
                  <c:v>-128.18811919504651</c:v>
                </c:pt>
                <c:pt idx="10">
                  <c:v>-125.46457688338504</c:v>
                </c:pt>
                <c:pt idx="11">
                  <c:v>-119.84103457172353</c:v>
                </c:pt>
                <c:pt idx="12">
                  <c:v>-110.392492260062</c:v>
                </c:pt>
                <c:pt idx="13">
                  <c:v>-85.543949948400481</c:v>
                </c:pt>
                <c:pt idx="14">
                  <c:v>-59.932907636738967</c:v>
                </c:pt>
                <c:pt idx="15">
                  <c:v>-36.884365325077475</c:v>
                </c:pt>
                <c:pt idx="16">
                  <c:v>-5.2108230134159177</c:v>
                </c:pt>
                <c:pt idx="17">
                  <c:v>16.48771929824553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46-4997-BCE8-6260EEB83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198464"/>
        <c:axId val="2050284208"/>
      </c:scatterChart>
      <c:valAx>
        <c:axId val="2053198464"/>
        <c:scaling>
          <c:orientation val="minMax"/>
          <c:max val="6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 i="0" baseline="0">
                    <a:solidFill>
                      <a:sysClr val="windowText" lastClr="000000"/>
                    </a:solidFill>
                    <a:effectLst/>
                  </a:rPr>
                  <a:t>Deslocamento Longitudinal (mm)</a:t>
                </a:r>
                <a:endParaRPr lang="pt-BR" sz="12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0284208"/>
        <c:crosses val="autoZero"/>
        <c:crossBetween val="midCat"/>
        <c:majorUnit val="80"/>
        <c:minorUnit val="20"/>
      </c:valAx>
      <c:valAx>
        <c:axId val="20502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 i="0" baseline="0">
                    <a:solidFill>
                      <a:sysClr val="windowText" lastClr="000000"/>
                    </a:solidFill>
                    <a:effectLst/>
                  </a:rPr>
                  <a:t>Desvio (</a:t>
                </a:r>
                <a:r>
                  <a:rPr lang="el-GR" sz="1200" b="1" i="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r>
                  <a:rPr lang="pt-BR" sz="1200" b="1" i="0" baseline="0">
                    <a:solidFill>
                      <a:sysClr val="windowText" lastClr="000000"/>
                    </a:solidFill>
                    <a:effectLst/>
                  </a:rPr>
                  <a:t>m)</a:t>
                </a:r>
                <a:endParaRPr lang="pt-BR" sz="7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19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MMC</c:v>
          </c:tx>
          <c:spPr>
            <a:ln w="31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[1]MMC!$B$769:$B$1447</c:f>
              <c:numCache>
                <c:formatCode>General</c:formatCode>
                <c:ptCount val="679"/>
                <c:pt idx="0">
                  <c:v>0</c:v>
                </c:pt>
                <c:pt idx="1">
                  <c:v>1.0008359999999996</c:v>
                </c:pt>
                <c:pt idx="2">
                  <c:v>1.9975983333333289</c:v>
                </c:pt>
                <c:pt idx="3">
                  <c:v>2.9994239999999976</c:v>
                </c:pt>
                <c:pt idx="4">
                  <c:v>4.0036013333333322</c:v>
                </c:pt>
                <c:pt idx="5">
                  <c:v>5.0090683333333317</c:v>
                </c:pt>
                <c:pt idx="6">
                  <c:v>6.014839666666667</c:v>
                </c:pt>
                <c:pt idx="7">
                  <c:v>7.020036666666666</c:v>
                </c:pt>
                <c:pt idx="8">
                  <c:v>8.024579666666666</c:v>
                </c:pt>
                <c:pt idx="9">
                  <c:v>9.0294226666666653</c:v>
                </c:pt>
                <c:pt idx="10">
                  <c:v>10.034360000000001</c:v>
                </c:pt>
                <c:pt idx="11">
                  <c:v>11.038697666666666</c:v>
                </c:pt>
                <c:pt idx="12">
                  <c:v>12.043137666666668</c:v>
                </c:pt>
                <c:pt idx="13">
                  <c:v>13.047460333333332</c:v>
                </c:pt>
                <c:pt idx="14">
                  <c:v>14.051963666666667</c:v>
                </c:pt>
                <c:pt idx="15">
                  <c:v>15.056574666666666</c:v>
                </c:pt>
                <c:pt idx="16">
                  <c:v>16.062009</c:v>
                </c:pt>
                <c:pt idx="17">
                  <c:v>17.065124333333333</c:v>
                </c:pt>
                <c:pt idx="18">
                  <c:v>18.070459666666665</c:v>
                </c:pt>
                <c:pt idx="19">
                  <c:v>19.074478333333332</c:v>
                </c:pt>
                <c:pt idx="20">
                  <c:v>20.079570666666665</c:v>
                </c:pt>
                <c:pt idx="21">
                  <c:v>21.082248666666665</c:v>
                </c:pt>
                <c:pt idx="22">
                  <c:v>22.087804666666667</c:v>
                </c:pt>
                <c:pt idx="23">
                  <c:v>23.091549999999998</c:v>
                </c:pt>
                <c:pt idx="24">
                  <c:v>24.097298666666667</c:v>
                </c:pt>
                <c:pt idx="25">
                  <c:v>25.102488333333334</c:v>
                </c:pt>
                <c:pt idx="26">
                  <c:v>26.106781999999999</c:v>
                </c:pt>
                <c:pt idx="27">
                  <c:v>27.111079666666665</c:v>
                </c:pt>
                <c:pt idx="28">
                  <c:v>28.115590666666666</c:v>
                </c:pt>
                <c:pt idx="29">
                  <c:v>29.120815999999998</c:v>
                </c:pt>
                <c:pt idx="30">
                  <c:v>30.125074333333334</c:v>
                </c:pt>
                <c:pt idx="31">
                  <c:v>31.130818999999999</c:v>
                </c:pt>
                <c:pt idx="32">
                  <c:v>32.134192999999996</c:v>
                </c:pt>
                <c:pt idx="33">
                  <c:v>33.139564333333333</c:v>
                </c:pt>
                <c:pt idx="34">
                  <c:v>34.145098333333337</c:v>
                </c:pt>
                <c:pt idx="35">
                  <c:v>35.147380999999996</c:v>
                </c:pt>
                <c:pt idx="36">
                  <c:v>36.155883333333335</c:v>
                </c:pt>
                <c:pt idx="37">
                  <c:v>37.158224666666669</c:v>
                </c:pt>
                <c:pt idx="38">
                  <c:v>38.163035000000001</c:v>
                </c:pt>
                <c:pt idx="39">
                  <c:v>39.168728000000002</c:v>
                </c:pt>
                <c:pt idx="40">
                  <c:v>40.172964</c:v>
                </c:pt>
                <c:pt idx="41">
                  <c:v>41.176347999999997</c:v>
                </c:pt>
                <c:pt idx="42">
                  <c:v>42.181185999999997</c:v>
                </c:pt>
                <c:pt idx="43">
                  <c:v>43.185391333333335</c:v>
                </c:pt>
                <c:pt idx="44">
                  <c:v>44.191390666666663</c:v>
                </c:pt>
                <c:pt idx="45">
                  <c:v>45.193864333333337</c:v>
                </c:pt>
                <c:pt idx="46">
                  <c:v>46.197000000000003</c:v>
                </c:pt>
                <c:pt idx="47">
                  <c:v>47.203844666666669</c:v>
                </c:pt>
                <c:pt idx="48">
                  <c:v>48.20892966666667</c:v>
                </c:pt>
                <c:pt idx="49">
                  <c:v>49.212114</c:v>
                </c:pt>
                <c:pt idx="50">
                  <c:v>50.217071000000004</c:v>
                </c:pt>
                <c:pt idx="51">
                  <c:v>51.220642999999995</c:v>
                </c:pt>
                <c:pt idx="52">
                  <c:v>52.226323000000001</c:v>
                </c:pt>
                <c:pt idx="53">
                  <c:v>53.228616666666667</c:v>
                </c:pt>
                <c:pt idx="54">
                  <c:v>54.235061666666667</c:v>
                </c:pt>
                <c:pt idx="55">
                  <c:v>55.237991333333326</c:v>
                </c:pt>
                <c:pt idx="56">
                  <c:v>56.242055333333326</c:v>
                </c:pt>
                <c:pt idx="57">
                  <c:v>57.247991999999996</c:v>
                </c:pt>
                <c:pt idx="58">
                  <c:v>58.251450000000006</c:v>
                </c:pt>
                <c:pt idx="59">
                  <c:v>59.254435333333333</c:v>
                </c:pt>
                <c:pt idx="60">
                  <c:v>60.258490333333327</c:v>
                </c:pt>
                <c:pt idx="61">
                  <c:v>61.263219333333325</c:v>
                </c:pt>
                <c:pt idx="62">
                  <c:v>62.268141333333332</c:v>
                </c:pt>
                <c:pt idx="63">
                  <c:v>63.271255333333329</c:v>
                </c:pt>
                <c:pt idx="64">
                  <c:v>64.274979666666653</c:v>
                </c:pt>
                <c:pt idx="65">
                  <c:v>65.279165999999989</c:v>
                </c:pt>
                <c:pt idx="66">
                  <c:v>66.284797666666663</c:v>
                </c:pt>
                <c:pt idx="67">
                  <c:v>67.287263333333328</c:v>
                </c:pt>
                <c:pt idx="68">
                  <c:v>68.293196333333327</c:v>
                </c:pt>
                <c:pt idx="69">
                  <c:v>69.295407666666662</c:v>
                </c:pt>
                <c:pt idx="70">
                  <c:v>70.301107000000002</c:v>
                </c:pt>
                <c:pt idx="71">
                  <c:v>71.304883333333336</c:v>
                </c:pt>
                <c:pt idx="72">
                  <c:v>72.307988666666674</c:v>
                </c:pt>
                <c:pt idx="73">
                  <c:v>73.312369000000004</c:v>
                </c:pt>
                <c:pt idx="74">
                  <c:v>74.317502000000005</c:v>
                </c:pt>
                <c:pt idx="75">
                  <c:v>75.319899333333339</c:v>
                </c:pt>
                <c:pt idx="76">
                  <c:v>76.325013666666663</c:v>
                </c:pt>
                <c:pt idx="77">
                  <c:v>77.328291666666658</c:v>
                </c:pt>
                <c:pt idx="78">
                  <c:v>78.334131999999997</c:v>
                </c:pt>
                <c:pt idx="79">
                  <c:v>79.337646666666657</c:v>
                </c:pt>
                <c:pt idx="80">
                  <c:v>80.343040666666667</c:v>
                </c:pt>
                <c:pt idx="81">
                  <c:v>81.342769666666655</c:v>
                </c:pt>
                <c:pt idx="82">
                  <c:v>82.349414666666675</c:v>
                </c:pt>
                <c:pt idx="83">
                  <c:v>83.354418333333328</c:v>
                </c:pt>
                <c:pt idx="84">
                  <c:v>84.356356333333338</c:v>
                </c:pt>
                <c:pt idx="85">
                  <c:v>85.359793333333329</c:v>
                </c:pt>
                <c:pt idx="86">
                  <c:v>86.364973666666671</c:v>
                </c:pt>
                <c:pt idx="87">
                  <c:v>87.369470000000007</c:v>
                </c:pt>
                <c:pt idx="88">
                  <c:v>88.372460666666669</c:v>
                </c:pt>
                <c:pt idx="89">
                  <c:v>89.377847333333335</c:v>
                </c:pt>
                <c:pt idx="90">
                  <c:v>90.379681000000005</c:v>
                </c:pt>
                <c:pt idx="91">
                  <c:v>91.383978333333332</c:v>
                </c:pt>
                <c:pt idx="92">
                  <c:v>92.388795333333334</c:v>
                </c:pt>
                <c:pt idx="93">
                  <c:v>93.392281999999994</c:v>
                </c:pt>
                <c:pt idx="94">
                  <c:v>94.397767333333348</c:v>
                </c:pt>
                <c:pt idx="95">
                  <c:v>95.401078333333345</c:v>
                </c:pt>
                <c:pt idx="96">
                  <c:v>96.402497666666662</c:v>
                </c:pt>
                <c:pt idx="97">
                  <c:v>97.407139000000001</c:v>
                </c:pt>
                <c:pt idx="98">
                  <c:v>98.411210666666676</c:v>
                </c:pt>
                <c:pt idx="99">
                  <c:v>99.41533033333333</c:v>
                </c:pt>
                <c:pt idx="100">
                  <c:v>100.41802866666667</c:v>
                </c:pt>
                <c:pt idx="101">
                  <c:v>101.422624</c:v>
                </c:pt>
                <c:pt idx="102">
                  <c:v>102.42710500000001</c:v>
                </c:pt>
                <c:pt idx="103">
                  <c:v>103.43264133333332</c:v>
                </c:pt>
                <c:pt idx="104">
                  <c:v>104.43438866666666</c:v>
                </c:pt>
                <c:pt idx="105">
                  <c:v>105.43933733333334</c:v>
                </c:pt>
                <c:pt idx="106">
                  <c:v>106.443099</c:v>
                </c:pt>
                <c:pt idx="107">
                  <c:v>107.44599533333334</c:v>
                </c:pt>
                <c:pt idx="108">
                  <c:v>108.450029</c:v>
                </c:pt>
                <c:pt idx="109">
                  <c:v>109.45409266666667</c:v>
                </c:pt>
                <c:pt idx="110">
                  <c:v>110.45648300000002</c:v>
                </c:pt>
                <c:pt idx="111">
                  <c:v>111.46114233333333</c:v>
                </c:pt>
                <c:pt idx="112">
                  <c:v>112.46429066666667</c:v>
                </c:pt>
                <c:pt idx="113">
                  <c:v>113.46850733333335</c:v>
                </c:pt>
                <c:pt idx="114">
                  <c:v>114.47270366666667</c:v>
                </c:pt>
                <c:pt idx="115">
                  <c:v>115.47739533333333</c:v>
                </c:pt>
                <c:pt idx="116">
                  <c:v>116.48019033333333</c:v>
                </c:pt>
                <c:pt idx="117">
                  <c:v>117.48367933333336</c:v>
                </c:pt>
                <c:pt idx="118">
                  <c:v>118.488646</c:v>
                </c:pt>
                <c:pt idx="119">
                  <c:v>119.49231833333333</c:v>
                </c:pt>
                <c:pt idx="120">
                  <c:v>120.495373</c:v>
                </c:pt>
                <c:pt idx="121">
                  <c:v>121.50287</c:v>
                </c:pt>
                <c:pt idx="122">
                  <c:v>122.501217</c:v>
                </c:pt>
                <c:pt idx="123">
                  <c:v>123.50822866666667</c:v>
                </c:pt>
                <c:pt idx="124">
                  <c:v>124.51675066666667</c:v>
                </c:pt>
                <c:pt idx="125">
                  <c:v>125.51296866666667</c:v>
                </c:pt>
                <c:pt idx="126">
                  <c:v>126.52041233333334</c:v>
                </c:pt>
                <c:pt idx="127">
                  <c:v>127.52448933333334</c:v>
                </c:pt>
                <c:pt idx="128">
                  <c:v>128.52913566666666</c:v>
                </c:pt>
                <c:pt idx="129">
                  <c:v>129.53314833333334</c:v>
                </c:pt>
                <c:pt idx="130">
                  <c:v>130.53736766666665</c:v>
                </c:pt>
                <c:pt idx="131">
                  <c:v>131.53933866666668</c:v>
                </c:pt>
                <c:pt idx="132">
                  <c:v>132.54533266666667</c:v>
                </c:pt>
                <c:pt idx="133">
                  <c:v>133.54847833333335</c:v>
                </c:pt>
                <c:pt idx="134">
                  <c:v>134.55239266666666</c:v>
                </c:pt>
                <c:pt idx="135">
                  <c:v>135.55794666666665</c:v>
                </c:pt>
                <c:pt idx="136">
                  <c:v>136.55898933333333</c:v>
                </c:pt>
                <c:pt idx="137">
                  <c:v>137.563951</c:v>
                </c:pt>
                <c:pt idx="138">
                  <c:v>138.56998333333334</c:v>
                </c:pt>
                <c:pt idx="139">
                  <c:v>139.57220100000001</c:v>
                </c:pt>
                <c:pt idx="140">
                  <c:v>140.57628266666666</c:v>
                </c:pt>
                <c:pt idx="141">
                  <c:v>141.57995233333335</c:v>
                </c:pt>
                <c:pt idx="142">
                  <c:v>142.58386866666669</c:v>
                </c:pt>
                <c:pt idx="143">
                  <c:v>143.58811066666667</c:v>
                </c:pt>
                <c:pt idx="144">
                  <c:v>144.590743</c:v>
                </c:pt>
                <c:pt idx="145">
                  <c:v>145.59362400000001</c:v>
                </c:pt>
                <c:pt idx="146">
                  <c:v>146.59895966666667</c:v>
                </c:pt>
                <c:pt idx="147">
                  <c:v>147.60261666666665</c:v>
                </c:pt>
                <c:pt idx="148">
                  <c:v>148.605816</c:v>
                </c:pt>
                <c:pt idx="149">
                  <c:v>149.608644</c:v>
                </c:pt>
                <c:pt idx="150">
                  <c:v>150.614282</c:v>
                </c:pt>
                <c:pt idx="151">
                  <c:v>151.61756266666663</c:v>
                </c:pt>
                <c:pt idx="152">
                  <c:v>152.62164166666665</c:v>
                </c:pt>
                <c:pt idx="153">
                  <c:v>153.62650433333332</c:v>
                </c:pt>
                <c:pt idx="154">
                  <c:v>154.62816733333332</c:v>
                </c:pt>
                <c:pt idx="155">
                  <c:v>155.63228233333331</c:v>
                </c:pt>
                <c:pt idx="156">
                  <c:v>156.63752133333332</c:v>
                </c:pt>
                <c:pt idx="157">
                  <c:v>157.64026266666667</c:v>
                </c:pt>
                <c:pt idx="158">
                  <c:v>158.64378266666665</c:v>
                </c:pt>
                <c:pt idx="159">
                  <c:v>159.64895533333333</c:v>
                </c:pt>
                <c:pt idx="160">
                  <c:v>160.65129466666667</c:v>
                </c:pt>
                <c:pt idx="161">
                  <c:v>161.65216466666666</c:v>
                </c:pt>
                <c:pt idx="162">
                  <c:v>162.65801366666665</c:v>
                </c:pt>
                <c:pt idx="163">
                  <c:v>163.66533299999998</c:v>
                </c:pt>
                <c:pt idx="164">
                  <c:v>164.65900066666666</c:v>
                </c:pt>
                <c:pt idx="165">
                  <c:v>165.66727066666664</c:v>
                </c:pt>
                <c:pt idx="166">
                  <c:v>166.66959999999997</c:v>
                </c:pt>
                <c:pt idx="167">
                  <c:v>167.67361866666664</c:v>
                </c:pt>
                <c:pt idx="168">
                  <c:v>168.67731633333332</c:v>
                </c:pt>
                <c:pt idx="169">
                  <c:v>169.68096299999999</c:v>
                </c:pt>
                <c:pt idx="170">
                  <c:v>170.68362833333333</c:v>
                </c:pt>
                <c:pt idx="171">
                  <c:v>171.68726999999998</c:v>
                </c:pt>
                <c:pt idx="172">
                  <c:v>172.691283</c:v>
                </c:pt>
                <c:pt idx="173">
                  <c:v>173.69364299999998</c:v>
                </c:pt>
                <c:pt idx="174">
                  <c:v>174.69794099999999</c:v>
                </c:pt>
                <c:pt idx="175">
                  <c:v>175.70020433333332</c:v>
                </c:pt>
                <c:pt idx="176">
                  <c:v>176.70388133333333</c:v>
                </c:pt>
                <c:pt idx="177">
                  <c:v>177.70704499999999</c:v>
                </c:pt>
                <c:pt idx="178">
                  <c:v>178.71162266666664</c:v>
                </c:pt>
                <c:pt idx="179">
                  <c:v>179.71321999999998</c:v>
                </c:pt>
                <c:pt idx="180">
                  <c:v>180.71702966666663</c:v>
                </c:pt>
                <c:pt idx="181">
                  <c:v>181.71793500000001</c:v>
                </c:pt>
                <c:pt idx="182">
                  <c:v>182.72341799999998</c:v>
                </c:pt>
                <c:pt idx="183">
                  <c:v>183.726719</c:v>
                </c:pt>
                <c:pt idx="184">
                  <c:v>184.73084899999998</c:v>
                </c:pt>
                <c:pt idx="185">
                  <c:v>185.73299033333333</c:v>
                </c:pt>
                <c:pt idx="186">
                  <c:v>186.73539099999999</c:v>
                </c:pt>
                <c:pt idx="187">
                  <c:v>187.74102666666664</c:v>
                </c:pt>
                <c:pt idx="188">
                  <c:v>188.74308666666664</c:v>
                </c:pt>
                <c:pt idx="189">
                  <c:v>189.74804566666666</c:v>
                </c:pt>
                <c:pt idx="190">
                  <c:v>190.74483133333334</c:v>
                </c:pt>
                <c:pt idx="191">
                  <c:v>191.75902699999997</c:v>
                </c:pt>
                <c:pt idx="192">
                  <c:v>192.75802499999998</c:v>
                </c:pt>
                <c:pt idx="193">
                  <c:v>193.76067499999999</c:v>
                </c:pt>
                <c:pt idx="194">
                  <c:v>194.76444900000001</c:v>
                </c:pt>
                <c:pt idx="195">
                  <c:v>195.76721566666666</c:v>
                </c:pt>
                <c:pt idx="196">
                  <c:v>196.76988599999996</c:v>
                </c:pt>
                <c:pt idx="197">
                  <c:v>197.77338566666666</c:v>
                </c:pt>
                <c:pt idx="198">
                  <c:v>198.77744433333331</c:v>
                </c:pt>
                <c:pt idx="199">
                  <c:v>199.78012466666661</c:v>
                </c:pt>
                <c:pt idx="200">
                  <c:v>200.78738266666664</c:v>
                </c:pt>
                <c:pt idx="201">
                  <c:v>201.78608599999998</c:v>
                </c:pt>
                <c:pt idx="202">
                  <c:v>202.79098866666666</c:v>
                </c:pt>
                <c:pt idx="203">
                  <c:v>203.80379633333331</c:v>
                </c:pt>
                <c:pt idx="204">
                  <c:v>204.78662466666665</c:v>
                </c:pt>
                <c:pt idx="205">
                  <c:v>205.80020533333334</c:v>
                </c:pt>
                <c:pt idx="206">
                  <c:v>206.8062783333333</c:v>
                </c:pt>
                <c:pt idx="207">
                  <c:v>207.80807899999996</c:v>
                </c:pt>
                <c:pt idx="208">
                  <c:v>208.8115883333333</c:v>
                </c:pt>
                <c:pt idx="209">
                  <c:v>209.81452300000001</c:v>
                </c:pt>
                <c:pt idx="210">
                  <c:v>210.81883099999996</c:v>
                </c:pt>
                <c:pt idx="211">
                  <c:v>211.82241233333332</c:v>
                </c:pt>
                <c:pt idx="212">
                  <c:v>212.82653699999997</c:v>
                </c:pt>
                <c:pt idx="213">
                  <c:v>213.82845966666665</c:v>
                </c:pt>
                <c:pt idx="214">
                  <c:v>214.83251833333333</c:v>
                </c:pt>
                <c:pt idx="215">
                  <c:v>215.83665366666665</c:v>
                </c:pt>
                <c:pt idx="216">
                  <c:v>216.839395</c:v>
                </c:pt>
                <c:pt idx="217">
                  <c:v>217.84195866666667</c:v>
                </c:pt>
                <c:pt idx="218">
                  <c:v>218.84828066666665</c:v>
                </c:pt>
                <c:pt idx="219">
                  <c:v>219.84950166666664</c:v>
                </c:pt>
                <c:pt idx="220">
                  <c:v>220.85290899999998</c:v>
                </c:pt>
                <c:pt idx="221">
                  <c:v>221.85765433333336</c:v>
                </c:pt>
                <c:pt idx="222">
                  <c:v>222.86037566666667</c:v>
                </c:pt>
                <c:pt idx="223">
                  <c:v>223.86571599999996</c:v>
                </c:pt>
                <c:pt idx="224">
                  <c:v>224.86662200000001</c:v>
                </c:pt>
                <c:pt idx="225">
                  <c:v>225.87206399999997</c:v>
                </c:pt>
                <c:pt idx="226">
                  <c:v>226.87576666666666</c:v>
                </c:pt>
                <c:pt idx="227">
                  <c:v>227.87863566666664</c:v>
                </c:pt>
                <c:pt idx="228">
                  <c:v>228.88312166666665</c:v>
                </c:pt>
                <c:pt idx="229">
                  <c:v>229.88604100000001</c:v>
                </c:pt>
                <c:pt idx="230">
                  <c:v>230.88929599999997</c:v>
                </c:pt>
                <c:pt idx="231">
                  <c:v>231.89243433333331</c:v>
                </c:pt>
                <c:pt idx="232">
                  <c:v>232.89461633333332</c:v>
                </c:pt>
                <c:pt idx="233">
                  <c:v>233.90044</c:v>
                </c:pt>
                <c:pt idx="234">
                  <c:v>234.90146766666663</c:v>
                </c:pt>
                <c:pt idx="235">
                  <c:v>235.90708299999997</c:v>
                </c:pt>
                <c:pt idx="236">
                  <c:v>236.9084463333333</c:v>
                </c:pt>
                <c:pt idx="237">
                  <c:v>237.91306433333332</c:v>
                </c:pt>
                <c:pt idx="238">
                  <c:v>238.91685366666667</c:v>
                </c:pt>
                <c:pt idx="239">
                  <c:v>239.91807433333332</c:v>
                </c:pt>
                <c:pt idx="240">
                  <c:v>240.92629400000001</c:v>
                </c:pt>
                <c:pt idx="241">
                  <c:v>241.92025133333334</c:v>
                </c:pt>
                <c:pt idx="242">
                  <c:v>242.92791633333331</c:v>
                </c:pt>
                <c:pt idx="243">
                  <c:v>243.93353666666667</c:v>
                </c:pt>
                <c:pt idx="244">
                  <c:v>244.93195466666668</c:v>
                </c:pt>
                <c:pt idx="245">
                  <c:v>245.938872</c:v>
                </c:pt>
                <c:pt idx="246">
                  <c:v>246.94177633333334</c:v>
                </c:pt>
                <c:pt idx="247">
                  <c:v>247.93930966666667</c:v>
                </c:pt>
                <c:pt idx="248">
                  <c:v>248.94839366666668</c:v>
                </c:pt>
                <c:pt idx="249">
                  <c:v>249.94583533333335</c:v>
                </c:pt>
                <c:pt idx="250">
                  <c:v>250.95221833333335</c:v>
                </c:pt>
                <c:pt idx="251">
                  <c:v>251.956603</c:v>
                </c:pt>
                <c:pt idx="252">
                  <c:v>252.95898833333334</c:v>
                </c:pt>
                <c:pt idx="253">
                  <c:v>253.96211633333331</c:v>
                </c:pt>
                <c:pt idx="254">
                  <c:v>254.9653053333333</c:v>
                </c:pt>
                <c:pt idx="255">
                  <c:v>255.96753833333332</c:v>
                </c:pt>
                <c:pt idx="256">
                  <c:v>256.97269599999998</c:v>
                </c:pt>
                <c:pt idx="257">
                  <c:v>257.97413033333333</c:v>
                </c:pt>
                <c:pt idx="258">
                  <c:v>258.98066599999999</c:v>
                </c:pt>
                <c:pt idx="259">
                  <c:v>259.97873333333331</c:v>
                </c:pt>
                <c:pt idx="260">
                  <c:v>260.98446533333333</c:v>
                </c:pt>
                <c:pt idx="261">
                  <c:v>261.98781733333334</c:v>
                </c:pt>
                <c:pt idx="262">
                  <c:v>262.99339666666668</c:v>
                </c:pt>
                <c:pt idx="263">
                  <c:v>263.99589399999996</c:v>
                </c:pt>
                <c:pt idx="264">
                  <c:v>264.9981626666667</c:v>
                </c:pt>
                <c:pt idx="265">
                  <c:v>266.00280133333331</c:v>
                </c:pt>
                <c:pt idx="266">
                  <c:v>267.00497300000001</c:v>
                </c:pt>
                <c:pt idx="267">
                  <c:v>268.01053766666666</c:v>
                </c:pt>
                <c:pt idx="268">
                  <c:v>269.01197666666667</c:v>
                </c:pt>
                <c:pt idx="269">
                  <c:v>270.01792766666665</c:v>
                </c:pt>
                <c:pt idx="270">
                  <c:v>271.01781599999998</c:v>
                </c:pt>
                <c:pt idx="271">
                  <c:v>272.02441800000003</c:v>
                </c:pt>
                <c:pt idx="272">
                  <c:v>273.026768</c:v>
                </c:pt>
                <c:pt idx="273">
                  <c:v>274.03104033333335</c:v>
                </c:pt>
                <c:pt idx="274">
                  <c:v>275.03401566666668</c:v>
                </c:pt>
                <c:pt idx="275">
                  <c:v>276.03823233333333</c:v>
                </c:pt>
                <c:pt idx="276">
                  <c:v>277.04137566666668</c:v>
                </c:pt>
                <c:pt idx="277">
                  <c:v>278.04565300000002</c:v>
                </c:pt>
                <c:pt idx="278">
                  <c:v>279.04866933333335</c:v>
                </c:pt>
                <c:pt idx="279">
                  <c:v>280.05092233333335</c:v>
                </c:pt>
                <c:pt idx="280">
                  <c:v>281.05571366666675</c:v>
                </c:pt>
                <c:pt idx="281">
                  <c:v>282.05814499999997</c:v>
                </c:pt>
                <c:pt idx="282">
                  <c:v>283.06415666666669</c:v>
                </c:pt>
                <c:pt idx="283">
                  <c:v>284.0679816666667</c:v>
                </c:pt>
                <c:pt idx="284">
                  <c:v>285.06826700000005</c:v>
                </c:pt>
                <c:pt idx="285">
                  <c:v>286.071054</c:v>
                </c:pt>
                <c:pt idx="286">
                  <c:v>287.0762216666667</c:v>
                </c:pt>
                <c:pt idx="287">
                  <c:v>288.08092100000005</c:v>
                </c:pt>
                <c:pt idx="288">
                  <c:v>289.08191833333331</c:v>
                </c:pt>
                <c:pt idx="289">
                  <c:v>290.08598733333338</c:v>
                </c:pt>
                <c:pt idx="290">
                  <c:v>291.09107333333333</c:v>
                </c:pt>
                <c:pt idx="291">
                  <c:v>292.09293533333334</c:v>
                </c:pt>
                <c:pt idx="292">
                  <c:v>293.09912000000003</c:v>
                </c:pt>
                <c:pt idx="293">
                  <c:v>294.09975066666669</c:v>
                </c:pt>
                <c:pt idx="294">
                  <c:v>295.10534533333333</c:v>
                </c:pt>
                <c:pt idx="295">
                  <c:v>296.10748166666667</c:v>
                </c:pt>
                <c:pt idx="296">
                  <c:v>297.11160166666667</c:v>
                </c:pt>
                <c:pt idx="297">
                  <c:v>298.11092000000002</c:v>
                </c:pt>
                <c:pt idx="298">
                  <c:v>299.11627066666665</c:v>
                </c:pt>
                <c:pt idx="299">
                  <c:v>300.11799000000002</c:v>
                </c:pt>
                <c:pt idx="300">
                  <c:v>301.123941</c:v>
                </c:pt>
                <c:pt idx="301">
                  <c:v>302.12461233333335</c:v>
                </c:pt>
                <c:pt idx="302">
                  <c:v>303.12876266666666</c:v>
                </c:pt>
                <c:pt idx="303">
                  <c:v>304.13387933333337</c:v>
                </c:pt>
                <c:pt idx="304">
                  <c:v>305.134927</c:v>
                </c:pt>
                <c:pt idx="305">
                  <c:v>306.13872166666664</c:v>
                </c:pt>
                <c:pt idx="306">
                  <c:v>307.14090833333336</c:v>
                </c:pt>
                <c:pt idx="307">
                  <c:v>308.14418433333338</c:v>
                </c:pt>
                <c:pt idx="308">
                  <c:v>309.14788700000003</c:v>
                </c:pt>
                <c:pt idx="309">
                  <c:v>310.14931133333334</c:v>
                </c:pt>
                <c:pt idx="310">
                  <c:v>311.15258666666671</c:v>
                </c:pt>
                <c:pt idx="311">
                  <c:v>312.15476366666667</c:v>
                </c:pt>
                <c:pt idx="312">
                  <c:v>313.15985000000001</c:v>
                </c:pt>
                <c:pt idx="313">
                  <c:v>314.16191500000002</c:v>
                </c:pt>
                <c:pt idx="314">
                  <c:v>315.16525166666668</c:v>
                </c:pt>
                <c:pt idx="315">
                  <c:v>316.16706199999999</c:v>
                </c:pt>
                <c:pt idx="316">
                  <c:v>317.169982</c:v>
                </c:pt>
                <c:pt idx="317">
                  <c:v>318.17288066666669</c:v>
                </c:pt>
                <c:pt idx="318">
                  <c:v>319.17727533333334</c:v>
                </c:pt>
                <c:pt idx="319">
                  <c:v>320.179259</c:v>
                </c:pt>
                <c:pt idx="320">
                  <c:v>321.18178166666667</c:v>
                </c:pt>
                <c:pt idx="321">
                  <c:v>322.18536266666672</c:v>
                </c:pt>
                <c:pt idx="322">
                  <c:v>323.18745799999999</c:v>
                </c:pt>
                <c:pt idx="323">
                  <c:v>324.1935206666667</c:v>
                </c:pt>
                <c:pt idx="324">
                  <c:v>325.19375500000001</c:v>
                </c:pt>
                <c:pt idx="325">
                  <c:v>326.19611466666669</c:v>
                </c:pt>
                <c:pt idx="326">
                  <c:v>327.20216733333336</c:v>
                </c:pt>
                <c:pt idx="327">
                  <c:v>328.20528033333335</c:v>
                </c:pt>
                <c:pt idx="328">
                  <c:v>329.20608400000003</c:v>
                </c:pt>
                <c:pt idx="329">
                  <c:v>330.21012266666668</c:v>
                </c:pt>
                <c:pt idx="330">
                  <c:v>331.21332700000005</c:v>
                </c:pt>
                <c:pt idx="331">
                  <c:v>332.21537133333334</c:v>
                </c:pt>
                <c:pt idx="332">
                  <c:v>333.21946100000002</c:v>
                </c:pt>
                <c:pt idx="333">
                  <c:v>334.22203466666667</c:v>
                </c:pt>
                <c:pt idx="334">
                  <c:v>335.22466933333334</c:v>
                </c:pt>
                <c:pt idx="335">
                  <c:v>336.22700900000007</c:v>
                </c:pt>
                <c:pt idx="336">
                  <c:v>337.23217666666665</c:v>
                </c:pt>
                <c:pt idx="337">
                  <c:v>338.23457733333333</c:v>
                </c:pt>
                <c:pt idx="338">
                  <c:v>339.23663233333332</c:v>
                </c:pt>
                <c:pt idx="339">
                  <c:v>340.24119966666672</c:v>
                </c:pt>
                <c:pt idx="340">
                  <c:v>341.24390533333337</c:v>
                </c:pt>
                <c:pt idx="341">
                  <c:v>342.24703833333336</c:v>
                </c:pt>
                <c:pt idx="342">
                  <c:v>343.24985666666669</c:v>
                </c:pt>
                <c:pt idx="343">
                  <c:v>344.25342699999999</c:v>
                </c:pt>
                <c:pt idx="344">
                  <c:v>345.25641800000005</c:v>
                </c:pt>
                <c:pt idx="345">
                  <c:v>346.25862500000005</c:v>
                </c:pt>
                <c:pt idx="346">
                  <c:v>347.26312133333334</c:v>
                </c:pt>
                <c:pt idx="347">
                  <c:v>348.26530866666667</c:v>
                </c:pt>
                <c:pt idx="348">
                  <c:v>349.26883833333335</c:v>
                </c:pt>
                <c:pt idx="349">
                  <c:v>350.2719816666667</c:v>
                </c:pt>
                <c:pt idx="350">
                  <c:v>351.2751146666667</c:v>
                </c:pt>
                <c:pt idx="351">
                  <c:v>352.27953966666672</c:v>
                </c:pt>
                <c:pt idx="352">
                  <c:v>353.28316100000001</c:v>
                </c:pt>
                <c:pt idx="353">
                  <c:v>354.28631466666673</c:v>
                </c:pt>
                <c:pt idx="354">
                  <c:v>355.28920366666665</c:v>
                </c:pt>
                <c:pt idx="355">
                  <c:v>356.29230633333339</c:v>
                </c:pt>
                <c:pt idx="356">
                  <c:v>357.29816600000004</c:v>
                </c:pt>
                <c:pt idx="357">
                  <c:v>358.29970166666669</c:v>
                </c:pt>
                <c:pt idx="358">
                  <c:v>359.30285533333335</c:v>
                </c:pt>
                <c:pt idx="359">
                  <c:v>360.30738200000002</c:v>
                </c:pt>
                <c:pt idx="360">
                  <c:v>361.31438066666669</c:v>
                </c:pt>
                <c:pt idx="361">
                  <c:v>362.31005733333336</c:v>
                </c:pt>
                <c:pt idx="362">
                  <c:v>363.31656766666669</c:v>
                </c:pt>
                <c:pt idx="363">
                  <c:v>364.32332266666668</c:v>
                </c:pt>
                <c:pt idx="364">
                  <c:v>365.3261096666667</c:v>
                </c:pt>
                <c:pt idx="365">
                  <c:v>366.32117600000004</c:v>
                </c:pt>
                <c:pt idx="366">
                  <c:v>367.3309416666666</c:v>
                </c:pt>
                <c:pt idx="367">
                  <c:v>368.33428833333335</c:v>
                </c:pt>
                <c:pt idx="368">
                  <c:v>369.33749266666672</c:v>
                </c:pt>
                <c:pt idx="369">
                  <c:v>370.33871366666671</c:v>
                </c:pt>
                <c:pt idx="370">
                  <c:v>371.34399300000007</c:v>
                </c:pt>
                <c:pt idx="371">
                  <c:v>372.34703466666667</c:v>
                </c:pt>
                <c:pt idx="372">
                  <c:v>373.35072733333334</c:v>
                </c:pt>
                <c:pt idx="373">
                  <c:v>374.35293433333334</c:v>
                </c:pt>
                <c:pt idx="374">
                  <c:v>375.35510099999999</c:v>
                </c:pt>
                <c:pt idx="375">
                  <c:v>376.35905833333334</c:v>
                </c:pt>
                <c:pt idx="376">
                  <c:v>377.36270000000002</c:v>
                </c:pt>
                <c:pt idx="377">
                  <c:v>378.36684033333336</c:v>
                </c:pt>
                <c:pt idx="378">
                  <c:v>379.36983099999998</c:v>
                </c:pt>
                <c:pt idx="379">
                  <c:v>380.37220166666668</c:v>
                </c:pt>
                <c:pt idx="380">
                  <c:v>381.37453100000005</c:v>
                </c:pt>
                <c:pt idx="381">
                  <c:v>382.37797933333331</c:v>
                </c:pt>
                <c:pt idx="382">
                  <c:v>383.38062433333334</c:v>
                </c:pt>
                <c:pt idx="383">
                  <c:v>384.38517100000001</c:v>
                </c:pt>
                <c:pt idx="384">
                  <c:v>385.38705300000004</c:v>
                </c:pt>
                <c:pt idx="385">
                  <c:v>386.39016600000002</c:v>
                </c:pt>
                <c:pt idx="386">
                  <c:v>387.39350300000001</c:v>
                </c:pt>
                <c:pt idx="387">
                  <c:v>388.39732733333335</c:v>
                </c:pt>
                <c:pt idx="388">
                  <c:v>389.39893500000005</c:v>
                </c:pt>
                <c:pt idx="389">
                  <c:v>390.40258666666671</c:v>
                </c:pt>
                <c:pt idx="390">
                  <c:v>391.40585200000004</c:v>
                </c:pt>
                <c:pt idx="391">
                  <c:v>392.40907666666669</c:v>
                </c:pt>
                <c:pt idx="392">
                  <c:v>393.41394933333333</c:v>
                </c:pt>
                <c:pt idx="393">
                  <c:v>394.41517033333338</c:v>
                </c:pt>
                <c:pt idx="394">
                  <c:v>395.41936133333337</c:v>
                </c:pt>
                <c:pt idx="395">
                  <c:v>396.42159900000001</c:v>
                </c:pt>
                <c:pt idx="396">
                  <c:v>397.42257566666666</c:v>
                </c:pt>
                <c:pt idx="397">
                  <c:v>398.427235</c:v>
                </c:pt>
                <c:pt idx="398">
                  <c:v>399.42763166666668</c:v>
                </c:pt>
                <c:pt idx="399">
                  <c:v>400.43322633333332</c:v>
                </c:pt>
                <c:pt idx="400">
                  <c:v>401.43828200000007</c:v>
                </c:pt>
                <c:pt idx="401">
                  <c:v>402.43491466666671</c:v>
                </c:pt>
                <c:pt idx="402">
                  <c:v>403.44083566666671</c:v>
                </c:pt>
                <c:pt idx="403">
                  <c:v>404.44521000000003</c:v>
                </c:pt>
                <c:pt idx="404">
                  <c:v>405.45096733333338</c:v>
                </c:pt>
                <c:pt idx="405">
                  <c:v>406.44107966666661</c:v>
                </c:pt>
                <c:pt idx="406">
                  <c:v>407.45175033333334</c:v>
                </c:pt>
                <c:pt idx="407">
                  <c:v>408.45414100000005</c:v>
                </c:pt>
                <c:pt idx="408">
                  <c:v>409.45623666666665</c:v>
                </c:pt>
                <c:pt idx="409">
                  <c:v>410.45945100000006</c:v>
                </c:pt>
                <c:pt idx="410">
                  <c:v>411.46214666666668</c:v>
                </c:pt>
                <c:pt idx="411">
                  <c:v>412.46513766666669</c:v>
                </c:pt>
                <c:pt idx="412">
                  <c:v>413.46881999999999</c:v>
                </c:pt>
                <c:pt idx="413">
                  <c:v>414.47091566666666</c:v>
                </c:pt>
                <c:pt idx="414">
                  <c:v>415.47314333333333</c:v>
                </c:pt>
                <c:pt idx="415">
                  <c:v>416.476022</c:v>
                </c:pt>
                <c:pt idx="416">
                  <c:v>417.47883999999999</c:v>
                </c:pt>
                <c:pt idx="417">
                  <c:v>418.48253266666666</c:v>
                </c:pt>
                <c:pt idx="418">
                  <c:v>419.48385499999995</c:v>
                </c:pt>
                <c:pt idx="419">
                  <c:v>420.48613366666666</c:v>
                </c:pt>
                <c:pt idx="420">
                  <c:v>421.48924633333331</c:v>
                </c:pt>
                <c:pt idx="421">
                  <c:v>422.49274566666662</c:v>
                </c:pt>
                <c:pt idx="422">
                  <c:v>423.49557400000003</c:v>
                </c:pt>
                <c:pt idx="423">
                  <c:v>424.49789299999998</c:v>
                </c:pt>
                <c:pt idx="424">
                  <c:v>425.50228766666669</c:v>
                </c:pt>
                <c:pt idx="425">
                  <c:v>426.50352900000001</c:v>
                </c:pt>
                <c:pt idx="426">
                  <c:v>427.50859466666668</c:v>
                </c:pt>
                <c:pt idx="427">
                  <c:v>428.51084266666669</c:v>
                </c:pt>
                <c:pt idx="428">
                  <c:v>429.51567466666665</c:v>
                </c:pt>
                <c:pt idx="429">
                  <c:v>430.51700733333337</c:v>
                </c:pt>
                <c:pt idx="430">
                  <c:v>431.52148333333338</c:v>
                </c:pt>
                <c:pt idx="431">
                  <c:v>432.52431133333334</c:v>
                </c:pt>
                <c:pt idx="432">
                  <c:v>433.52847166666669</c:v>
                </c:pt>
                <c:pt idx="433">
                  <c:v>434.53085233333331</c:v>
                </c:pt>
                <c:pt idx="434">
                  <c:v>435.53429033333327</c:v>
                </c:pt>
                <c:pt idx="435">
                  <c:v>436.53812533333337</c:v>
                </c:pt>
                <c:pt idx="436">
                  <c:v>437.54186900000002</c:v>
                </c:pt>
                <c:pt idx="437">
                  <c:v>438.54554099999996</c:v>
                </c:pt>
                <c:pt idx="438">
                  <c:v>439.54822666666666</c:v>
                </c:pt>
                <c:pt idx="439">
                  <c:v>440.55238733333334</c:v>
                </c:pt>
                <c:pt idx="440">
                  <c:v>441.55675100000002</c:v>
                </c:pt>
                <c:pt idx="441">
                  <c:v>442.55876533333338</c:v>
                </c:pt>
                <c:pt idx="442">
                  <c:v>443.56628300000006</c:v>
                </c:pt>
                <c:pt idx="443">
                  <c:v>444.561105</c:v>
                </c:pt>
                <c:pt idx="444">
                  <c:v>445.56766633333336</c:v>
                </c:pt>
                <c:pt idx="445">
                  <c:v>446.57119633333332</c:v>
                </c:pt>
                <c:pt idx="446">
                  <c:v>447.57449233333335</c:v>
                </c:pt>
                <c:pt idx="447">
                  <c:v>448.57911066666668</c:v>
                </c:pt>
                <c:pt idx="448">
                  <c:v>449.58185700000001</c:v>
                </c:pt>
                <c:pt idx="449">
                  <c:v>450.58602800000006</c:v>
                </c:pt>
                <c:pt idx="450">
                  <c:v>451.58844900000003</c:v>
                </c:pt>
                <c:pt idx="451">
                  <c:v>452.59303666666665</c:v>
                </c:pt>
                <c:pt idx="452">
                  <c:v>453.59630233333331</c:v>
                </c:pt>
                <c:pt idx="453">
                  <c:v>454.6004016666667</c:v>
                </c:pt>
                <c:pt idx="454">
                  <c:v>455.60285300000004</c:v>
                </c:pt>
                <c:pt idx="455">
                  <c:v>456.60579300000006</c:v>
                </c:pt>
                <c:pt idx="456">
                  <c:v>457.60953633333338</c:v>
                </c:pt>
                <c:pt idx="457">
                  <c:v>458.6135343333334</c:v>
                </c:pt>
                <c:pt idx="458">
                  <c:v>459.61644366666673</c:v>
                </c:pt>
                <c:pt idx="459">
                  <c:v>460.61994300000003</c:v>
                </c:pt>
                <c:pt idx="460">
                  <c:v>461.62254700000005</c:v>
                </c:pt>
                <c:pt idx="461">
                  <c:v>462.6276233333333</c:v>
                </c:pt>
                <c:pt idx="462">
                  <c:v>463.63054266666671</c:v>
                </c:pt>
                <c:pt idx="463">
                  <c:v>464.63403200000005</c:v>
                </c:pt>
                <c:pt idx="464">
                  <c:v>465.63825366666669</c:v>
                </c:pt>
                <c:pt idx="465">
                  <c:v>466.64201766666667</c:v>
                </c:pt>
                <c:pt idx="466">
                  <c:v>467.64404166666668</c:v>
                </c:pt>
                <c:pt idx="467">
                  <c:v>468.64931100000001</c:v>
                </c:pt>
                <c:pt idx="468">
                  <c:v>469.65309566666667</c:v>
                </c:pt>
                <c:pt idx="469">
                  <c:v>470.65613699999994</c:v>
                </c:pt>
                <c:pt idx="470">
                  <c:v>471.65989033333335</c:v>
                </c:pt>
                <c:pt idx="471">
                  <c:v>472.66356300000001</c:v>
                </c:pt>
                <c:pt idx="472">
                  <c:v>473.66743866666673</c:v>
                </c:pt>
                <c:pt idx="473">
                  <c:v>474.67103999999995</c:v>
                </c:pt>
                <c:pt idx="474">
                  <c:v>475.6739796666667</c:v>
                </c:pt>
                <c:pt idx="475">
                  <c:v>476.67841466666664</c:v>
                </c:pt>
                <c:pt idx="476">
                  <c:v>477.68022566666667</c:v>
                </c:pt>
                <c:pt idx="477">
                  <c:v>478.68525066666666</c:v>
                </c:pt>
                <c:pt idx="478">
                  <c:v>479.68932966666665</c:v>
                </c:pt>
                <c:pt idx="479">
                  <c:v>480.69199500000002</c:v>
                </c:pt>
                <c:pt idx="480">
                  <c:v>481.69593200000003</c:v>
                </c:pt>
                <c:pt idx="481">
                  <c:v>482.69736633333332</c:v>
                </c:pt>
                <c:pt idx="482">
                  <c:v>483.70319500000005</c:v>
                </c:pt>
                <c:pt idx="483">
                  <c:v>484.70510733333339</c:v>
                </c:pt>
                <c:pt idx="484">
                  <c:v>485.70547400000004</c:v>
                </c:pt>
                <c:pt idx="485">
                  <c:v>486.71153633333341</c:v>
                </c:pt>
                <c:pt idx="486">
                  <c:v>487.71370300000007</c:v>
                </c:pt>
                <c:pt idx="487">
                  <c:v>488.71766033333336</c:v>
                </c:pt>
                <c:pt idx="488">
                  <c:v>489.72050833333333</c:v>
                </c:pt>
                <c:pt idx="489">
                  <c:v>490.72459800000001</c:v>
                </c:pt>
                <c:pt idx="490">
                  <c:v>491.72777200000007</c:v>
                </c:pt>
                <c:pt idx="491">
                  <c:v>492.73082333333332</c:v>
                </c:pt>
                <c:pt idx="492">
                  <c:v>493.73648966666667</c:v>
                </c:pt>
                <c:pt idx="493">
                  <c:v>494.73956199999998</c:v>
                </c:pt>
                <c:pt idx="494">
                  <c:v>495.74108766666666</c:v>
                </c:pt>
                <c:pt idx="495">
                  <c:v>496.74412900000004</c:v>
                </c:pt>
                <c:pt idx="496">
                  <c:v>497.74983599999996</c:v>
                </c:pt>
                <c:pt idx="497">
                  <c:v>498.74959166666667</c:v>
                </c:pt>
                <c:pt idx="498">
                  <c:v>499.75545099999999</c:v>
                </c:pt>
                <c:pt idx="499">
                  <c:v>500.75817766666671</c:v>
                </c:pt>
                <c:pt idx="500">
                  <c:v>501.76196166666659</c:v>
                </c:pt>
                <c:pt idx="501">
                  <c:v>502.76565433333343</c:v>
                </c:pt>
                <c:pt idx="502">
                  <c:v>503.76915366666674</c:v>
                </c:pt>
                <c:pt idx="503">
                  <c:v>504.77381266666669</c:v>
                </c:pt>
                <c:pt idx="504">
                  <c:v>505.77573533333333</c:v>
                </c:pt>
                <c:pt idx="505">
                  <c:v>506.77978400000001</c:v>
                </c:pt>
                <c:pt idx="506">
                  <c:v>507.78388333333339</c:v>
                </c:pt>
                <c:pt idx="507">
                  <c:v>508.78652833333331</c:v>
                </c:pt>
                <c:pt idx="508">
                  <c:v>509.79148200000003</c:v>
                </c:pt>
                <c:pt idx="509">
                  <c:v>510.79327266666672</c:v>
                </c:pt>
                <c:pt idx="510">
                  <c:v>511.797301</c:v>
                </c:pt>
                <c:pt idx="511">
                  <c:v>512.80055633333325</c:v>
                </c:pt>
                <c:pt idx="512">
                  <c:v>513.80359799999997</c:v>
                </c:pt>
                <c:pt idx="513">
                  <c:v>514.80728033333332</c:v>
                </c:pt>
                <c:pt idx="514">
                  <c:v>515.81075933333329</c:v>
                </c:pt>
                <c:pt idx="515">
                  <c:v>516.81422833333329</c:v>
                </c:pt>
                <c:pt idx="516">
                  <c:v>517.81719833333329</c:v>
                </c:pt>
                <c:pt idx="517">
                  <c:v>518.8200773333333</c:v>
                </c:pt>
                <c:pt idx="518">
                  <c:v>519.82399366666664</c:v>
                </c:pt>
                <c:pt idx="519">
                  <c:v>520.82655699999998</c:v>
                </c:pt>
                <c:pt idx="520">
                  <c:v>521.83223333333331</c:v>
                </c:pt>
                <c:pt idx="521">
                  <c:v>522.83277233333331</c:v>
                </c:pt>
                <c:pt idx="522">
                  <c:v>523.84010666666666</c:v>
                </c:pt>
                <c:pt idx="523">
                  <c:v>524.84055466666666</c:v>
                </c:pt>
                <c:pt idx="524">
                  <c:v>525.84491866666667</c:v>
                </c:pt>
                <c:pt idx="525">
                  <c:v>526.84814333333327</c:v>
                </c:pt>
                <c:pt idx="526">
                  <c:v>527.85165266666661</c:v>
                </c:pt>
                <c:pt idx="527">
                  <c:v>528.85707466666668</c:v>
                </c:pt>
                <c:pt idx="528">
                  <c:v>529.85912966666672</c:v>
                </c:pt>
                <c:pt idx="529">
                  <c:v>530.86222199999997</c:v>
                </c:pt>
                <c:pt idx="530">
                  <c:v>531.86575200000004</c:v>
                </c:pt>
                <c:pt idx="531">
                  <c:v>532.86988200000008</c:v>
                </c:pt>
                <c:pt idx="532">
                  <c:v>533.87350333333336</c:v>
                </c:pt>
                <c:pt idx="533">
                  <c:v>534.87675899999999</c:v>
                </c:pt>
                <c:pt idx="534">
                  <c:v>535.88123466666661</c:v>
                </c:pt>
                <c:pt idx="535">
                  <c:v>536.88377766666656</c:v>
                </c:pt>
                <c:pt idx="536">
                  <c:v>537.88809100000003</c:v>
                </c:pt>
                <c:pt idx="537">
                  <c:v>538.8914883333332</c:v>
                </c:pt>
                <c:pt idx="538">
                  <c:v>539.89549633333331</c:v>
                </c:pt>
                <c:pt idx="539">
                  <c:v>540.89923999999996</c:v>
                </c:pt>
                <c:pt idx="540">
                  <c:v>541.90141700000004</c:v>
                </c:pt>
                <c:pt idx="541">
                  <c:v>542.90589266666666</c:v>
                </c:pt>
                <c:pt idx="542">
                  <c:v>543.90937166666663</c:v>
                </c:pt>
                <c:pt idx="543">
                  <c:v>544.91270799999995</c:v>
                </c:pt>
                <c:pt idx="544">
                  <c:v>545.91539366666666</c:v>
                </c:pt>
                <c:pt idx="545">
                  <c:v>546.92001233333326</c:v>
                </c:pt>
                <c:pt idx="546">
                  <c:v>547.9227383333332</c:v>
                </c:pt>
                <c:pt idx="547">
                  <c:v>548.92648199999996</c:v>
                </c:pt>
                <c:pt idx="548">
                  <c:v>549.92971666666665</c:v>
                </c:pt>
                <c:pt idx="549">
                  <c:v>550.93317533333334</c:v>
                </c:pt>
                <c:pt idx="550">
                  <c:v>551.93643066666664</c:v>
                </c:pt>
                <c:pt idx="551">
                  <c:v>552.94094733333327</c:v>
                </c:pt>
                <c:pt idx="552">
                  <c:v>553.94318499999986</c:v>
                </c:pt>
                <c:pt idx="553">
                  <c:v>554.94794599999989</c:v>
                </c:pt>
                <c:pt idx="554">
                  <c:v>555.95130299999994</c:v>
                </c:pt>
                <c:pt idx="555">
                  <c:v>556.95356133333325</c:v>
                </c:pt>
                <c:pt idx="556">
                  <c:v>557.95795599999997</c:v>
                </c:pt>
                <c:pt idx="557">
                  <c:v>558.95984799999997</c:v>
                </c:pt>
                <c:pt idx="558">
                  <c:v>559.96359133333328</c:v>
                </c:pt>
                <c:pt idx="559">
                  <c:v>560.96646033333332</c:v>
                </c:pt>
                <c:pt idx="560">
                  <c:v>561.97465899999997</c:v>
                </c:pt>
                <c:pt idx="561">
                  <c:v>562.9668263333333</c:v>
                </c:pt>
                <c:pt idx="562">
                  <c:v>563.97695799999997</c:v>
                </c:pt>
                <c:pt idx="563">
                  <c:v>564.98108833333322</c:v>
                </c:pt>
                <c:pt idx="564">
                  <c:v>565.97653066666658</c:v>
                </c:pt>
                <c:pt idx="565">
                  <c:v>566.98511633333328</c:v>
                </c:pt>
                <c:pt idx="566">
                  <c:v>567.98739533333332</c:v>
                </c:pt>
                <c:pt idx="567">
                  <c:v>568.99119933333327</c:v>
                </c:pt>
                <c:pt idx="568">
                  <c:v>569.99494299999992</c:v>
                </c:pt>
                <c:pt idx="569">
                  <c:v>570.9987073333333</c:v>
                </c:pt>
                <c:pt idx="570">
                  <c:v>572.00118866666662</c:v>
                </c:pt>
                <c:pt idx="571">
                  <c:v>573.00474899999995</c:v>
                </c:pt>
                <c:pt idx="572">
                  <c:v>574.00906266666664</c:v>
                </c:pt>
                <c:pt idx="573">
                  <c:v>575.01264333333324</c:v>
                </c:pt>
                <c:pt idx="574">
                  <c:v>576.01587833333326</c:v>
                </c:pt>
                <c:pt idx="575">
                  <c:v>577.01876733333324</c:v>
                </c:pt>
                <c:pt idx="576">
                  <c:v>578.02149366666663</c:v>
                </c:pt>
                <c:pt idx="577">
                  <c:v>579.0255013333333</c:v>
                </c:pt>
                <c:pt idx="578">
                  <c:v>580.02828833333319</c:v>
                </c:pt>
                <c:pt idx="579">
                  <c:v>581.03131999999994</c:v>
                </c:pt>
                <c:pt idx="580">
                  <c:v>582.0348193333333</c:v>
                </c:pt>
                <c:pt idx="581">
                  <c:v>583.03728100000001</c:v>
                </c:pt>
                <c:pt idx="582">
                  <c:v>584.04179733333331</c:v>
                </c:pt>
                <c:pt idx="583">
                  <c:v>585.04472766666663</c:v>
                </c:pt>
                <c:pt idx="584">
                  <c:v>586.04716866666661</c:v>
                </c:pt>
                <c:pt idx="585">
                  <c:v>587.05253966666669</c:v>
                </c:pt>
                <c:pt idx="586">
                  <c:v>588.05435066666655</c:v>
                </c:pt>
                <c:pt idx="587">
                  <c:v>589.0578496666667</c:v>
                </c:pt>
                <c:pt idx="588">
                  <c:v>590.06136966666668</c:v>
                </c:pt>
                <c:pt idx="589">
                  <c:v>591.06448233333333</c:v>
                </c:pt>
                <c:pt idx="590">
                  <c:v>592.0681853333333</c:v>
                </c:pt>
                <c:pt idx="591">
                  <c:v>593.07213233333334</c:v>
                </c:pt>
                <c:pt idx="592">
                  <c:v>594.07638399999996</c:v>
                </c:pt>
                <c:pt idx="593">
                  <c:v>595.07931399999995</c:v>
                </c:pt>
                <c:pt idx="594">
                  <c:v>596.08214199999998</c:v>
                </c:pt>
                <c:pt idx="595">
                  <c:v>597.08564133333334</c:v>
                </c:pt>
                <c:pt idx="596">
                  <c:v>598.08922199999995</c:v>
                </c:pt>
                <c:pt idx="597">
                  <c:v>599.09261933333335</c:v>
                </c:pt>
                <c:pt idx="598">
                  <c:v>600.09589499999993</c:v>
                </c:pt>
                <c:pt idx="599">
                  <c:v>601.10041166666667</c:v>
                </c:pt>
                <c:pt idx="600">
                  <c:v>602.10535566666658</c:v>
                </c:pt>
                <c:pt idx="601">
                  <c:v>603.10478599999999</c:v>
                </c:pt>
                <c:pt idx="602">
                  <c:v>604.111581</c:v>
                </c:pt>
                <c:pt idx="603">
                  <c:v>605.11672866666663</c:v>
                </c:pt>
                <c:pt idx="604">
                  <c:v>606.11426666666659</c:v>
                </c:pt>
                <c:pt idx="605">
                  <c:v>607.11988199999996</c:v>
                </c:pt>
                <c:pt idx="606">
                  <c:v>608.12470366666662</c:v>
                </c:pt>
                <c:pt idx="607">
                  <c:v>609.12765400000001</c:v>
                </c:pt>
                <c:pt idx="608">
                  <c:v>610.13137699999993</c:v>
                </c:pt>
                <c:pt idx="609">
                  <c:v>611.13377766666667</c:v>
                </c:pt>
                <c:pt idx="610">
                  <c:v>612.13813133333338</c:v>
                </c:pt>
                <c:pt idx="611">
                  <c:v>613.14071533333333</c:v>
                </c:pt>
                <c:pt idx="612">
                  <c:v>614.14559833333328</c:v>
                </c:pt>
                <c:pt idx="613">
                  <c:v>615.14738866666653</c:v>
                </c:pt>
                <c:pt idx="614">
                  <c:v>616.15060333333327</c:v>
                </c:pt>
                <c:pt idx="615">
                  <c:v>617.15605533333326</c:v>
                </c:pt>
                <c:pt idx="616">
                  <c:v>618.15922933333331</c:v>
                </c:pt>
                <c:pt idx="617">
                  <c:v>619.16234199999985</c:v>
                </c:pt>
                <c:pt idx="618">
                  <c:v>620.16464099999996</c:v>
                </c:pt>
                <c:pt idx="619">
                  <c:v>621.16909666666675</c:v>
                </c:pt>
                <c:pt idx="620">
                  <c:v>622.17239266666661</c:v>
                </c:pt>
                <c:pt idx="621">
                  <c:v>623.17664466666668</c:v>
                </c:pt>
                <c:pt idx="622">
                  <c:v>624.18018466666672</c:v>
                </c:pt>
                <c:pt idx="623">
                  <c:v>625.18366366666669</c:v>
                </c:pt>
                <c:pt idx="624">
                  <c:v>626.18641000000002</c:v>
                </c:pt>
                <c:pt idx="625">
                  <c:v>627.19025566666664</c:v>
                </c:pt>
                <c:pt idx="626">
                  <c:v>628.19493466666665</c:v>
                </c:pt>
                <c:pt idx="627">
                  <c:v>629.19723399999998</c:v>
                </c:pt>
                <c:pt idx="628">
                  <c:v>630.2004486666666</c:v>
                </c:pt>
                <c:pt idx="629">
                  <c:v>631.20323566666661</c:v>
                </c:pt>
                <c:pt idx="630">
                  <c:v>632.20854566666662</c:v>
                </c:pt>
                <c:pt idx="631">
                  <c:v>633.20891199999983</c:v>
                </c:pt>
                <c:pt idx="632">
                  <c:v>634.21361166666668</c:v>
                </c:pt>
                <c:pt idx="633">
                  <c:v>635.2177213333332</c:v>
                </c:pt>
                <c:pt idx="634">
                  <c:v>636.22079333333329</c:v>
                </c:pt>
                <c:pt idx="635">
                  <c:v>637.22307199999989</c:v>
                </c:pt>
                <c:pt idx="636">
                  <c:v>638.22748733333333</c:v>
                </c:pt>
                <c:pt idx="637">
                  <c:v>639.23108833333333</c:v>
                </c:pt>
                <c:pt idx="638">
                  <c:v>640.2345673333333</c:v>
                </c:pt>
                <c:pt idx="639">
                  <c:v>641.23723233333317</c:v>
                </c:pt>
                <c:pt idx="640">
                  <c:v>642.24335599999995</c:v>
                </c:pt>
                <c:pt idx="641">
                  <c:v>643.24215566666669</c:v>
                </c:pt>
                <c:pt idx="642">
                  <c:v>644.24632666666662</c:v>
                </c:pt>
                <c:pt idx="643">
                  <c:v>645.25358966666658</c:v>
                </c:pt>
                <c:pt idx="644">
                  <c:v>646.24893066666664</c:v>
                </c:pt>
                <c:pt idx="645">
                  <c:v>647.25505466666664</c:v>
                </c:pt>
                <c:pt idx="646">
                  <c:v>648.26024266666661</c:v>
                </c:pt>
                <c:pt idx="647">
                  <c:v>649.26266366666664</c:v>
                </c:pt>
                <c:pt idx="648">
                  <c:v>650.26640699999984</c:v>
                </c:pt>
                <c:pt idx="649">
                  <c:v>651.26919433333342</c:v>
                </c:pt>
                <c:pt idx="650">
                  <c:v>652.27259199999992</c:v>
                </c:pt>
                <c:pt idx="651">
                  <c:v>653.27627433333328</c:v>
                </c:pt>
                <c:pt idx="652">
                  <c:v>654.28028199999994</c:v>
                </c:pt>
                <c:pt idx="653">
                  <c:v>655.28319166666665</c:v>
                </c:pt>
                <c:pt idx="654">
                  <c:v>656.28606033333335</c:v>
                </c:pt>
                <c:pt idx="655">
                  <c:v>657.28990566666664</c:v>
                </c:pt>
                <c:pt idx="656">
                  <c:v>658.2928556666667</c:v>
                </c:pt>
                <c:pt idx="657">
                  <c:v>659.29832866666675</c:v>
                </c:pt>
                <c:pt idx="658">
                  <c:v>660.30101400000001</c:v>
                </c:pt>
                <c:pt idx="659">
                  <c:v>661.30540866666661</c:v>
                </c:pt>
                <c:pt idx="660">
                  <c:v>662.30762633333325</c:v>
                </c:pt>
                <c:pt idx="661">
                  <c:v>663.31216333333327</c:v>
                </c:pt>
                <c:pt idx="662">
                  <c:v>664.3145843333333</c:v>
                </c:pt>
                <c:pt idx="663">
                  <c:v>665.31728999999996</c:v>
                </c:pt>
                <c:pt idx="664">
                  <c:v>666.3219693333333</c:v>
                </c:pt>
                <c:pt idx="665">
                  <c:v>667.32605866666665</c:v>
                </c:pt>
                <c:pt idx="666">
                  <c:v>668.3299853333333</c:v>
                </c:pt>
                <c:pt idx="667">
                  <c:v>669.33197899999993</c:v>
                </c:pt>
                <c:pt idx="668">
                  <c:v>670.33590566666658</c:v>
                </c:pt>
                <c:pt idx="669">
                  <c:v>671.34030066666674</c:v>
                </c:pt>
                <c:pt idx="670">
                  <c:v>672.34351466666658</c:v>
                </c:pt>
                <c:pt idx="671">
                  <c:v>673.34823466666671</c:v>
                </c:pt>
                <c:pt idx="672">
                  <c:v>674.35094099999992</c:v>
                </c:pt>
                <c:pt idx="673">
                  <c:v>675.35446033333335</c:v>
                </c:pt>
                <c:pt idx="674">
                  <c:v>676.35873300000003</c:v>
                </c:pt>
                <c:pt idx="675">
                  <c:v>677.36040133333336</c:v>
                </c:pt>
                <c:pt idx="676">
                  <c:v>678.36503966666658</c:v>
                </c:pt>
                <c:pt idx="677">
                  <c:v>679.36853899999983</c:v>
                </c:pt>
                <c:pt idx="678">
                  <c:v>680.37134700000001</c:v>
                </c:pt>
              </c:numCache>
            </c:numRef>
          </c:xVal>
          <c:yVal>
            <c:numRef>
              <c:f>[1]MMC!$F$769:$F$1447</c:f>
              <c:numCache>
                <c:formatCode>General</c:formatCode>
                <c:ptCount val="679"/>
                <c:pt idx="0">
                  <c:v>0</c:v>
                </c:pt>
                <c:pt idx="1">
                  <c:v>0.86978766632010707</c:v>
                </c:pt>
                <c:pt idx="2">
                  <c:v>0.21248786684968657</c:v>
                </c:pt>
                <c:pt idx="3">
                  <c:v>-0.91931713361070866</c:v>
                </c:pt>
                <c:pt idx="4">
                  <c:v>-1.5829034063727931</c:v>
                </c:pt>
                <c:pt idx="5">
                  <c:v>-1.7904234484584642</c:v>
                </c:pt>
                <c:pt idx="6">
                  <c:v>-1.8929465571575625</c:v>
                </c:pt>
                <c:pt idx="7">
                  <c:v>-2.0890929402930665</c:v>
                </c:pt>
                <c:pt idx="8">
                  <c:v>-2.1296157198952281</c:v>
                </c:pt>
                <c:pt idx="9">
                  <c:v>-2.1728129353651009</c:v>
                </c:pt>
                <c:pt idx="10">
                  <c:v>-2.4352411123408633</c:v>
                </c:pt>
                <c:pt idx="11">
                  <c:v>-2.7853200558287798</c:v>
                </c:pt>
                <c:pt idx="12">
                  <c:v>-3.1742879457832829</c:v>
                </c:pt>
                <c:pt idx="13">
                  <c:v>-3.5903831674815172</c:v>
                </c:pt>
                <c:pt idx="14">
                  <c:v>-4.1662823272279743</c:v>
                </c:pt>
                <c:pt idx="15">
                  <c:v>-4.3607313122928373</c:v>
                </c:pt>
                <c:pt idx="16">
                  <c:v>-5.1572868046926565</c:v>
                </c:pt>
                <c:pt idx="17">
                  <c:v>-5.4170255744753204</c:v>
                </c:pt>
                <c:pt idx="18">
                  <c:v>-5.9313551697028624</c:v>
                </c:pt>
                <c:pt idx="19">
                  <c:v>-6.0627802963863218</c:v>
                </c:pt>
                <c:pt idx="20">
                  <c:v>-6.8600402652319872</c:v>
                </c:pt>
                <c:pt idx="21">
                  <c:v>-7.1239203018270691</c:v>
                </c:pt>
                <c:pt idx="22">
                  <c:v>-7.9476770932213334</c:v>
                </c:pt>
                <c:pt idx="23">
                  <c:v>-8.268398844994806</c:v>
                </c:pt>
                <c:pt idx="24">
                  <c:v>-8.405279885207964</c:v>
                </c:pt>
                <c:pt idx="25">
                  <c:v>-8.7284342265767929</c:v>
                </c:pt>
                <c:pt idx="26">
                  <c:v>-9.3952275861402814</c:v>
                </c:pt>
                <c:pt idx="27">
                  <c:v>-10.123683271515999</c:v>
                </c:pt>
                <c:pt idx="28">
                  <c:v>-10.541574111287755</c:v>
                </c:pt>
                <c:pt idx="29">
                  <c:v>-11.110023080034781</c:v>
                </c:pt>
                <c:pt idx="30">
                  <c:v>-11.278521450484968</c:v>
                </c:pt>
                <c:pt idx="31">
                  <c:v>-12.041073498217592</c:v>
                </c:pt>
                <c:pt idx="32">
                  <c:v>-12.51786489270229</c:v>
                </c:pt>
                <c:pt idx="33">
                  <c:v>-12.591155420239392</c:v>
                </c:pt>
                <c:pt idx="34">
                  <c:v>-13.915269419671292</c:v>
                </c:pt>
                <c:pt idx="35">
                  <c:v>-13.392245144108402</c:v>
                </c:pt>
                <c:pt idx="36">
                  <c:v>-13.932471200692436</c:v>
                </c:pt>
                <c:pt idx="37">
                  <c:v>-14.321383259255152</c:v>
                </c:pt>
                <c:pt idx="38">
                  <c:v>-14.363949258372671</c:v>
                </c:pt>
                <c:pt idx="39">
                  <c:v>-14.652224042149914</c:v>
                </c:pt>
                <c:pt idx="40">
                  <c:v>-15.227079982374963</c:v>
                </c:pt>
                <c:pt idx="41">
                  <c:v>-15.555193858061255</c:v>
                </c:pt>
                <c:pt idx="42">
                  <c:v>-16.098063166266275</c:v>
                </c:pt>
                <c:pt idx="43">
                  <c:v>-16.014285719713612</c:v>
                </c:pt>
                <c:pt idx="44">
                  <c:v>-16.742228066339628</c:v>
                </c:pt>
                <c:pt idx="45">
                  <c:v>-17.940663181616799</c:v>
                </c:pt>
                <c:pt idx="46">
                  <c:v>-17.921713218716217</c:v>
                </c:pt>
                <c:pt idx="47">
                  <c:v>-17.909071531308442</c:v>
                </c:pt>
                <c:pt idx="48">
                  <c:v>-18.6303394583848</c:v>
                </c:pt>
                <c:pt idx="49">
                  <c:v>-18.830670015085232</c:v>
                </c:pt>
                <c:pt idx="50">
                  <c:v>-19.284410182850014</c:v>
                </c:pt>
                <c:pt idx="51">
                  <c:v>-19.231986705016912</c:v>
                </c:pt>
                <c:pt idx="52">
                  <c:v>-20.34127559657145</c:v>
                </c:pt>
                <c:pt idx="53">
                  <c:v>-20.349572716988423</c:v>
                </c:pt>
                <c:pt idx="54">
                  <c:v>-20.803031420017547</c:v>
                </c:pt>
                <c:pt idx="55">
                  <c:v>-21.345971677817875</c:v>
                </c:pt>
                <c:pt idx="56">
                  <c:v>-21.296680941478908</c:v>
                </c:pt>
                <c:pt idx="57">
                  <c:v>-21.620357961498275</c:v>
                </c:pt>
                <c:pt idx="58">
                  <c:v>-22.290391531366083</c:v>
                </c:pt>
                <c:pt idx="59">
                  <c:v>-22.803938045596272</c:v>
                </c:pt>
                <c:pt idx="60">
                  <c:v>-23.258657076184129</c:v>
                </c:pt>
                <c:pt idx="61">
                  <c:v>-23.519644672683416</c:v>
                </c:pt>
                <c:pt idx="62">
                  <c:v>-24.310089489606224</c:v>
                </c:pt>
                <c:pt idx="63">
                  <c:v>-25.104829706336318</c:v>
                </c:pt>
                <c:pt idx="64">
                  <c:v>-25.869240914271508</c:v>
                </c:pt>
                <c:pt idx="65">
                  <c:v>-25.978817420115792</c:v>
                </c:pt>
                <c:pt idx="66">
                  <c:v>-27.02015876366637</c:v>
                </c:pt>
                <c:pt idx="67">
                  <c:v>-27.220269227321957</c:v>
                </c:pt>
                <c:pt idx="68">
                  <c:v>-28.262283559793627</c:v>
                </c:pt>
                <c:pt idx="69">
                  <c:v>-28.558003362809558</c:v>
                </c:pt>
                <c:pt idx="70">
                  <c:v>-28.951271273567642</c:v>
                </c:pt>
                <c:pt idx="71">
                  <c:v>-29.739959383715984</c:v>
                </c:pt>
                <c:pt idx="72">
                  <c:v>-30.47604233896778</c:v>
                </c:pt>
                <c:pt idx="73">
                  <c:v>-30.864741646673966</c:v>
                </c:pt>
                <c:pt idx="74">
                  <c:v>-31.969624150157721</c:v>
                </c:pt>
                <c:pt idx="75">
                  <c:v>-32.48580877008142</c:v>
                </c:pt>
                <c:pt idx="76">
                  <c:v>-33.469044864220145</c:v>
                </c:pt>
                <c:pt idx="77">
                  <c:v>-33.884607105898191</c:v>
                </c:pt>
                <c:pt idx="78">
                  <c:v>-34.584388668175812</c:v>
                </c:pt>
                <c:pt idx="79">
                  <c:v>-34.193027409261141</c:v>
                </c:pt>
                <c:pt idx="80">
                  <c:v>-35.830960005286542</c:v>
                </c:pt>
                <c:pt idx="81">
                  <c:v>-36.313707003928414</c:v>
                </c:pt>
                <c:pt idx="82">
                  <c:v>-36.517281997533068</c:v>
                </c:pt>
                <c:pt idx="83">
                  <c:v>-37.563304855333215</c:v>
                </c:pt>
                <c:pt idx="84">
                  <c:v>-38.579987950117022</c:v>
                </c:pt>
                <c:pt idx="85">
                  <c:v>-39.064044309467363</c:v>
                </c:pt>
                <c:pt idx="86">
                  <c:v>-39.642542112829695</c:v>
                </c:pt>
                <c:pt idx="87">
                  <c:v>-40.584782202404632</c:v>
                </c:pt>
                <c:pt idx="88">
                  <c:v>-40.602322928833367</c:v>
                </c:pt>
                <c:pt idx="89">
                  <c:v>-41.553596816422761</c:v>
                </c:pt>
                <c:pt idx="90">
                  <c:v>-42.447393135173542</c:v>
                </c:pt>
                <c:pt idx="91">
                  <c:v>-42.98818251562539</c:v>
                </c:pt>
                <c:pt idx="92">
                  <c:v>-43.87874127998581</c:v>
                </c:pt>
                <c:pt idx="93">
                  <c:v>-44.110410407060932</c:v>
                </c:pt>
                <c:pt idx="94">
                  <c:v>-44.470910553554788</c:v>
                </c:pt>
                <c:pt idx="95">
                  <c:v>-45.636103649842717</c:v>
                </c:pt>
                <c:pt idx="96">
                  <c:v>-46.03168294215962</c:v>
                </c:pt>
                <c:pt idx="97">
                  <c:v>-46.426432342409285</c:v>
                </c:pt>
                <c:pt idx="98">
                  <c:v>-46.784133286097315</c:v>
                </c:pt>
                <c:pt idx="99">
                  <c:v>-47.576782139524347</c:v>
                </c:pt>
                <c:pt idx="100">
                  <c:v>-48.187973443443752</c:v>
                </c:pt>
                <c:pt idx="101">
                  <c:v>-48.858106096853874</c:v>
                </c:pt>
                <c:pt idx="102">
                  <c:v>-49.026696159705786</c:v>
                </c:pt>
                <c:pt idx="103">
                  <c:v>-50.12914096030746</c:v>
                </c:pt>
                <c:pt idx="104">
                  <c:v>-50.459364302507858</c:v>
                </c:pt>
                <c:pt idx="105">
                  <c:v>-50.758780180393288</c:v>
                </c:pt>
                <c:pt idx="106">
                  <c:v>-51.490484207015463</c:v>
                </c:pt>
                <c:pt idx="107">
                  <c:v>-52.003793971937881</c:v>
                </c:pt>
                <c:pt idx="108">
                  <c:v>-52.206202820416877</c:v>
                </c:pt>
                <c:pt idx="109">
                  <c:v>-52.944912445812285</c:v>
                </c:pt>
                <c:pt idx="110">
                  <c:v>-53.369104662240765</c:v>
                </c:pt>
                <c:pt idx="111">
                  <c:v>-53.976501195301871</c:v>
                </c:pt>
                <c:pt idx="112">
                  <c:v>-54.521537486361012</c:v>
                </c:pt>
                <c:pt idx="113">
                  <c:v>-55.007081074053801</c:v>
                </c:pt>
                <c:pt idx="114">
                  <c:v>-54.98998006109035</c:v>
                </c:pt>
                <c:pt idx="115">
                  <c:v>-55.533008172245935</c:v>
                </c:pt>
                <c:pt idx="116">
                  <c:v>-56.329761238831765</c:v>
                </c:pt>
                <c:pt idx="117">
                  <c:v>-56.718094500403325</c:v>
                </c:pt>
                <c:pt idx="118">
                  <c:v>-57.075157511111364</c:v>
                </c:pt>
                <c:pt idx="119">
                  <c:v>-57.495291816824171</c:v>
                </c:pt>
                <c:pt idx="120">
                  <c:v>-56.329096422902623</c:v>
                </c:pt>
                <c:pt idx="121">
                  <c:v>-58.372413481052902</c:v>
                </c:pt>
                <c:pt idx="122">
                  <c:v>-59.160993578451865</c:v>
                </c:pt>
                <c:pt idx="123">
                  <c:v>-57.737503993681081</c:v>
                </c:pt>
                <c:pt idx="124">
                  <c:v>-60.125708707726794</c:v>
                </c:pt>
                <c:pt idx="125">
                  <c:v>-60.9802658918886</c:v>
                </c:pt>
                <c:pt idx="126">
                  <c:v>-61.807640828106663</c:v>
                </c:pt>
                <c:pt idx="127">
                  <c:v>-62.292335983987066</c:v>
                </c:pt>
                <c:pt idx="128">
                  <c:v>-62.81041329149545</c:v>
                </c:pt>
                <c:pt idx="129">
                  <c:v>-63.007844929461818</c:v>
                </c:pt>
                <c:pt idx="130">
                  <c:v>-64.182718956581482</c:v>
                </c:pt>
                <c:pt idx="131">
                  <c:v>-64.37836623930923</c:v>
                </c:pt>
                <c:pt idx="132">
                  <c:v>-65.143314373740935</c:v>
                </c:pt>
                <c:pt idx="133">
                  <c:v>-65.968686892035976</c:v>
                </c:pt>
                <c:pt idx="134">
                  <c:v>-65.983225242689045</c:v>
                </c:pt>
                <c:pt idx="135">
                  <c:v>-67.280317537846415</c:v>
                </c:pt>
                <c:pt idx="136">
                  <c:v>-68.291305594013025</c:v>
                </c:pt>
                <c:pt idx="137">
                  <c:v>-68.463707364120467</c:v>
                </c:pt>
                <c:pt idx="138">
                  <c:v>-69.413280565353617</c:v>
                </c:pt>
                <c:pt idx="139">
                  <c:v>-69.987326828693739</c:v>
                </c:pt>
                <c:pt idx="140">
                  <c:v>-70.603016920242922</c:v>
                </c:pt>
                <c:pt idx="141">
                  <c:v>-71.332820786525502</c:v>
                </c:pt>
                <c:pt idx="142">
                  <c:v>-72.00635696674631</c:v>
                </c:pt>
                <c:pt idx="143">
                  <c:v>-72.985539729028048</c:v>
                </c:pt>
                <c:pt idx="144">
                  <c:v>-74.131135990382873</c:v>
                </c:pt>
                <c:pt idx="145">
                  <c:v>-74.772129061924375</c:v>
                </c:pt>
                <c:pt idx="146">
                  <c:v>-75.443791628748002</c:v>
                </c:pt>
                <c:pt idx="147">
                  <c:v>-76.361275907740506</c:v>
                </c:pt>
                <c:pt idx="148">
                  <c:v>-77.593923519565564</c:v>
                </c:pt>
                <c:pt idx="149">
                  <c:v>-77.953974107431762</c:v>
                </c:pt>
                <c:pt idx="150">
                  <c:v>-78.87930857795989</c:v>
                </c:pt>
                <c:pt idx="151">
                  <c:v>-79.669534592400339</c:v>
                </c:pt>
                <c:pt idx="152">
                  <c:v>-79.99556091118923</c:v>
                </c:pt>
                <c:pt idx="153">
                  <c:v>-81.231403450789969</c:v>
                </c:pt>
                <c:pt idx="154">
                  <c:v>-82.183051646019138</c:v>
                </c:pt>
                <c:pt idx="155">
                  <c:v>-82.386038897110552</c:v>
                </c:pt>
                <c:pt idx="156">
                  <c:v>-83.096473034599612</c:v>
                </c:pt>
                <c:pt idx="157">
                  <c:v>-83.858951007662213</c:v>
                </c:pt>
                <c:pt idx="158">
                  <c:v>-83.904250627602821</c:v>
                </c:pt>
                <c:pt idx="159">
                  <c:v>-84.356423417606734</c:v>
                </c:pt>
                <c:pt idx="160">
                  <c:v>-86.09267097992857</c:v>
                </c:pt>
                <c:pt idx="161">
                  <c:v>-86.825513083007394</c:v>
                </c:pt>
                <c:pt idx="162">
                  <c:v>-85.033618573438545</c:v>
                </c:pt>
                <c:pt idx="163">
                  <c:v>-88.068461771235505</c:v>
                </c:pt>
                <c:pt idx="164">
                  <c:v>-88.426119945555769</c:v>
                </c:pt>
                <c:pt idx="165">
                  <c:v>-89.370931466805914</c:v>
                </c:pt>
                <c:pt idx="166">
                  <c:v>-90.261523214598625</c:v>
                </c:pt>
                <c:pt idx="167">
                  <c:v>-91.060615007943539</c:v>
                </c:pt>
                <c:pt idx="168">
                  <c:v>-91.388055154914269</c:v>
                </c:pt>
                <c:pt idx="169">
                  <c:v>-92.004883981110893</c:v>
                </c:pt>
                <c:pt idx="170">
                  <c:v>-92.617444430417919</c:v>
                </c:pt>
                <c:pt idx="171">
                  <c:v>-93.035945349356936</c:v>
                </c:pt>
                <c:pt idx="172">
                  <c:v>-93.927043292248598</c:v>
                </c:pt>
                <c:pt idx="173">
                  <c:v>-94.163268426822938</c:v>
                </c:pt>
                <c:pt idx="174">
                  <c:v>-95.027057083800486</c:v>
                </c:pt>
                <c:pt idx="175">
                  <c:v>-95.701053789038198</c:v>
                </c:pt>
                <c:pt idx="176">
                  <c:v>-96.340516363753906</c:v>
                </c:pt>
                <c:pt idx="177">
                  <c:v>-96.202869348202597</c:v>
                </c:pt>
                <c:pt idx="178">
                  <c:v>-96.882687840389607</c:v>
                </c:pt>
                <c:pt idx="179">
                  <c:v>-97.112407297992974</c:v>
                </c:pt>
                <c:pt idx="180">
                  <c:v>-98.451059234349771</c:v>
                </c:pt>
                <c:pt idx="181">
                  <c:v>-98.650529659875801</c:v>
                </c:pt>
                <c:pt idx="182">
                  <c:v>-99.080365671874674</c:v>
                </c:pt>
                <c:pt idx="183">
                  <c:v>-99.156236286967285</c:v>
                </c:pt>
                <c:pt idx="184">
                  <c:v>-99.642540593184393</c:v>
                </c:pt>
                <c:pt idx="185">
                  <c:v>-100.50466969449879</c:v>
                </c:pt>
                <c:pt idx="186">
                  <c:v>-100.61951736371427</c:v>
                </c:pt>
                <c:pt idx="187">
                  <c:v>-101.34752103307531</c:v>
                </c:pt>
                <c:pt idx="188">
                  <c:v>-101.23673839844749</c:v>
                </c:pt>
                <c:pt idx="189">
                  <c:v>-104.53980972912197</c:v>
                </c:pt>
                <c:pt idx="190">
                  <c:v>-101.87575087360584</c:v>
                </c:pt>
                <c:pt idx="191">
                  <c:v>-101.86646511317443</c:v>
                </c:pt>
                <c:pt idx="192">
                  <c:v>-102.21533873641492</c:v>
                </c:pt>
                <c:pt idx="193">
                  <c:v>-102.29758249233251</c:v>
                </c:pt>
                <c:pt idx="194">
                  <c:v>-102.65627313464482</c:v>
                </c:pt>
                <c:pt idx="195">
                  <c:v>-103.23772361562067</c:v>
                </c:pt>
                <c:pt idx="196">
                  <c:v>-103.6299453055241</c:v>
                </c:pt>
                <c:pt idx="197">
                  <c:v>-103.68193365814898</c:v>
                </c:pt>
                <c:pt idx="198">
                  <c:v>-104.29298204294912</c:v>
                </c:pt>
                <c:pt idx="199">
                  <c:v>-103.2125262140503</c:v>
                </c:pt>
                <c:pt idx="200">
                  <c:v>-104.56976930495514</c:v>
                </c:pt>
                <c:pt idx="201">
                  <c:v>-105.51896270451583</c:v>
                </c:pt>
                <c:pt idx="202">
                  <c:v>-100.63009516889775</c:v>
                </c:pt>
                <c:pt idx="203">
                  <c:v>-106.15531568516995</c:v>
                </c:pt>
                <c:pt idx="204">
                  <c:v>-106.50640351985335</c:v>
                </c:pt>
                <c:pt idx="205">
                  <c:v>-105.88211849922008</c:v>
                </c:pt>
                <c:pt idx="206">
                  <c:v>-106.36464756843017</c:v>
                </c:pt>
                <c:pt idx="207">
                  <c:v>-106.84414636590684</c:v>
                </c:pt>
                <c:pt idx="208">
                  <c:v>-107.3624575614604</c:v>
                </c:pt>
                <c:pt idx="209">
                  <c:v>-107.56905905985859</c:v>
                </c:pt>
                <c:pt idx="210">
                  <c:v>-107.86483686469744</c:v>
                </c:pt>
                <c:pt idx="211">
                  <c:v>-107.84840325819334</c:v>
                </c:pt>
                <c:pt idx="212">
                  <c:v>-108.3660466855531</c:v>
                </c:pt>
                <c:pt idx="213">
                  <c:v>-108.60341308694382</c:v>
                </c:pt>
                <c:pt idx="214">
                  <c:v>-108.49646147174479</c:v>
                </c:pt>
                <c:pt idx="215">
                  <c:v>-108.79009332348465</c:v>
                </c:pt>
                <c:pt idx="216">
                  <c:v>-109.49390462988306</c:v>
                </c:pt>
                <c:pt idx="217">
                  <c:v>-108.79490874258252</c:v>
                </c:pt>
                <c:pt idx="218">
                  <c:v>-109.12683426023928</c:v>
                </c:pt>
                <c:pt idx="219">
                  <c:v>-109.32996211995177</c:v>
                </c:pt>
                <c:pt idx="220">
                  <c:v>-109.15905067397874</c:v>
                </c:pt>
                <c:pt idx="221">
                  <c:v>-109.67635387866331</c:v>
                </c:pt>
                <c:pt idx="222">
                  <c:v>-109.49752022266418</c:v>
                </c:pt>
                <c:pt idx="223">
                  <c:v>-110.41951105849418</c:v>
                </c:pt>
                <c:pt idx="224">
                  <c:v>-110.34431409387841</c:v>
                </c:pt>
                <c:pt idx="225">
                  <c:v>-110.39386126630558</c:v>
                </c:pt>
                <c:pt idx="226">
                  <c:v>-110.81429598720011</c:v>
                </c:pt>
                <c:pt idx="227">
                  <c:v>-110.76530208130441</c:v>
                </c:pt>
                <c:pt idx="228">
                  <c:v>-110.84755338475544</c:v>
                </c:pt>
                <c:pt idx="229">
                  <c:v>-110.98717152310373</c:v>
                </c:pt>
                <c:pt idx="230">
                  <c:v>-111.44342539135826</c:v>
                </c:pt>
                <c:pt idx="231">
                  <c:v>-112.36713920122487</c:v>
                </c:pt>
                <c:pt idx="232">
                  <c:v>-112.06955750384317</c:v>
                </c:pt>
                <c:pt idx="233">
                  <c:v>-113.08635715301935</c:v>
                </c:pt>
                <c:pt idx="234">
                  <c:v>-112.82302815406486</c:v>
                </c:pt>
                <c:pt idx="235">
                  <c:v>-113.43672055611015</c:v>
                </c:pt>
                <c:pt idx="236">
                  <c:v>-113.39169395373155</c:v>
                </c:pt>
                <c:pt idx="237">
                  <c:v>-113.40713534229724</c:v>
                </c:pt>
                <c:pt idx="238">
                  <c:v>-114.33047601133801</c:v>
                </c:pt>
                <c:pt idx="239">
                  <c:v>-112.03393756612317</c:v>
                </c:pt>
                <c:pt idx="240">
                  <c:v>-114.48447037645882</c:v>
                </c:pt>
                <c:pt idx="241">
                  <c:v>-114.78881420052872</c:v>
                </c:pt>
                <c:pt idx="242">
                  <c:v>-113.90961560943657</c:v>
                </c:pt>
                <c:pt idx="243">
                  <c:v>-115.14163591874488</c:v>
                </c:pt>
                <c:pt idx="244">
                  <c:v>-114.16147229929624</c:v>
                </c:pt>
                <c:pt idx="245">
                  <c:v>-113.33941841968908</c:v>
                </c:pt>
                <c:pt idx="246">
                  <c:v>-115.73171950291095</c:v>
                </c:pt>
                <c:pt idx="247">
                  <c:v>-115.08251593590457</c:v>
                </c:pt>
                <c:pt idx="248">
                  <c:v>-117.20444409314568</c:v>
                </c:pt>
                <c:pt idx="249">
                  <c:v>-117.77800667073795</c:v>
                </c:pt>
                <c:pt idx="250">
                  <c:v>-118.05353265701845</c:v>
                </c:pt>
                <c:pt idx="251">
                  <c:v>-118.63056059546207</c:v>
                </c:pt>
                <c:pt idx="252">
                  <c:v>-119.09109157128623</c:v>
                </c:pt>
                <c:pt idx="253">
                  <c:v>-119.45248326169727</c:v>
                </c:pt>
                <c:pt idx="254">
                  <c:v>-120.31580875405912</c:v>
                </c:pt>
                <c:pt idx="255">
                  <c:v>-120.39683837744903</c:v>
                </c:pt>
                <c:pt idx="256">
                  <c:v>-121.2870274456549</c:v>
                </c:pt>
                <c:pt idx="257">
                  <c:v>-120.61859045976936</c:v>
                </c:pt>
                <c:pt idx="258">
                  <c:v>-122.54228410341433</c:v>
                </c:pt>
                <c:pt idx="259">
                  <c:v>-123.15050103226316</c:v>
                </c:pt>
                <c:pt idx="260">
                  <c:v>-123.79340015936663</c:v>
                </c:pt>
                <c:pt idx="261">
                  <c:v>-123.53154876189076</c:v>
                </c:pt>
                <c:pt idx="262">
                  <c:v>-123.79761356496144</c:v>
                </c:pt>
                <c:pt idx="263">
                  <c:v>-124.56402299684632</c:v>
                </c:pt>
                <c:pt idx="264">
                  <c:v>-124.38934724760742</c:v>
                </c:pt>
                <c:pt idx="265">
                  <c:v>-124.97576620842294</c:v>
                </c:pt>
                <c:pt idx="266">
                  <c:v>-124.74219572492574</c:v>
                </c:pt>
                <c:pt idx="267">
                  <c:v>-125.63094311113338</c:v>
                </c:pt>
                <c:pt idx="268">
                  <c:v>-125.27383439424588</c:v>
                </c:pt>
                <c:pt idx="269">
                  <c:v>-126.5684958595381</c:v>
                </c:pt>
                <c:pt idx="270">
                  <c:v>-126.6780699474614</c:v>
                </c:pt>
                <c:pt idx="271">
                  <c:v>-127.44535827192594</c:v>
                </c:pt>
                <c:pt idx="272">
                  <c:v>-127.8015942586333</c:v>
                </c:pt>
                <c:pt idx="273">
                  <c:v>-128.28841076943047</c:v>
                </c:pt>
                <c:pt idx="274">
                  <c:v>-128.36863480246836</c:v>
                </c:pt>
                <c:pt idx="275">
                  <c:v>-128.66584505682727</c:v>
                </c:pt>
                <c:pt idx="276">
                  <c:v>-128.64922010728552</c:v>
                </c:pt>
                <c:pt idx="277">
                  <c:v>-128.88436452533958</c:v>
                </c:pt>
                <c:pt idx="278">
                  <c:v>-129.65254406461702</c:v>
                </c:pt>
                <c:pt idx="279">
                  <c:v>-129.85388531706326</c:v>
                </c:pt>
                <c:pt idx="280">
                  <c:v>-130.59247193524709</c:v>
                </c:pt>
                <c:pt idx="281">
                  <c:v>-130.11028632457493</c:v>
                </c:pt>
                <c:pt idx="282">
                  <c:v>-129.52654862023167</c:v>
                </c:pt>
                <c:pt idx="283">
                  <c:v>-130.38985058331366</c:v>
                </c:pt>
                <c:pt idx="284">
                  <c:v>-131.37666050803438</c:v>
                </c:pt>
                <c:pt idx="285">
                  <c:v>-131.57875558966941</c:v>
                </c:pt>
                <c:pt idx="286">
                  <c:v>-131.37893380573979</c:v>
                </c:pt>
                <c:pt idx="287">
                  <c:v>-132.48895359692341</c:v>
                </c:pt>
                <c:pt idx="288">
                  <c:v>-133.03699084944742</c:v>
                </c:pt>
                <c:pt idx="289">
                  <c:v>-132.86602802036745</c:v>
                </c:pt>
                <c:pt idx="290">
                  <c:v>-133.63429486223222</c:v>
                </c:pt>
                <c:pt idx="291">
                  <c:v>-133.27706043325631</c:v>
                </c:pt>
                <c:pt idx="292">
                  <c:v>-134.29046832026526</c:v>
                </c:pt>
                <c:pt idx="293">
                  <c:v>-134.14590348450685</c:v>
                </c:pt>
                <c:pt idx="294">
                  <c:v>-134.2919516476307</c:v>
                </c:pt>
                <c:pt idx="295">
                  <c:v>-133.65675284168799</c:v>
                </c:pt>
                <c:pt idx="296">
                  <c:v>-134.58306800004021</c:v>
                </c:pt>
                <c:pt idx="297">
                  <c:v>-134.26159399313264</c:v>
                </c:pt>
                <c:pt idx="298">
                  <c:v>-134.81224028175342</c:v>
                </c:pt>
                <c:pt idx="299">
                  <c:v>-134.17482734327839</c:v>
                </c:pt>
                <c:pt idx="300">
                  <c:v>-134.87915547523559</c:v>
                </c:pt>
                <c:pt idx="301">
                  <c:v>-135.17387984078698</c:v>
                </c:pt>
                <c:pt idx="302">
                  <c:v>-134.75816208098391</c:v>
                </c:pt>
                <c:pt idx="303">
                  <c:v>-135.05039564296089</c:v>
                </c:pt>
                <c:pt idx="304">
                  <c:v>-134.73304493972893</c:v>
                </c:pt>
                <c:pt idx="305">
                  <c:v>-134.87737982096155</c:v>
                </c:pt>
                <c:pt idx="306">
                  <c:v>-135.02045972591503</c:v>
                </c:pt>
                <c:pt idx="307">
                  <c:v>-134.78869080468735</c:v>
                </c:pt>
                <c:pt idx="308">
                  <c:v>-135.0867921922484</c:v>
                </c:pt>
                <c:pt idx="309">
                  <c:v>-135.10903272516776</c:v>
                </c:pt>
                <c:pt idx="310">
                  <c:v>-135.60093119407807</c:v>
                </c:pt>
                <c:pt idx="311">
                  <c:v>-135.18068825609919</c:v>
                </c:pt>
                <c:pt idx="312">
                  <c:v>-135.10628806955881</c:v>
                </c:pt>
                <c:pt idx="313">
                  <c:v>-134.65383334219482</c:v>
                </c:pt>
                <c:pt idx="314">
                  <c:v>-134.73933191799719</c:v>
                </c:pt>
                <c:pt idx="315">
                  <c:v>-134.8821535584014</c:v>
                </c:pt>
                <c:pt idx="316">
                  <c:v>-134.99543763993594</c:v>
                </c:pt>
                <c:pt idx="317">
                  <c:v>-134.20641153936137</c:v>
                </c:pt>
                <c:pt idx="318">
                  <c:v>-133.8484286256726</c:v>
                </c:pt>
                <c:pt idx="319">
                  <c:v>-133.68239549568568</c:v>
                </c:pt>
                <c:pt idx="320">
                  <c:v>-133.32611076882128</c:v>
                </c:pt>
                <c:pt idx="321">
                  <c:v>-133.71767752405884</c:v>
                </c:pt>
                <c:pt idx="322">
                  <c:v>-132.73552321187898</c:v>
                </c:pt>
                <c:pt idx="323">
                  <c:v>-132.90939682829907</c:v>
                </c:pt>
                <c:pt idx="324">
                  <c:v>-133.36459543225791</c:v>
                </c:pt>
                <c:pt idx="325">
                  <c:v>-132.66848759523526</c:v>
                </c:pt>
                <c:pt idx="326">
                  <c:v>-132.05770539713208</c:v>
                </c:pt>
                <c:pt idx="327">
                  <c:v>-132.32778003240875</c:v>
                </c:pt>
                <c:pt idx="328">
                  <c:v>-131.91136078799966</c:v>
                </c:pt>
                <c:pt idx="329">
                  <c:v>-131.36709754373831</c:v>
                </c:pt>
                <c:pt idx="330">
                  <c:v>-131.42007306282903</c:v>
                </c:pt>
                <c:pt idx="331">
                  <c:v>-130.96797409654869</c:v>
                </c:pt>
                <c:pt idx="332">
                  <c:v>-130.83398883972021</c:v>
                </c:pt>
                <c:pt idx="333">
                  <c:v>-130.81798210028433</c:v>
                </c:pt>
                <c:pt idx="334">
                  <c:v>-131.18057582947884</c:v>
                </c:pt>
                <c:pt idx="335">
                  <c:v>-130.66448969673161</c:v>
                </c:pt>
                <c:pt idx="336">
                  <c:v>-130.59233457946979</c:v>
                </c:pt>
                <c:pt idx="337">
                  <c:v>-131.17084891535009</c:v>
                </c:pt>
                <c:pt idx="338">
                  <c:v>-130.9687383734574</c:v>
                </c:pt>
                <c:pt idx="339">
                  <c:v>-130.80223474619169</c:v>
                </c:pt>
                <c:pt idx="340">
                  <c:v>-130.69608475853917</c:v>
                </c:pt>
                <c:pt idx="341">
                  <c:v>-130.83947102287402</c:v>
                </c:pt>
                <c:pt idx="342">
                  <c:v>-130.79719876780987</c:v>
                </c:pt>
                <c:pt idx="343">
                  <c:v>-130.62644376532634</c:v>
                </c:pt>
                <c:pt idx="344">
                  <c:v>-130.77331746335429</c:v>
                </c:pt>
                <c:pt idx="345">
                  <c:v>-130.47870863562815</c:v>
                </c:pt>
                <c:pt idx="346">
                  <c:v>-130.86694872520914</c:v>
                </c:pt>
                <c:pt idx="347">
                  <c:v>-131.07169457335772</c:v>
                </c:pt>
                <c:pt idx="348">
                  <c:v>-131.28265036956975</c:v>
                </c:pt>
                <c:pt idx="349">
                  <c:v>-131.63802542003029</c:v>
                </c:pt>
                <c:pt idx="350">
                  <c:v>-131.68941168436649</c:v>
                </c:pt>
                <c:pt idx="351">
                  <c:v>-131.73739585252503</c:v>
                </c:pt>
                <c:pt idx="352">
                  <c:v>-131.78258550413784</c:v>
                </c:pt>
                <c:pt idx="353">
                  <c:v>-132.01694934072989</c:v>
                </c:pt>
                <c:pt idx="354">
                  <c:v>-132.47393373055343</c:v>
                </c:pt>
                <c:pt idx="355">
                  <c:v>-131.89635291304387</c:v>
                </c:pt>
                <c:pt idx="356">
                  <c:v>-132.25411349452227</c:v>
                </c:pt>
                <c:pt idx="357">
                  <c:v>-132.74189987363965</c:v>
                </c:pt>
                <c:pt idx="358">
                  <c:v>-132.69259704356006</c:v>
                </c:pt>
                <c:pt idx="359">
                  <c:v>-130.86980421498768</c:v>
                </c:pt>
                <c:pt idx="360">
                  <c:v>-132.94332873799519</c:v>
                </c:pt>
                <c:pt idx="361">
                  <c:v>-133.42614005120484</c:v>
                </c:pt>
                <c:pt idx="362">
                  <c:v>-132.17186118692982</c:v>
                </c:pt>
                <c:pt idx="363">
                  <c:v>-130.87398347369432</c:v>
                </c:pt>
                <c:pt idx="364">
                  <c:v>-133.92274522199239</c:v>
                </c:pt>
                <c:pt idx="365">
                  <c:v>-133.74055221066766</c:v>
                </c:pt>
                <c:pt idx="366">
                  <c:v>-133.77107394719778</c:v>
                </c:pt>
                <c:pt idx="367">
                  <c:v>-133.82056167086455</c:v>
                </c:pt>
                <c:pt idx="368">
                  <c:v>-134.55153718994885</c:v>
                </c:pt>
                <c:pt idx="369">
                  <c:v>-134.23299838299724</c:v>
                </c:pt>
                <c:pt idx="370">
                  <c:v>-134.12738875019753</c:v>
                </c:pt>
                <c:pt idx="371">
                  <c:v>-133.95620746405461</c:v>
                </c:pt>
                <c:pt idx="372">
                  <c:v>-134.21965303709587</c:v>
                </c:pt>
                <c:pt idx="373">
                  <c:v>-134.77071087604003</c:v>
                </c:pt>
                <c:pt idx="374">
                  <c:v>-134.85481248527569</c:v>
                </c:pt>
                <c:pt idx="375">
                  <c:v>-134.93730417173228</c:v>
                </c:pt>
                <c:pt idx="376">
                  <c:v>-134.57480509067139</c:v>
                </c:pt>
                <c:pt idx="377">
                  <c:v>-134.15776484967938</c:v>
                </c:pt>
                <c:pt idx="378">
                  <c:v>-133.95563890943839</c:v>
                </c:pt>
                <c:pt idx="379">
                  <c:v>-134.0415191350688</c:v>
                </c:pt>
                <c:pt idx="380">
                  <c:v>-134.1197775495327</c:v>
                </c:pt>
                <c:pt idx="381">
                  <c:v>-134.48482160979225</c:v>
                </c:pt>
                <c:pt idx="382">
                  <c:v>-134.09407079177922</c:v>
                </c:pt>
                <c:pt idx="383">
                  <c:v>-134.20558959226614</c:v>
                </c:pt>
                <c:pt idx="384">
                  <c:v>-134.23066679234941</c:v>
                </c:pt>
                <c:pt idx="385">
                  <c:v>-134.11907476096025</c:v>
                </c:pt>
                <c:pt idx="386">
                  <c:v>-133.64057297502046</c:v>
                </c:pt>
                <c:pt idx="387">
                  <c:v>-133.87920899491129</c:v>
                </c:pt>
                <c:pt idx="388">
                  <c:v>-133.77258390530594</c:v>
                </c:pt>
                <c:pt idx="389">
                  <c:v>-133.57207397210698</c:v>
                </c:pt>
                <c:pt idx="390">
                  <c:v>-133.58864995982427</c:v>
                </c:pt>
                <c:pt idx="391">
                  <c:v>-133.01060341289644</c:v>
                </c:pt>
                <c:pt idx="392">
                  <c:v>-133.3701017670254</c:v>
                </c:pt>
                <c:pt idx="393">
                  <c:v>-132.89022962674275</c:v>
                </c:pt>
                <c:pt idx="394">
                  <c:v>-132.53713440158882</c:v>
                </c:pt>
                <c:pt idx="395">
                  <c:v>-133.0251589606471</c:v>
                </c:pt>
                <c:pt idx="396">
                  <c:v>-132.55088530758701</c:v>
                </c:pt>
                <c:pt idx="397">
                  <c:v>-133.19161517398965</c:v>
                </c:pt>
                <c:pt idx="398">
                  <c:v>-132.52730427823894</c:v>
                </c:pt>
                <c:pt idx="399">
                  <c:v>-130.70235244137245</c:v>
                </c:pt>
                <c:pt idx="400">
                  <c:v>-132.09398553471769</c:v>
                </c:pt>
                <c:pt idx="401">
                  <c:v>-132.01742605024143</c:v>
                </c:pt>
                <c:pt idx="402">
                  <c:v>-131.26012007194382</c:v>
                </c:pt>
                <c:pt idx="403">
                  <c:v>-128.3124925575992</c:v>
                </c:pt>
                <c:pt idx="404">
                  <c:v>-131.69936419262413</c:v>
                </c:pt>
                <c:pt idx="405">
                  <c:v>-131.21888066360037</c:v>
                </c:pt>
                <c:pt idx="406">
                  <c:v>-130.96808694834766</c:v>
                </c:pt>
                <c:pt idx="407">
                  <c:v>-131.0529454696983</c:v>
                </c:pt>
                <c:pt idx="408">
                  <c:v>-130.76279079577785</c:v>
                </c:pt>
                <c:pt idx="409">
                  <c:v>-130.59508879606003</c:v>
                </c:pt>
                <c:pt idx="410">
                  <c:v>-130.58594966054898</c:v>
                </c:pt>
                <c:pt idx="411">
                  <c:v>-130.06882335857657</c:v>
                </c:pt>
                <c:pt idx="412">
                  <c:v>-129.74961347881637</c:v>
                </c:pt>
                <c:pt idx="413">
                  <c:v>-129.45545880489513</c:v>
                </c:pt>
                <c:pt idx="414">
                  <c:v>-129.19882754942509</c:v>
                </c:pt>
                <c:pt idx="415">
                  <c:v>-129.12282315312677</c:v>
                </c:pt>
                <c:pt idx="416">
                  <c:v>-128.51721792646137</c:v>
                </c:pt>
                <c:pt idx="417">
                  <c:v>-128.25433016616589</c:v>
                </c:pt>
                <c:pt idx="418">
                  <c:v>-128.12501472421795</c:v>
                </c:pt>
                <c:pt idx="419">
                  <c:v>-127.92832812284722</c:v>
                </c:pt>
                <c:pt idx="420">
                  <c:v>-127.56740311986331</c:v>
                </c:pt>
                <c:pt idx="421">
                  <c:v>-127.43305850089432</c:v>
                </c:pt>
                <c:pt idx="422">
                  <c:v>-127.60544206035723</c:v>
                </c:pt>
                <c:pt idx="423">
                  <c:v>-127.06471168869277</c:v>
                </c:pt>
                <c:pt idx="424">
                  <c:v>-127.23972877499762</c:v>
                </c:pt>
                <c:pt idx="425">
                  <c:v>-126.68316790203687</c:v>
                </c:pt>
                <c:pt idx="426">
                  <c:v>-126.73379014324109</c:v>
                </c:pt>
                <c:pt idx="427">
                  <c:v>-125.97147015509242</c:v>
                </c:pt>
                <c:pt idx="428">
                  <c:v>-126.05201264124516</c:v>
                </c:pt>
                <c:pt idx="429">
                  <c:v>-125.72735265209472</c:v>
                </c:pt>
                <c:pt idx="430">
                  <c:v>-125.80328147434821</c:v>
                </c:pt>
                <c:pt idx="431">
                  <c:v>-125.50999872888219</c:v>
                </c:pt>
                <c:pt idx="432">
                  <c:v>-125.61760345028577</c:v>
                </c:pt>
                <c:pt idx="433">
                  <c:v>-125.54447282377507</c:v>
                </c:pt>
                <c:pt idx="434">
                  <c:v>-125.30986143124761</c:v>
                </c:pt>
                <c:pt idx="435">
                  <c:v>-125.11181920885589</c:v>
                </c:pt>
                <c:pt idx="436">
                  <c:v>-124.99854276932393</c:v>
                </c:pt>
                <c:pt idx="437">
                  <c:v>-125.20101077010698</c:v>
                </c:pt>
                <c:pt idx="438">
                  <c:v>-124.81488248673305</c:v>
                </c:pt>
                <c:pt idx="439">
                  <c:v>-123.9864868463923</c:v>
                </c:pt>
                <c:pt idx="440">
                  <c:v>-123.94120424099603</c:v>
                </c:pt>
                <c:pt idx="441">
                  <c:v>-121.17813783112591</c:v>
                </c:pt>
                <c:pt idx="442">
                  <c:v>-122.90543246152713</c:v>
                </c:pt>
                <c:pt idx="443">
                  <c:v>-122.92483793743475</c:v>
                </c:pt>
                <c:pt idx="444">
                  <c:v>-122.76750372725937</c:v>
                </c:pt>
                <c:pt idx="445">
                  <c:v>-122.81345916173086</c:v>
                </c:pt>
                <c:pt idx="446">
                  <c:v>-122.36333520289172</c:v>
                </c:pt>
                <c:pt idx="447">
                  <c:v>-122.25210956305649</c:v>
                </c:pt>
                <c:pt idx="448">
                  <c:v>-121.67558211004864</c:v>
                </c:pt>
                <c:pt idx="449">
                  <c:v>-121.63250858916879</c:v>
                </c:pt>
                <c:pt idx="450">
                  <c:v>-121.30466752570307</c:v>
                </c:pt>
                <c:pt idx="451">
                  <c:v>-121.16247516574946</c:v>
                </c:pt>
                <c:pt idx="452">
                  <c:v>-120.74305079173203</c:v>
                </c:pt>
                <c:pt idx="453">
                  <c:v>-120.60072171117025</c:v>
                </c:pt>
                <c:pt idx="454">
                  <c:v>-120.74384772955466</c:v>
                </c:pt>
                <c:pt idx="455">
                  <c:v>-120.88477677347825</c:v>
                </c:pt>
                <c:pt idx="456">
                  <c:v>-120.71283402901651</c:v>
                </c:pt>
                <c:pt idx="457">
                  <c:v>-120.63728158344783</c:v>
                </c:pt>
                <c:pt idx="458">
                  <c:v>-120.49791057393128</c:v>
                </c:pt>
                <c:pt idx="459">
                  <c:v>-120.86089928829408</c:v>
                </c:pt>
                <c:pt idx="460">
                  <c:v>-120.69152629737384</c:v>
                </c:pt>
                <c:pt idx="461">
                  <c:v>-120.82647029630539</c:v>
                </c:pt>
                <c:pt idx="462">
                  <c:v>-120.90608843464517</c:v>
                </c:pt>
                <c:pt idx="463">
                  <c:v>-120.61308800114628</c:v>
                </c:pt>
                <c:pt idx="464">
                  <c:v>-120.31562616277186</c:v>
                </c:pt>
                <c:pt idx="465">
                  <c:v>-120.80099432388842</c:v>
                </c:pt>
                <c:pt idx="466">
                  <c:v>-120.46758409028652</c:v>
                </c:pt>
                <c:pt idx="467">
                  <c:v>-120.14298530962326</c:v>
                </c:pt>
                <c:pt idx="468">
                  <c:v>-119.97399770966594</c:v>
                </c:pt>
                <c:pt idx="469">
                  <c:v>-119.8294834519314</c:v>
                </c:pt>
                <c:pt idx="470">
                  <c:v>-119.72286318866027</c:v>
                </c:pt>
                <c:pt idx="471">
                  <c:v>-119.61099713263896</c:v>
                </c:pt>
                <c:pt idx="472">
                  <c:v>-119.47124411155625</c:v>
                </c:pt>
                <c:pt idx="473">
                  <c:v>-119.51845546744983</c:v>
                </c:pt>
                <c:pt idx="474">
                  <c:v>-119.03705153977545</c:v>
                </c:pt>
                <c:pt idx="475">
                  <c:v>-119.55435818913146</c:v>
                </c:pt>
                <c:pt idx="476">
                  <c:v>-119.2861791060636</c:v>
                </c:pt>
                <c:pt idx="477">
                  <c:v>-118.67884547929269</c:v>
                </c:pt>
                <c:pt idx="478">
                  <c:v>-118.26020513141572</c:v>
                </c:pt>
                <c:pt idx="479">
                  <c:v>-117.46476558072133</c:v>
                </c:pt>
                <c:pt idx="480">
                  <c:v>-117.63461266652403</c:v>
                </c:pt>
                <c:pt idx="481">
                  <c:v>-116.50017568063925</c:v>
                </c:pt>
                <c:pt idx="482">
                  <c:v>-115.92163657041237</c:v>
                </c:pt>
                <c:pt idx="483">
                  <c:v>-116.66301418568153</c:v>
                </c:pt>
                <c:pt idx="484">
                  <c:v>-115.90106917968185</c:v>
                </c:pt>
                <c:pt idx="485">
                  <c:v>-115.79294315784489</c:v>
                </c:pt>
                <c:pt idx="486">
                  <c:v>-115.24504476707747</c:v>
                </c:pt>
                <c:pt idx="487">
                  <c:v>-114.7988697868701</c:v>
                </c:pt>
                <c:pt idx="488">
                  <c:v>-113.8815653371304</c:v>
                </c:pt>
                <c:pt idx="489">
                  <c:v>-113.27124674697036</c:v>
                </c:pt>
                <c:pt idx="490">
                  <c:v>-113.13192185087733</c:v>
                </c:pt>
                <c:pt idx="491">
                  <c:v>-112.08206340767319</c:v>
                </c:pt>
                <c:pt idx="492">
                  <c:v>-111.25536713047462</c:v>
                </c:pt>
                <c:pt idx="493">
                  <c:v>-111.02048589778441</c:v>
                </c:pt>
                <c:pt idx="494">
                  <c:v>-110.6662831290371</c:v>
                </c:pt>
                <c:pt idx="495">
                  <c:v>-109.06310220463428</c:v>
                </c:pt>
                <c:pt idx="496">
                  <c:v>-109.26369512874984</c:v>
                </c:pt>
                <c:pt idx="497">
                  <c:v>-108.15974652169686</c:v>
                </c:pt>
                <c:pt idx="498">
                  <c:v>-107.36350746492069</c:v>
                </c:pt>
                <c:pt idx="499">
                  <c:v>-106.53633468777707</c:v>
                </c:pt>
                <c:pt idx="500">
                  <c:v>-105.77234781129158</c:v>
                </c:pt>
                <c:pt idx="501">
                  <c:v>-105.13112671765873</c:v>
                </c:pt>
                <c:pt idx="502">
                  <c:v>-103.83644876535497</c:v>
                </c:pt>
                <c:pt idx="503">
                  <c:v>-103.2885123268244</c:v>
                </c:pt>
                <c:pt idx="504">
                  <c:v>-102.43187872821663</c:v>
                </c:pt>
                <c:pt idx="505">
                  <c:v>-101.2929379651531</c:v>
                </c:pt>
                <c:pt idx="506">
                  <c:v>-100.68160888458883</c:v>
                </c:pt>
                <c:pt idx="507">
                  <c:v>-99.263191399906745</c:v>
                </c:pt>
                <c:pt idx="508">
                  <c:v>-98.493601851722232</c:v>
                </c:pt>
                <c:pt idx="509">
                  <c:v>-97.359444834669134</c:v>
                </c:pt>
                <c:pt idx="510">
                  <c:v>-96.374859470953083</c:v>
                </c:pt>
                <c:pt idx="511">
                  <c:v>-95.643112977470693</c:v>
                </c:pt>
                <c:pt idx="512">
                  <c:v>-94.75459835799721</c:v>
                </c:pt>
                <c:pt idx="513">
                  <c:v>-93.677388478242747</c:v>
                </c:pt>
                <c:pt idx="514">
                  <c:v>-92.663065925284783</c:v>
                </c:pt>
                <c:pt idx="515">
                  <c:v>-91.770420891129248</c:v>
                </c:pt>
                <c:pt idx="516">
                  <c:v>-91.071984045308525</c:v>
                </c:pt>
                <c:pt idx="517">
                  <c:v>-90.090979287272887</c:v>
                </c:pt>
                <c:pt idx="518">
                  <c:v>-89.484848800832012</c:v>
                </c:pt>
                <c:pt idx="519">
                  <c:v>-87.876186608611349</c:v>
                </c:pt>
                <c:pt idx="520">
                  <c:v>-88.013479479282225</c:v>
                </c:pt>
                <c:pt idx="521">
                  <c:v>-86.250680788115204</c:v>
                </c:pt>
                <c:pt idx="522">
                  <c:v>-86.013507707699617</c:v>
                </c:pt>
                <c:pt idx="523">
                  <c:v>-85.249474437652466</c:v>
                </c:pt>
                <c:pt idx="524">
                  <c:v>-84.644858137183306</c:v>
                </c:pt>
                <c:pt idx="525">
                  <c:v>-84.161811590260541</c:v>
                </c:pt>
                <c:pt idx="526">
                  <c:v>-82.833789452481156</c:v>
                </c:pt>
                <c:pt idx="527">
                  <c:v>-82.221358329192256</c:v>
                </c:pt>
                <c:pt idx="528">
                  <c:v>-81.459247787292242</c:v>
                </c:pt>
                <c:pt idx="529">
                  <c:v>-80.729678183654897</c:v>
                </c:pt>
                <c:pt idx="530">
                  <c:v>-79.867966951466869</c:v>
                </c:pt>
                <c:pt idx="531">
                  <c:v>-79.163937924346783</c:v>
                </c:pt>
                <c:pt idx="532">
                  <c:v>-78.557794242633037</c:v>
                </c:pt>
                <c:pt idx="533">
                  <c:v>-77.412380720745915</c:v>
                </c:pt>
                <c:pt idx="534">
                  <c:v>-76.872309904736426</c:v>
                </c:pt>
                <c:pt idx="535">
                  <c:v>-76.073336445194485</c:v>
                </c:pt>
                <c:pt idx="536">
                  <c:v>-75.465775128885696</c:v>
                </c:pt>
                <c:pt idx="537">
                  <c:v>-74.697541201725954</c:v>
                </c:pt>
                <c:pt idx="538">
                  <c:v>-73.776311237349347</c:v>
                </c:pt>
                <c:pt idx="539">
                  <c:v>-73.44736813114811</c:v>
                </c:pt>
                <c:pt idx="540">
                  <c:v>-72.779791859842121</c:v>
                </c:pt>
                <c:pt idx="541">
                  <c:v>-72.137054377166052</c:v>
                </c:pt>
                <c:pt idx="542">
                  <c:v>-71.466065157544776</c:v>
                </c:pt>
                <c:pt idx="543">
                  <c:v>-70.983564095080283</c:v>
                </c:pt>
                <c:pt idx="544">
                  <c:v>-69.9064358117068</c:v>
                </c:pt>
                <c:pt idx="545">
                  <c:v>-69.299543143467815</c:v>
                </c:pt>
                <c:pt idx="546">
                  <c:v>-68.56803775647397</c:v>
                </c:pt>
                <c:pt idx="547">
                  <c:v>-67.990427983608598</c:v>
                </c:pt>
                <c:pt idx="548">
                  <c:v>-67.381703917875512</c:v>
                </c:pt>
                <c:pt idx="549">
                  <c:v>-66.931070097598749</c:v>
                </c:pt>
                <c:pt idx="550">
                  <c:v>-66.104656937450656</c:v>
                </c:pt>
                <c:pt idx="551">
                  <c:v>-65.865541627680827</c:v>
                </c:pt>
                <c:pt idx="552">
                  <c:v>-65.038566186737484</c:v>
                </c:pt>
                <c:pt idx="553">
                  <c:v>-64.057185723076785</c:v>
                </c:pt>
                <c:pt idx="554">
                  <c:v>-63.638328899527089</c:v>
                </c:pt>
                <c:pt idx="555">
                  <c:v>-62.75033103083377</c:v>
                </c:pt>
                <c:pt idx="556">
                  <c:v>-62.548348117141664</c:v>
                </c:pt>
                <c:pt idx="557">
                  <c:v>-62.037081131754604</c:v>
                </c:pt>
                <c:pt idx="558">
                  <c:v>-61.645471720626567</c:v>
                </c:pt>
                <c:pt idx="559">
                  <c:v>-58.226477814730615</c:v>
                </c:pt>
                <c:pt idx="560">
                  <c:v>-60.637033414556782</c:v>
                </c:pt>
                <c:pt idx="561">
                  <c:v>-59.403986437928822</c:v>
                </c:pt>
                <c:pt idx="562">
                  <c:v>-57.064777652888147</c:v>
                </c:pt>
                <c:pt idx="563">
                  <c:v>-58.706748264036712</c:v>
                </c:pt>
                <c:pt idx="564">
                  <c:v>-57.787147212333302</c:v>
                </c:pt>
                <c:pt idx="565">
                  <c:v>-57.558949501104017</c:v>
                </c:pt>
                <c:pt idx="566">
                  <c:v>-57.141595871328001</c:v>
                </c:pt>
                <c:pt idx="567">
                  <c:v>-56.594587290566714</c:v>
                </c:pt>
                <c:pt idx="568">
                  <c:v>-55.799977517698551</c:v>
                </c:pt>
                <c:pt idx="569">
                  <c:v>-55.413011983747097</c:v>
                </c:pt>
                <c:pt idx="570">
                  <c:v>-55.148438779051126</c:v>
                </c:pt>
                <c:pt idx="571">
                  <c:v>-54.538694628705031</c:v>
                </c:pt>
                <c:pt idx="572">
                  <c:v>-53.710132950665788</c:v>
                </c:pt>
                <c:pt idx="573">
                  <c:v>-52.822366734305128</c:v>
                </c:pt>
                <c:pt idx="574">
                  <c:v>-52.149642306839553</c:v>
                </c:pt>
                <c:pt idx="575">
                  <c:v>-51.794960030002777</c:v>
                </c:pt>
                <c:pt idx="576">
                  <c:v>-51.093454281266048</c:v>
                </c:pt>
                <c:pt idx="577">
                  <c:v>-50.58089134530325</c:v>
                </c:pt>
                <c:pt idx="578">
                  <c:v>-50.096319760264464</c:v>
                </c:pt>
                <c:pt idx="579">
                  <c:v>-49.678149326260858</c:v>
                </c:pt>
                <c:pt idx="580">
                  <c:v>-49.665804707289375</c:v>
                </c:pt>
                <c:pt idx="581">
                  <c:v>-49.026586178464726</c:v>
                </c:pt>
                <c:pt idx="582">
                  <c:v>-48.416137897106474</c:v>
                </c:pt>
                <c:pt idx="583">
                  <c:v>-48.158410764760632</c:v>
                </c:pt>
                <c:pt idx="584">
                  <c:v>-46.956214663687547</c:v>
                </c:pt>
                <c:pt idx="585">
                  <c:v>-46.563172219627191</c:v>
                </c:pt>
                <c:pt idx="586">
                  <c:v>-46.113993136554456</c:v>
                </c:pt>
                <c:pt idx="587">
                  <c:v>-45.350648879319664</c:v>
                </c:pt>
                <c:pt idx="588">
                  <c:v>-44.871948499265294</c:v>
                </c:pt>
                <c:pt idx="589">
                  <c:v>-44.415023496278629</c:v>
                </c:pt>
                <c:pt idx="590">
                  <c:v>-44.026457855441961</c:v>
                </c:pt>
                <c:pt idx="591">
                  <c:v>-43.288960755773211</c:v>
                </c:pt>
                <c:pt idx="592">
                  <c:v>-42.680466360986159</c:v>
                </c:pt>
                <c:pt idx="593">
                  <c:v>-42.104072923716821</c:v>
                </c:pt>
                <c:pt idx="594">
                  <c:v>-41.405456844913871</c:v>
                </c:pt>
                <c:pt idx="595">
                  <c:v>-40.640778892614918</c:v>
                </c:pt>
                <c:pt idx="596">
                  <c:v>-40.130012676258097</c:v>
                </c:pt>
                <c:pt idx="597">
                  <c:v>-39.673112082419912</c:v>
                </c:pt>
                <c:pt idx="598">
                  <c:v>-38.752010189596454</c:v>
                </c:pt>
                <c:pt idx="599">
                  <c:v>-37.175894879823588</c:v>
                </c:pt>
                <c:pt idx="600">
                  <c:v>-37.875649155371619</c:v>
                </c:pt>
                <c:pt idx="601">
                  <c:v>-37.081053604530346</c:v>
                </c:pt>
                <c:pt idx="602">
                  <c:v>-34.907132482742853</c:v>
                </c:pt>
                <c:pt idx="603">
                  <c:v>-35.607999069751372</c:v>
                </c:pt>
                <c:pt idx="604">
                  <c:v>-35.287457105085906</c:v>
                </c:pt>
                <c:pt idx="605">
                  <c:v>-34.307149507126823</c:v>
                </c:pt>
                <c:pt idx="606">
                  <c:v>-33.668036540490057</c:v>
                </c:pt>
                <c:pt idx="607">
                  <c:v>-32.777954370544037</c:v>
                </c:pt>
                <c:pt idx="608">
                  <c:v>-32.389700358761267</c:v>
                </c:pt>
                <c:pt idx="609">
                  <c:v>-31.533214694640822</c:v>
                </c:pt>
                <c:pt idx="610">
                  <c:v>-31.110276274713133</c:v>
                </c:pt>
                <c:pt idx="611">
                  <c:v>-30.15759165473747</c:v>
                </c:pt>
                <c:pt idx="612">
                  <c:v>-29.926412128330526</c:v>
                </c:pt>
                <c:pt idx="613">
                  <c:v>-29.661255473002747</c:v>
                </c:pt>
                <c:pt idx="614">
                  <c:v>-28.367886444887358</c:v>
                </c:pt>
                <c:pt idx="615">
                  <c:v>-27.289422765175487</c:v>
                </c:pt>
                <c:pt idx="616">
                  <c:v>-26.307431202415465</c:v>
                </c:pt>
                <c:pt idx="617">
                  <c:v>-25.730506199433346</c:v>
                </c:pt>
                <c:pt idx="618">
                  <c:v>-24.749130865378056</c:v>
                </c:pt>
                <c:pt idx="619">
                  <c:v>-24.109748420315935</c:v>
                </c:pt>
                <c:pt idx="620">
                  <c:v>-23.279624461477077</c:v>
                </c:pt>
                <c:pt idx="621">
                  <c:v>-22.541129704949871</c:v>
                </c:pt>
                <c:pt idx="622">
                  <c:v>-21.80940762061573</c:v>
                </c:pt>
                <c:pt idx="623">
                  <c:v>-21.23275173432765</c:v>
                </c:pt>
                <c:pt idx="624">
                  <c:v>-20.469557614648583</c:v>
                </c:pt>
                <c:pt idx="625">
                  <c:v>-19.017503816651182</c:v>
                </c:pt>
                <c:pt idx="626">
                  <c:v>-18.218545673839571</c:v>
                </c:pt>
                <c:pt idx="627">
                  <c:v>-17.456836644716144</c:v>
                </c:pt>
                <c:pt idx="628">
                  <c:v>-16.915134283263466</c:v>
                </c:pt>
                <c:pt idx="629">
                  <c:v>-15.305562698229968</c:v>
                </c:pt>
                <c:pt idx="630">
                  <c:v>-15.227586452209396</c:v>
                </c:pt>
                <c:pt idx="631">
                  <c:v>-14.434641807951564</c:v>
                </c:pt>
                <c:pt idx="632">
                  <c:v>-13.32966123739393</c:v>
                </c:pt>
                <c:pt idx="633">
                  <c:v>-12.310320942961194</c:v>
                </c:pt>
                <c:pt idx="634">
                  <c:v>-11.864773405333928</c:v>
                </c:pt>
                <c:pt idx="635">
                  <c:v>-11.036753470628657</c:v>
                </c:pt>
                <c:pt idx="636">
                  <c:v>-10.268081462518063</c:v>
                </c:pt>
                <c:pt idx="637">
                  <c:v>-9.3496265134803132</c:v>
                </c:pt>
                <c:pt idx="638">
                  <c:v>-8.5843039605258404</c:v>
                </c:pt>
                <c:pt idx="639">
                  <c:v>-6.3551981048988733</c:v>
                </c:pt>
                <c:pt idx="640">
                  <c:v>-6.3660055232824249</c:v>
                </c:pt>
                <c:pt idx="641">
                  <c:v>-5.8930943805859943</c:v>
                </c:pt>
                <c:pt idx="642">
                  <c:v>-3.1286875263690228</c:v>
                </c:pt>
                <c:pt idx="643">
                  <c:v>-4.2019251912080442</c:v>
                </c:pt>
                <c:pt idx="644">
                  <c:v>-3.8824341078347868</c:v>
                </c:pt>
                <c:pt idx="645">
                  <c:v>-2.6872411644805472</c:v>
                </c:pt>
                <c:pt idx="646">
                  <c:v>-1.9517306478700758</c:v>
                </c:pt>
                <c:pt idx="647">
                  <c:v>-0.99722291774245742</c:v>
                </c:pt>
                <c:pt idx="648">
                  <c:v>-0.32894683994283413</c:v>
                </c:pt>
                <c:pt idx="649">
                  <c:v>0.33995844016038168</c:v>
                </c:pt>
                <c:pt idx="650">
                  <c:v>0.94785939573521771</c:v>
                </c:pt>
                <c:pt idx="651">
                  <c:v>1.7737359421582943</c:v>
                </c:pt>
                <c:pt idx="652">
                  <c:v>2.385965544788371</c:v>
                </c:pt>
                <c:pt idx="653">
                  <c:v>2.7736702493816323</c:v>
                </c:pt>
                <c:pt idx="654">
                  <c:v>3.2219971268735992</c:v>
                </c:pt>
                <c:pt idx="655">
                  <c:v>3.3967172298023374</c:v>
                </c:pt>
                <c:pt idx="656">
                  <c:v>4.5664657046850525</c:v>
                </c:pt>
                <c:pt idx="657">
                  <c:v>5.3642855072137401</c:v>
                </c:pt>
                <c:pt idx="658">
                  <c:v>6.6907467621854515</c:v>
                </c:pt>
                <c:pt idx="659">
                  <c:v>7.4233963425435761</c:v>
                </c:pt>
                <c:pt idx="660">
                  <c:v>8.6566834125460517</c:v>
                </c:pt>
                <c:pt idx="661">
                  <c:v>9.3258207883268334</c:v>
                </c:pt>
                <c:pt idx="662">
                  <c:v>9.6556618517910646</c:v>
                </c:pt>
                <c:pt idx="663">
                  <c:v>10.573811839443559</c:v>
                </c:pt>
                <c:pt idx="664">
                  <c:v>11.560437010647629</c:v>
                </c:pt>
                <c:pt idx="665">
                  <c:v>12.605088572404444</c:v>
                </c:pt>
                <c:pt idx="666">
                  <c:v>12.873563606053906</c:v>
                </c:pt>
                <c:pt idx="667">
                  <c:v>13.38927425484332</c:v>
                </c:pt>
                <c:pt idx="668">
                  <c:v>14.276749288496704</c:v>
                </c:pt>
                <c:pt idx="669">
                  <c:v>14.855065897258546</c:v>
                </c:pt>
                <c:pt idx="670">
                  <c:v>15.872434201898267</c:v>
                </c:pt>
                <c:pt idx="671">
                  <c:v>16.452103505140535</c:v>
                </c:pt>
                <c:pt idx="672">
                  <c:v>17.029254216262611</c:v>
                </c:pt>
                <c:pt idx="673">
                  <c:v>18.136620539508762</c:v>
                </c:pt>
                <c:pt idx="674">
                  <c:v>18.304471057126015</c:v>
                </c:pt>
                <c:pt idx="675">
                  <c:v>19.039828649696833</c:v>
                </c:pt>
                <c:pt idx="676">
                  <c:v>19.773409327143277</c:v>
                </c:pt>
                <c:pt idx="677">
                  <c:v>20.321420612782582</c:v>
                </c:pt>
                <c:pt idx="678">
                  <c:v>20.551348320636709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E3-44F6-87DD-0D69556F6CD1}"/>
            </c:ext>
          </c:extLst>
        </c:ser>
        <c:ser>
          <c:idx val="1"/>
          <c:order val="1"/>
          <c:tx>
            <c:v>0 mm </c:v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 mm com rev'!$A$169:$A$186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'0 mm com rev'!$O$169:$O$186</c:f>
              <c:numCache>
                <c:formatCode>0.0000</c:formatCode>
                <c:ptCount val="18"/>
                <c:pt idx="0">
                  <c:v>0</c:v>
                </c:pt>
                <c:pt idx="1">
                  <c:v>-13.073194014447886</c:v>
                </c:pt>
                <c:pt idx="2">
                  <c:v>-30.708888028895757</c:v>
                </c:pt>
                <c:pt idx="3">
                  <c:v>-53.569582043343658</c:v>
                </c:pt>
                <c:pt idx="4">
                  <c:v>-80.230276057791514</c:v>
                </c:pt>
                <c:pt idx="5">
                  <c:v>-98.290970072239432</c:v>
                </c:pt>
                <c:pt idx="6">
                  <c:v>-107.12666408668733</c:v>
                </c:pt>
                <c:pt idx="7">
                  <c:v>-121.19985810113522</c:v>
                </c:pt>
                <c:pt idx="8">
                  <c:v>-126.4480521155831</c:v>
                </c:pt>
                <c:pt idx="9">
                  <c:v>-126.74624613003098</c:v>
                </c:pt>
                <c:pt idx="10">
                  <c:v>-126.95694014447884</c:v>
                </c:pt>
                <c:pt idx="11">
                  <c:v>-121.00513415892675</c:v>
                </c:pt>
                <c:pt idx="12">
                  <c:v>-112.15332817337466</c:v>
                </c:pt>
                <c:pt idx="13">
                  <c:v>-84.201522187822576</c:v>
                </c:pt>
                <c:pt idx="14">
                  <c:v>-58.299716202270446</c:v>
                </c:pt>
                <c:pt idx="15">
                  <c:v>-36.84791021671829</c:v>
                </c:pt>
                <c:pt idx="16">
                  <c:v>-5.6211042311661714</c:v>
                </c:pt>
                <c:pt idx="17">
                  <c:v>14.105701754385901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E3-44F6-87DD-0D69556F6CD1}"/>
            </c:ext>
          </c:extLst>
        </c:ser>
        <c:ser>
          <c:idx val="2"/>
          <c:order val="2"/>
          <c:tx>
            <c:v>100 mm</c:v>
          </c:tx>
          <c:spPr>
            <a:ln w="31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'100 mm com rev'!$O$170:$O$187</c:f>
              <c:numCache>
                <c:formatCode>0.0000</c:formatCode>
                <c:ptCount val="18"/>
                <c:pt idx="0">
                  <c:v>0</c:v>
                </c:pt>
                <c:pt idx="1">
                  <c:v>-12.657417440660481</c:v>
                </c:pt>
                <c:pt idx="2">
                  <c:v>-33.077334881320965</c:v>
                </c:pt>
                <c:pt idx="3">
                  <c:v>-56.284752321981443</c:v>
                </c:pt>
                <c:pt idx="4">
                  <c:v>-82.079669762641899</c:v>
                </c:pt>
                <c:pt idx="5">
                  <c:v>-100.38708720330243</c:v>
                </c:pt>
                <c:pt idx="6">
                  <c:v>-108.51950464396289</c:v>
                </c:pt>
                <c:pt idx="7">
                  <c:v>-123.42692208462338</c:v>
                </c:pt>
                <c:pt idx="8">
                  <c:v>-128.82183952528385</c:v>
                </c:pt>
                <c:pt idx="9">
                  <c:v>-128.76675696594432</c:v>
                </c:pt>
                <c:pt idx="10">
                  <c:v>-129.13667440660484</c:v>
                </c:pt>
                <c:pt idx="11">
                  <c:v>-123.5315918472653</c:v>
                </c:pt>
                <c:pt idx="12">
                  <c:v>-113.72650928792575</c:v>
                </c:pt>
                <c:pt idx="13">
                  <c:v>-85.97142672858628</c:v>
                </c:pt>
                <c:pt idx="14">
                  <c:v>-59.50384416924669</c:v>
                </c:pt>
                <c:pt idx="15">
                  <c:v>-38.348761609907179</c:v>
                </c:pt>
                <c:pt idx="16">
                  <c:v>-6.381179050567634</c:v>
                </c:pt>
                <c:pt idx="17">
                  <c:v>13.548903508771872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E3-44F6-87DD-0D69556F6CD1}"/>
            </c:ext>
          </c:extLst>
        </c:ser>
        <c:ser>
          <c:idx val="3"/>
          <c:order val="3"/>
          <c:tx>
            <c:v>200 mm</c:v>
          </c:tx>
          <c:spPr>
            <a:ln w="31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'200 mm com rev'!$K$169:$K$186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'200 mm com rev'!$O$169:$O$186</c:f>
              <c:numCache>
                <c:formatCode>0.0000</c:formatCode>
                <c:ptCount val="18"/>
                <c:pt idx="0">
                  <c:v>0</c:v>
                </c:pt>
                <c:pt idx="1">
                  <c:v>-14.258539731682152</c:v>
                </c:pt>
                <c:pt idx="2">
                  <c:v>-32.367079463364334</c:v>
                </c:pt>
                <c:pt idx="3">
                  <c:v>-54.725619195046498</c:v>
                </c:pt>
                <c:pt idx="4">
                  <c:v>-81.334158926728634</c:v>
                </c:pt>
                <c:pt idx="5">
                  <c:v>-99.567698658410819</c:v>
                </c:pt>
                <c:pt idx="6">
                  <c:v>-108.06373839009298</c:v>
                </c:pt>
                <c:pt idx="7">
                  <c:v>-122.93477812177514</c:v>
                </c:pt>
                <c:pt idx="8">
                  <c:v>-128.61831785345728</c:v>
                </c:pt>
                <c:pt idx="9">
                  <c:v>-128.56435758513948</c:v>
                </c:pt>
                <c:pt idx="10">
                  <c:v>-128.1103973168216</c:v>
                </c:pt>
                <c:pt idx="11">
                  <c:v>-122.01893704850379</c:v>
                </c:pt>
                <c:pt idx="12">
                  <c:v>-115.15247678018594</c:v>
                </c:pt>
                <c:pt idx="13">
                  <c:v>-86.148516511868081</c:v>
                </c:pt>
                <c:pt idx="14">
                  <c:v>-60.582056243550326</c:v>
                </c:pt>
                <c:pt idx="15">
                  <c:v>-38.528095975232446</c:v>
                </c:pt>
                <c:pt idx="16">
                  <c:v>-6.2241357069146224</c:v>
                </c:pt>
                <c:pt idx="17">
                  <c:v>15.39232456140318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4E3-44F6-87DD-0D69556F6CD1}"/>
            </c:ext>
          </c:extLst>
        </c:ser>
        <c:ser>
          <c:idx val="4"/>
          <c:order val="4"/>
          <c:tx>
            <c:v>300 mm</c:v>
          </c:tx>
          <c:spPr>
            <a:ln w="31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'300 mm com rev'!$A$170:$A$187</c:f>
              <c:numCache>
                <c:formatCode>0</c:formatCode>
                <c:ptCount val="1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</c:numCache>
            </c:numRef>
          </c:xVal>
          <c:yVal>
            <c:numRef>
              <c:f>'300 mm com rev'!$O$170:$O$187</c:f>
              <c:numCache>
                <c:formatCode>0.0000</c:formatCode>
                <c:ptCount val="18"/>
                <c:pt idx="0">
                  <c:v>0</c:v>
                </c:pt>
                <c:pt idx="1">
                  <c:v>-14.277618679050555</c:v>
                </c:pt>
                <c:pt idx="2">
                  <c:v>-31.705237358101115</c:v>
                </c:pt>
                <c:pt idx="3">
                  <c:v>-54.132856037151683</c:v>
                </c:pt>
                <c:pt idx="4">
                  <c:v>-80.972974716202231</c:v>
                </c:pt>
                <c:pt idx="5">
                  <c:v>-98.863093395252804</c:v>
                </c:pt>
                <c:pt idx="6">
                  <c:v>-107.26571207430334</c:v>
                </c:pt>
                <c:pt idx="7">
                  <c:v>-121.21833075335392</c:v>
                </c:pt>
                <c:pt idx="8">
                  <c:v>-126.79594943240443</c:v>
                </c:pt>
                <c:pt idx="9">
                  <c:v>-126.873568111455</c:v>
                </c:pt>
                <c:pt idx="10">
                  <c:v>-126.80118679050555</c:v>
                </c:pt>
                <c:pt idx="11">
                  <c:v>-121.3038054695561</c:v>
                </c:pt>
                <c:pt idx="12">
                  <c:v>-112.89392414860666</c:v>
                </c:pt>
                <c:pt idx="13">
                  <c:v>-85.409042827657288</c:v>
                </c:pt>
                <c:pt idx="14">
                  <c:v>-58.936661506707793</c:v>
                </c:pt>
                <c:pt idx="15">
                  <c:v>-37.751780185758363</c:v>
                </c:pt>
                <c:pt idx="16">
                  <c:v>-6.7168988648089041</c:v>
                </c:pt>
                <c:pt idx="17">
                  <c:v>14.305482456140577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4E3-44F6-87DD-0D69556F6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198464"/>
        <c:axId val="2050284208"/>
      </c:scatterChart>
      <c:valAx>
        <c:axId val="2053198464"/>
        <c:scaling>
          <c:orientation val="minMax"/>
          <c:max val="6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 i="0" baseline="0">
                    <a:solidFill>
                      <a:sysClr val="windowText" lastClr="000000"/>
                    </a:solidFill>
                    <a:effectLst/>
                  </a:rPr>
                  <a:t>Deslocamento Longitudinal (mm)</a:t>
                </a:r>
                <a:endParaRPr lang="pt-BR" sz="12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0284208"/>
        <c:crosses val="autoZero"/>
        <c:crossBetween val="midCat"/>
        <c:majorUnit val="80"/>
        <c:minorUnit val="20"/>
      </c:valAx>
      <c:valAx>
        <c:axId val="20502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 i="0" baseline="0">
                    <a:solidFill>
                      <a:sysClr val="windowText" lastClr="000000"/>
                    </a:solidFill>
                    <a:effectLst/>
                  </a:rPr>
                  <a:t>Desvio (</a:t>
                </a:r>
                <a:r>
                  <a:rPr lang="el-GR" sz="1200" b="1" i="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r>
                  <a:rPr lang="pt-BR" sz="1200" b="1" i="0" baseline="0">
                    <a:solidFill>
                      <a:sysClr val="windowText" lastClr="000000"/>
                    </a:solidFill>
                    <a:effectLst/>
                  </a:rPr>
                  <a:t>m)</a:t>
                </a:r>
                <a:endParaRPr lang="pt-BR" sz="7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19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0.xml"/><Relationship Id="rId3" Type="http://schemas.openxmlformats.org/officeDocument/2006/relationships/chart" Target="../charts/chart45.xml"/><Relationship Id="rId7" Type="http://schemas.openxmlformats.org/officeDocument/2006/relationships/chart" Target="../charts/chart49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8.xml"/><Relationship Id="rId5" Type="http://schemas.openxmlformats.org/officeDocument/2006/relationships/chart" Target="../charts/chart47.xml"/><Relationship Id="rId4" Type="http://schemas.openxmlformats.org/officeDocument/2006/relationships/chart" Target="../charts/chart46.xml"/><Relationship Id="rId9" Type="http://schemas.openxmlformats.org/officeDocument/2006/relationships/chart" Target="../charts/chart5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7" Type="http://schemas.openxmlformats.org/officeDocument/2006/relationships/chart" Target="../charts/chart58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6.xml"/><Relationship Id="rId3" Type="http://schemas.openxmlformats.org/officeDocument/2006/relationships/chart" Target="../charts/chart61.xml"/><Relationship Id="rId7" Type="http://schemas.openxmlformats.org/officeDocument/2006/relationships/chart" Target="../charts/chart65.xml"/><Relationship Id="rId2" Type="http://schemas.openxmlformats.org/officeDocument/2006/relationships/chart" Target="../charts/chart60.xml"/><Relationship Id="rId1" Type="http://schemas.openxmlformats.org/officeDocument/2006/relationships/chart" Target="../charts/chart59.xml"/><Relationship Id="rId6" Type="http://schemas.openxmlformats.org/officeDocument/2006/relationships/chart" Target="../charts/chart64.xml"/><Relationship Id="rId5" Type="http://schemas.openxmlformats.org/officeDocument/2006/relationships/chart" Target="../charts/chart63.xml"/><Relationship Id="rId4" Type="http://schemas.openxmlformats.org/officeDocument/2006/relationships/chart" Target="../charts/chart62.xml"/><Relationship Id="rId9" Type="http://schemas.openxmlformats.org/officeDocument/2006/relationships/chart" Target="../charts/chart67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5.xml"/><Relationship Id="rId13" Type="http://schemas.openxmlformats.org/officeDocument/2006/relationships/chart" Target="../charts/chart80.xml"/><Relationship Id="rId18" Type="http://schemas.openxmlformats.org/officeDocument/2006/relationships/chart" Target="../charts/chart85.xml"/><Relationship Id="rId26" Type="http://schemas.openxmlformats.org/officeDocument/2006/relationships/chart" Target="../charts/chart93.xml"/><Relationship Id="rId3" Type="http://schemas.openxmlformats.org/officeDocument/2006/relationships/chart" Target="../charts/chart70.xml"/><Relationship Id="rId21" Type="http://schemas.openxmlformats.org/officeDocument/2006/relationships/chart" Target="../charts/chart88.xml"/><Relationship Id="rId7" Type="http://schemas.openxmlformats.org/officeDocument/2006/relationships/chart" Target="../charts/chart74.xml"/><Relationship Id="rId12" Type="http://schemas.openxmlformats.org/officeDocument/2006/relationships/chart" Target="../charts/chart79.xml"/><Relationship Id="rId17" Type="http://schemas.openxmlformats.org/officeDocument/2006/relationships/chart" Target="../charts/chart84.xml"/><Relationship Id="rId25" Type="http://schemas.openxmlformats.org/officeDocument/2006/relationships/chart" Target="../charts/chart92.xml"/><Relationship Id="rId2" Type="http://schemas.openxmlformats.org/officeDocument/2006/relationships/chart" Target="../charts/chart69.xml"/><Relationship Id="rId16" Type="http://schemas.openxmlformats.org/officeDocument/2006/relationships/chart" Target="../charts/chart83.xml"/><Relationship Id="rId20" Type="http://schemas.openxmlformats.org/officeDocument/2006/relationships/chart" Target="../charts/chart87.xml"/><Relationship Id="rId29" Type="http://schemas.openxmlformats.org/officeDocument/2006/relationships/chart" Target="../charts/chart96.xml"/><Relationship Id="rId1" Type="http://schemas.openxmlformats.org/officeDocument/2006/relationships/chart" Target="../charts/chart68.xml"/><Relationship Id="rId6" Type="http://schemas.openxmlformats.org/officeDocument/2006/relationships/chart" Target="../charts/chart73.xml"/><Relationship Id="rId11" Type="http://schemas.openxmlformats.org/officeDocument/2006/relationships/chart" Target="../charts/chart78.xml"/><Relationship Id="rId24" Type="http://schemas.openxmlformats.org/officeDocument/2006/relationships/chart" Target="../charts/chart91.xml"/><Relationship Id="rId32" Type="http://schemas.openxmlformats.org/officeDocument/2006/relationships/chart" Target="../charts/chart99.xml"/><Relationship Id="rId5" Type="http://schemas.openxmlformats.org/officeDocument/2006/relationships/chart" Target="../charts/chart72.xml"/><Relationship Id="rId15" Type="http://schemas.openxmlformats.org/officeDocument/2006/relationships/chart" Target="../charts/chart82.xml"/><Relationship Id="rId23" Type="http://schemas.openxmlformats.org/officeDocument/2006/relationships/chart" Target="../charts/chart90.xml"/><Relationship Id="rId28" Type="http://schemas.openxmlformats.org/officeDocument/2006/relationships/chart" Target="../charts/chart95.xml"/><Relationship Id="rId10" Type="http://schemas.openxmlformats.org/officeDocument/2006/relationships/chart" Target="../charts/chart77.xml"/><Relationship Id="rId19" Type="http://schemas.openxmlformats.org/officeDocument/2006/relationships/chart" Target="../charts/chart86.xml"/><Relationship Id="rId31" Type="http://schemas.openxmlformats.org/officeDocument/2006/relationships/chart" Target="../charts/chart98.xml"/><Relationship Id="rId4" Type="http://schemas.openxmlformats.org/officeDocument/2006/relationships/chart" Target="../charts/chart71.xml"/><Relationship Id="rId9" Type="http://schemas.openxmlformats.org/officeDocument/2006/relationships/chart" Target="../charts/chart76.xml"/><Relationship Id="rId14" Type="http://schemas.openxmlformats.org/officeDocument/2006/relationships/chart" Target="../charts/chart81.xml"/><Relationship Id="rId22" Type="http://schemas.openxmlformats.org/officeDocument/2006/relationships/chart" Target="../charts/chart89.xml"/><Relationship Id="rId27" Type="http://schemas.openxmlformats.org/officeDocument/2006/relationships/chart" Target="../charts/chart94.xml"/><Relationship Id="rId30" Type="http://schemas.openxmlformats.org/officeDocument/2006/relationships/chart" Target="../charts/chart9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1.xml"/><Relationship Id="rId1" Type="http://schemas.openxmlformats.org/officeDocument/2006/relationships/chart" Target="../charts/chart10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91</xdr:row>
      <xdr:rowOff>57150</xdr:rowOff>
    </xdr:from>
    <xdr:to>
      <xdr:col>6</xdr:col>
      <xdr:colOff>762000</xdr:colOff>
      <xdr:row>108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768275</xdr:colOff>
      <xdr:row>109</xdr:row>
      <xdr:rowOff>123040</xdr:rowOff>
    </xdr:from>
    <xdr:to>
      <xdr:col>6</xdr:col>
      <xdr:colOff>966843</xdr:colOff>
      <xdr:row>126</xdr:row>
      <xdr:rowOff>126850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777240</xdr:colOff>
      <xdr:row>128</xdr:row>
      <xdr:rowOff>3810</xdr:rowOff>
    </xdr:from>
    <xdr:to>
      <xdr:col>6</xdr:col>
      <xdr:colOff>762000</xdr:colOff>
      <xdr:row>145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784860</xdr:colOff>
      <xdr:row>89</xdr:row>
      <xdr:rowOff>80010</xdr:rowOff>
    </xdr:from>
    <xdr:to>
      <xdr:col>18</xdr:col>
      <xdr:colOff>769620</xdr:colOff>
      <xdr:row>106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109</xdr:row>
      <xdr:rowOff>64770</xdr:rowOff>
    </xdr:from>
    <xdr:to>
      <xdr:col>18</xdr:col>
      <xdr:colOff>762000</xdr:colOff>
      <xdr:row>126</xdr:row>
      <xdr:rowOff>91440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128</xdr:row>
      <xdr:rowOff>11430</xdr:rowOff>
    </xdr:from>
    <xdr:to>
      <xdr:col>19</xdr:col>
      <xdr:colOff>0</xdr:colOff>
      <xdr:row>145</xdr:row>
      <xdr:rowOff>38100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45720</xdr:colOff>
      <xdr:row>146</xdr:row>
      <xdr:rowOff>80010</xdr:rowOff>
    </xdr:from>
    <xdr:to>
      <xdr:col>12</xdr:col>
      <xdr:colOff>662940</xdr:colOff>
      <xdr:row>163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754380</xdr:colOff>
      <xdr:row>36</xdr:row>
      <xdr:rowOff>106680</xdr:rowOff>
    </xdr:from>
    <xdr:to>
      <xdr:col>12</xdr:col>
      <xdr:colOff>472440</xdr:colOff>
      <xdr:row>53</xdr:row>
      <xdr:rowOff>95250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71F44DA-1550-4712-9F98-AFF66D8B4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30480</xdr:colOff>
      <xdr:row>37</xdr:row>
      <xdr:rowOff>0</xdr:rowOff>
    </xdr:from>
    <xdr:to>
      <xdr:col>19</xdr:col>
      <xdr:colOff>259528</xdr:colOff>
      <xdr:row>54</xdr:row>
      <xdr:rowOff>3810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8C6367E-B83B-444A-89AE-710DA0385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784860</xdr:colOff>
      <xdr:row>36</xdr:row>
      <xdr:rowOff>121920</xdr:rowOff>
    </xdr:from>
    <xdr:to>
      <xdr:col>25</xdr:col>
      <xdr:colOff>320040</xdr:colOff>
      <xdr:row>53</xdr:row>
      <xdr:rowOff>118110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0029618-8ECA-4563-BBF6-B16137CBD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82</xdr:row>
      <xdr:rowOff>11430</xdr:rowOff>
    </xdr:from>
    <xdr:to>
      <xdr:col>6</xdr:col>
      <xdr:colOff>533400</xdr:colOff>
      <xdr:row>99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541020</xdr:colOff>
      <xdr:row>102</xdr:row>
      <xdr:rowOff>3810</xdr:rowOff>
    </xdr:from>
    <xdr:to>
      <xdr:col>6</xdr:col>
      <xdr:colOff>739140</xdr:colOff>
      <xdr:row>119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541020</xdr:colOff>
      <xdr:row>122</xdr:row>
      <xdr:rowOff>114300</xdr:rowOff>
    </xdr:from>
    <xdr:to>
      <xdr:col>6</xdr:col>
      <xdr:colOff>739140</xdr:colOff>
      <xdr:row>140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541020</xdr:colOff>
      <xdr:row>81</xdr:row>
      <xdr:rowOff>163830</xdr:rowOff>
    </xdr:from>
    <xdr:to>
      <xdr:col>18</xdr:col>
      <xdr:colOff>525780</xdr:colOff>
      <xdr:row>99</xdr:row>
      <xdr:rowOff>30480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548640</xdr:colOff>
      <xdr:row>101</xdr:row>
      <xdr:rowOff>148590</xdr:rowOff>
    </xdr:from>
    <xdr:to>
      <xdr:col>18</xdr:col>
      <xdr:colOff>518160</xdr:colOff>
      <xdr:row>119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556260</xdr:colOff>
      <xdr:row>123</xdr:row>
      <xdr:rowOff>19050</xdr:rowOff>
    </xdr:from>
    <xdr:to>
      <xdr:col>18</xdr:col>
      <xdr:colOff>556260</xdr:colOff>
      <xdr:row>140</xdr:row>
      <xdr:rowOff>45720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800100</xdr:colOff>
      <xdr:row>141</xdr:row>
      <xdr:rowOff>87630</xdr:rowOff>
    </xdr:from>
    <xdr:to>
      <xdr:col>12</xdr:col>
      <xdr:colOff>426720</xdr:colOff>
      <xdr:row>158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609600</xdr:colOff>
      <xdr:row>187</xdr:row>
      <xdr:rowOff>91440</xdr:rowOff>
    </xdr:from>
    <xdr:to>
      <xdr:col>7</xdr:col>
      <xdr:colOff>99060</xdr:colOff>
      <xdr:row>203</xdr:row>
      <xdr:rowOff>137160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787A9B08-62B3-443D-AA57-B99C51593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38100</xdr:colOff>
      <xdr:row>187</xdr:row>
      <xdr:rowOff>76200</xdr:rowOff>
    </xdr:from>
    <xdr:to>
      <xdr:col>13</xdr:col>
      <xdr:colOff>647700</xdr:colOff>
      <xdr:row>203</xdr:row>
      <xdr:rowOff>121920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52BDFA33-35AF-4B2C-BBD9-EB850F8CB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91</xdr:row>
      <xdr:rowOff>57150</xdr:rowOff>
    </xdr:from>
    <xdr:to>
      <xdr:col>6</xdr:col>
      <xdr:colOff>762000</xdr:colOff>
      <xdr:row>108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256940-7C91-47C1-8F61-C13B01B4F9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768275</xdr:colOff>
      <xdr:row>109</xdr:row>
      <xdr:rowOff>123040</xdr:rowOff>
    </xdr:from>
    <xdr:to>
      <xdr:col>6</xdr:col>
      <xdr:colOff>966843</xdr:colOff>
      <xdr:row>126</xdr:row>
      <xdr:rowOff>126850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1667A6-E8AD-4C6B-B391-47814C977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777240</xdr:colOff>
      <xdr:row>128</xdr:row>
      <xdr:rowOff>3810</xdr:rowOff>
    </xdr:from>
    <xdr:to>
      <xdr:col>6</xdr:col>
      <xdr:colOff>762000</xdr:colOff>
      <xdr:row>145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F4CAE67-5A27-438B-B5EB-C432BA430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784860</xdr:colOff>
      <xdr:row>89</xdr:row>
      <xdr:rowOff>80010</xdr:rowOff>
    </xdr:from>
    <xdr:to>
      <xdr:col>18</xdr:col>
      <xdr:colOff>769620</xdr:colOff>
      <xdr:row>106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3A00851-0A05-45F0-8B4B-B1EB7E6EF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109</xdr:row>
      <xdr:rowOff>64770</xdr:rowOff>
    </xdr:from>
    <xdr:to>
      <xdr:col>18</xdr:col>
      <xdr:colOff>762000</xdr:colOff>
      <xdr:row>126</xdr:row>
      <xdr:rowOff>91440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7E5C5BF-E0EA-4DD4-A6D2-3457F44BF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128</xdr:row>
      <xdr:rowOff>11430</xdr:rowOff>
    </xdr:from>
    <xdr:to>
      <xdr:col>19</xdr:col>
      <xdr:colOff>0</xdr:colOff>
      <xdr:row>145</xdr:row>
      <xdr:rowOff>38100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B416908-7F38-4E91-9796-851B1F5C7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45720</xdr:colOff>
      <xdr:row>146</xdr:row>
      <xdr:rowOff>80010</xdr:rowOff>
    </xdr:from>
    <xdr:to>
      <xdr:col>12</xdr:col>
      <xdr:colOff>662940</xdr:colOff>
      <xdr:row>163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CD1819F-7C38-4482-B641-95A5F9666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83</xdr:row>
      <xdr:rowOff>11430</xdr:rowOff>
    </xdr:from>
    <xdr:to>
      <xdr:col>6</xdr:col>
      <xdr:colOff>533400</xdr:colOff>
      <xdr:row>100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2EFAC7-96E2-4F37-AFFB-5107D8A2C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541020</xdr:colOff>
      <xdr:row>103</xdr:row>
      <xdr:rowOff>3810</xdr:rowOff>
    </xdr:from>
    <xdr:to>
      <xdr:col>6</xdr:col>
      <xdr:colOff>739140</xdr:colOff>
      <xdr:row>120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915E6D-FA21-4DD2-80B4-EE909180B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541020</xdr:colOff>
      <xdr:row>123</xdr:row>
      <xdr:rowOff>114300</xdr:rowOff>
    </xdr:from>
    <xdr:to>
      <xdr:col>6</xdr:col>
      <xdr:colOff>739140</xdr:colOff>
      <xdr:row>141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AB4D1B1-23CF-4B2C-9AA6-20FDF4915F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541020</xdr:colOff>
      <xdr:row>82</xdr:row>
      <xdr:rowOff>163830</xdr:rowOff>
    </xdr:from>
    <xdr:to>
      <xdr:col>18</xdr:col>
      <xdr:colOff>525780</xdr:colOff>
      <xdr:row>100</xdr:row>
      <xdr:rowOff>30480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82A21F8-7E20-4522-BA41-45DB98DCD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548640</xdr:colOff>
      <xdr:row>102</xdr:row>
      <xdr:rowOff>148590</xdr:rowOff>
    </xdr:from>
    <xdr:to>
      <xdr:col>18</xdr:col>
      <xdr:colOff>518160</xdr:colOff>
      <xdr:row>120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E632C2D-0F47-4F2B-9204-001080FDB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556260</xdr:colOff>
      <xdr:row>124</xdr:row>
      <xdr:rowOff>19050</xdr:rowOff>
    </xdr:from>
    <xdr:to>
      <xdr:col>18</xdr:col>
      <xdr:colOff>556260</xdr:colOff>
      <xdr:row>141</xdr:row>
      <xdr:rowOff>45720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3422CD3-8A38-4B6B-ADD1-34434AE88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800100</xdr:colOff>
      <xdr:row>142</xdr:row>
      <xdr:rowOff>87630</xdr:rowOff>
    </xdr:from>
    <xdr:to>
      <xdr:col>12</xdr:col>
      <xdr:colOff>426720</xdr:colOff>
      <xdr:row>159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73CC2F7-9616-4FC6-8E07-F3FD1A835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609600</xdr:colOff>
      <xdr:row>188</xdr:row>
      <xdr:rowOff>91440</xdr:rowOff>
    </xdr:from>
    <xdr:to>
      <xdr:col>7</xdr:col>
      <xdr:colOff>99060</xdr:colOff>
      <xdr:row>204</xdr:row>
      <xdr:rowOff>137160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D8C1A17-F7CA-499C-8450-E033E47D1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38100</xdr:colOff>
      <xdr:row>188</xdr:row>
      <xdr:rowOff>76200</xdr:rowOff>
    </xdr:from>
    <xdr:to>
      <xdr:col>13</xdr:col>
      <xdr:colOff>647700</xdr:colOff>
      <xdr:row>204</xdr:row>
      <xdr:rowOff>121920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47A1F94-919E-4C70-9F28-DFB688D48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91</xdr:row>
      <xdr:rowOff>57150</xdr:rowOff>
    </xdr:from>
    <xdr:to>
      <xdr:col>6</xdr:col>
      <xdr:colOff>762000</xdr:colOff>
      <xdr:row>108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53850A-7EDC-44A7-898C-5A59EC0C3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768275</xdr:colOff>
      <xdr:row>109</xdr:row>
      <xdr:rowOff>123040</xdr:rowOff>
    </xdr:from>
    <xdr:to>
      <xdr:col>6</xdr:col>
      <xdr:colOff>966843</xdr:colOff>
      <xdr:row>126</xdr:row>
      <xdr:rowOff>126850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A44411-C112-4D18-BAE6-6A27DBBE2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777240</xdr:colOff>
      <xdr:row>128</xdr:row>
      <xdr:rowOff>3810</xdr:rowOff>
    </xdr:from>
    <xdr:to>
      <xdr:col>6</xdr:col>
      <xdr:colOff>762000</xdr:colOff>
      <xdr:row>145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E82CC17-51D9-4496-8E3A-C6B0CCDEC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784860</xdr:colOff>
      <xdr:row>89</xdr:row>
      <xdr:rowOff>80010</xdr:rowOff>
    </xdr:from>
    <xdr:to>
      <xdr:col>18</xdr:col>
      <xdr:colOff>769620</xdr:colOff>
      <xdr:row>106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577B75E-0942-42B1-8507-F64824D6F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109</xdr:row>
      <xdr:rowOff>64770</xdr:rowOff>
    </xdr:from>
    <xdr:to>
      <xdr:col>18</xdr:col>
      <xdr:colOff>762000</xdr:colOff>
      <xdr:row>126</xdr:row>
      <xdr:rowOff>91440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1AF4D6-3678-4701-9953-6D9836DE8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128</xdr:row>
      <xdr:rowOff>11430</xdr:rowOff>
    </xdr:from>
    <xdr:to>
      <xdr:col>19</xdr:col>
      <xdr:colOff>0</xdr:colOff>
      <xdr:row>145</xdr:row>
      <xdr:rowOff>38100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3CAA8CC-EBC1-41AD-8228-E270572E5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45720</xdr:colOff>
      <xdr:row>146</xdr:row>
      <xdr:rowOff>80010</xdr:rowOff>
    </xdr:from>
    <xdr:to>
      <xdr:col>12</xdr:col>
      <xdr:colOff>662940</xdr:colOff>
      <xdr:row>163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4D7E156-C905-483A-878E-2A541811B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82</xdr:row>
      <xdr:rowOff>11430</xdr:rowOff>
    </xdr:from>
    <xdr:to>
      <xdr:col>6</xdr:col>
      <xdr:colOff>533400</xdr:colOff>
      <xdr:row>99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6C7E65-3D76-4C23-A14C-6B1AE6B80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541020</xdr:colOff>
      <xdr:row>102</xdr:row>
      <xdr:rowOff>3810</xdr:rowOff>
    </xdr:from>
    <xdr:to>
      <xdr:col>6</xdr:col>
      <xdr:colOff>739140</xdr:colOff>
      <xdr:row>119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FBE1B2-81CD-4A30-8950-5226CFF55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541020</xdr:colOff>
      <xdr:row>122</xdr:row>
      <xdr:rowOff>114300</xdr:rowOff>
    </xdr:from>
    <xdr:to>
      <xdr:col>6</xdr:col>
      <xdr:colOff>739140</xdr:colOff>
      <xdr:row>140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10D5DA4-3666-4CA3-A4A0-26D1CABE8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541020</xdr:colOff>
      <xdr:row>81</xdr:row>
      <xdr:rowOff>163830</xdr:rowOff>
    </xdr:from>
    <xdr:to>
      <xdr:col>18</xdr:col>
      <xdr:colOff>525780</xdr:colOff>
      <xdr:row>99</xdr:row>
      <xdr:rowOff>30480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649660D-5B4C-4002-BA9A-C5407533AA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548640</xdr:colOff>
      <xdr:row>101</xdr:row>
      <xdr:rowOff>148590</xdr:rowOff>
    </xdr:from>
    <xdr:to>
      <xdr:col>18</xdr:col>
      <xdr:colOff>518160</xdr:colOff>
      <xdr:row>119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B3DFB47-97D7-4FE6-A67D-767F2A960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556260</xdr:colOff>
      <xdr:row>123</xdr:row>
      <xdr:rowOff>19050</xdr:rowOff>
    </xdr:from>
    <xdr:to>
      <xdr:col>18</xdr:col>
      <xdr:colOff>556260</xdr:colOff>
      <xdr:row>140</xdr:row>
      <xdr:rowOff>45720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81ED211-7890-40C6-9631-9F496C487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800100</xdr:colOff>
      <xdr:row>141</xdr:row>
      <xdr:rowOff>87630</xdr:rowOff>
    </xdr:from>
    <xdr:to>
      <xdr:col>12</xdr:col>
      <xdr:colOff>426720</xdr:colOff>
      <xdr:row>158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80DCAB5-9A04-4E4D-AB89-6802476CC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609600</xdr:colOff>
      <xdr:row>187</xdr:row>
      <xdr:rowOff>91440</xdr:rowOff>
    </xdr:from>
    <xdr:to>
      <xdr:col>7</xdr:col>
      <xdr:colOff>99060</xdr:colOff>
      <xdr:row>203</xdr:row>
      <xdr:rowOff>137160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264C8D4-4E75-4F4A-9BBE-E456ADA8E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38100</xdr:colOff>
      <xdr:row>187</xdr:row>
      <xdr:rowOff>76200</xdr:rowOff>
    </xdr:from>
    <xdr:to>
      <xdr:col>13</xdr:col>
      <xdr:colOff>647700</xdr:colOff>
      <xdr:row>203</xdr:row>
      <xdr:rowOff>121920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364C8C5-F18B-425B-9366-A39D20D1F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91</xdr:row>
      <xdr:rowOff>57150</xdr:rowOff>
    </xdr:from>
    <xdr:to>
      <xdr:col>6</xdr:col>
      <xdr:colOff>762000</xdr:colOff>
      <xdr:row>108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29FE5A-87A1-47DA-A8A4-68C07B8C6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768275</xdr:colOff>
      <xdr:row>109</xdr:row>
      <xdr:rowOff>123040</xdr:rowOff>
    </xdr:from>
    <xdr:to>
      <xdr:col>6</xdr:col>
      <xdr:colOff>966843</xdr:colOff>
      <xdr:row>126</xdr:row>
      <xdr:rowOff>126850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7D41A1-02EB-4C92-A477-C5EBDBC7E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777240</xdr:colOff>
      <xdr:row>128</xdr:row>
      <xdr:rowOff>3810</xdr:rowOff>
    </xdr:from>
    <xdr:to>
      <xdr:col>6</xdr:col>
      <xdr:colOff>762000</xdr:colOff>
      <xdr:row>145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59F6062-7C70-4039-8FA6-5758DCAD7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784860</xdr:colOff>
      <xdr:row>89</xdr:row>
      <xdr:rowOff>80010</xdr:rowOff>
    </xdr:from>
    <xdr:to>
      <xdr:col>18</xdr:col>
      <xdr:colOff>769620</xdr:colOff>
      <xdr:row>106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3C91CAB-80A7-496B-859E-08DA68F42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109</xdr:row>
      <xdr:rowOff>64770</xdr:rowOff>
    </xdr:from>
    <xdr:to>
      <xdr:col>18</xdr:col>
      <xdr:colOff>762000</xdr:colOff>
      <xdr:row>126</xdr:row>
      <xdr:rowOff>91440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0203FD4-18DB-45C1-B240-D6242F1029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128</xdr:row>
      <xdr:rowOff>11430</xdr:rowOff>
    </xdr:from>
    <xdr:to>
      <xdr:col>19</xdr:col>
      <xdr:colOff>0</xdr:colOff>
      <xdr:row>145</xdr:row>
      <xdr:rowOff>38100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8D798BC-6A60-4DC9-975D-7C8C6FB17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45720</xdr:colOff>
      <xdr:row>146</xdr:row>
      <xdr:rowOff>80010</xdr:rowOff>
    </xdr:from>
    <xdr:to>
      <xdr:col>12</xdr:col>
      <xdr:colOff>662940</xdr:colOff>
      <xdr:row>163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0D4CD86-665D-455C-A588-6FE7948761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83</xdr:row>
      <xdr:rowOff>11430</xdr:rowOff>
    </xdr:from>
    <xdr:to>
      <xdr:col>6</xdr:col>
      <xdr:colOff>533400</xdr:colOff>
      <xdr:row>100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40E2CD-6D03-4EB8-AED3-65E96E29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541020</xdr:colOff>
      <xdr:row>103</xdr:row>
      <xdr:rowOff>3810</xdr:rowOff>
    </xdr:from>
    <xdr:to>
      <xdr:col>6</xdr:col>
      <xdr:colOff>739140</xdr:colOff>
      <xdr:row>120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C421B0-0AC3-4764-9785-E201D4E62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541020</xdr:colOff>
      <xdr:row>123</xdr:row>
      <xdr:rowOff>114300</xdr:rowOff>
    </xdr:from>
    <xdr:to>
      <xdr:col>6</xdr:col>
      <xdr:colOff>739140</xdr:colOff>
      <xdr:row>141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606F620-3D2D-468D-8822-E0FD8C7D7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541020</xdr:colOff>
      <xdr:row>82</xdr:row>
      <xdr:rowOff>163830</xdr:rowOff>
    </xdr:from>
    <xdr:to>
      <xdr:col>18</xdr:col>
      <xdr:colOff>525780</xdr:colOff>
      <xdr:row>100</xdr:row>
      <xdr:rowOff>30480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3134809-3E6F-4F75-822F-86858AA91C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548640</xdr:colOff>
      <xdr:row>102</xdr:row>
      <xdr:rowOff>148590</xdr:rowOff>
    </xdr:from>
    <xdr:to>
      <xdr:col>18</xdr:col>
      <xdr:colOff>518160</xdr:colOff>
      <xdr:row>120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BF10DC3-2796-489D-8FEF-90C2B0DC2F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556260</xdr:colOff>
      <xdr:row>124</xdr:row>
      <xdr:rowOff>19050</xdr:rowOff>
    </xdr:from>
    <xdr:to>
      <xdr:col>18</xdr:col>
      <xdr:colOff>556260</xdr:colOff>
      <xdr:row>141</xdr:row>
      <xdr:rowOff>45720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3DDA858-B901-44A9-B192-09DDFDA6C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800100</xdr:colOff>
      <xdr:row>142</xdr:row>
      <xdr:rowOff>87630</xdr:rowOff>
    </xdr:from>
    <xdr:to>
      <xdr:col>12</xdr:col>
      <xdr:colOff>426720</xdr:colOff>
      <xdr:row>159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9A1EE85-E234-4F5D-9B61-A2FC0DC3C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609600</xdr:colOff>
      <xdr:row>188</xdr:row>
      <xdr:rowOff>91440</xdr:rowOff>
    </xdr:from>
    <xdr:to>
      <xdr:col>7</xdr:col>
      <xdr:colOff>99060</xdr:colOff>
      <xdr:row>204</xdr:row>
      <xdr:rowOff>137160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38A2313-4188-4457-9C21-8658873AD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38100</xdr:colOff>
      <xdr:row>188</xdr:row>
      <xdr:rowOff>76200</xdr:rowOff>
    </xdr:from>
    <xdr:to>
      <xdr:col>13</xdr:col>
      <xdr:colOff>647700</xdr:colOff>
      <xdr:row>204</xdr:row>
      <xdr:rowOff>121920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85F8F06-B8FD-4767-BA60-2EBE84876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163290</xdr:colOff>
      <xdr:row>5</xdr:row>
      <xdr:rowOff>0</xdr:rowOff>
    </xdr:from>
    <xdr:to>
      <xdr:col>9</xdr:col>
      <xdr:colOff>25041</xdr:colOff>
      <xdr:row>21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6B6286-EED0-4629-8804-9D66B3154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170910</xdr:colOff>
      <xdr:row>5</xdr:row>
      <xdr:rowOff>0</xdr:rowOff>
    </xdr:from>
    <xdr:to>
      <xdr:col>17</xdr:col>
      <xdr:colOff>163290</xdr:colOff>
      <xdr:row>21</xdr:row>
      <xdr:rowOff>156210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DF0A037-FAD2-4E86-A87A-8855A0F75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178530</xdr:colOff>
      <xdr:row>24</xdr:row>
      <xdr:rowOff>0</xdr:rowOff>
    </xdr:from>
    <xdr:to>
      <xdr:col>9</xdr:col>
      <xdr:colOff>40281</xdr:colOff>
      <xdr:row>40</xdr:row>
      <xdr:rowOff>156210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624DDE2-6B1E-4264-9DDA-113734367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170910</xdr:colOff>
      <xdr:row>24</xdr:row>
      <xdr:rowOff>15240</xdr:rowOff>
    </xdr:from>
    <xdr:to>
      <xdr:col>17</xdr:col>
      <xdr:colOff>163290</xdr:colOff>
      <xdr:row>41</xdr:row>
      <xdr:rowOff>3810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B6CFF8C-209B-47C8-916D-6441624B4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183141</xdr:colOff>
      <xdr:row>43</xdr:row>
      <xdr:rowOff>8964</xdr:rowOff>
    </xdr:from>
    <xdr:to>
      <xdr:col>9</xdr:col>
      <xdr:colOff>44892</xdr:colOff>
      <xdr:row>59</xdr:row>
      <xdr:rowOff>161366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D951EF3-BCD4-44ED-ACE1-2CD668D7D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174176</xdr:colOff>
      <xdr:row>43</xdr:row>
      <xdr:rowOff>0</xdr:rowOff>
    </xdr:from>
    <xdr:to>
      <xdr:col>17</xdr:col>
      <xdr:colOff>166556</xdr:colOff>
      <xdr:row>60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0072D6E-A703-4416-B89B-8129F8E67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174176</xdr:colOff>
      <xdr:row>62</xdr:row>
      <xdr:rowOff>35859</xdr:rowOff>
    </xdr:from>
    <xdr:to>
      <xdr:col>9</xdr:col>
      <xdr:colOff>35927</xdr:colOff>
      <xdr:row>78</xdr:row>
      <xdr:rowOff>149039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F365E00-4230-44BE-8E39-2B5AA4C8C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192106</xdr:colOff>
      <xdr:row>62</xdr:row>
      <xdr:rowOff>17929</xdr:rowOff>
    </xdr:from>
    <xdr:to>
      <xdr:col>17</xdr:col>
      <xdr:colOff>184486</xdr:colOff>
      <xdr:row>78</xdr:row>
      <xdr:rowOff>131109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E27CB42-3B8A-4E70-8313-F8FAC3BB8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119746</xdr:colOff>
      <xdr:row>85</xdr:row>
      <xdr:rowOff>8965</xdr:rowOff>
    </xdr:from>
    <xdr:to>
      <xdr:col>8</xdr:col>
      <xdr:colOff>104506</xdr:colOff>
      <xdr:row>101</xdr:row>
      <xdr:rowOff>161365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5EDF32BA-B2E0-488D-AB04-0E36A93ED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119746</xdr:colOff>
      <xdr:row>85</xdr:row>
      <xdr:rowOff>0</xdr:rowOff>
    </xdr:from>
    <xdr:to>
      <xdr:col>17</xdr:col>
      <xdr:colOff>137675</xdr:colOff>
      <xdr:row>102</xdr:row>
      <xdr:rowOff>15240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61C4B19-8619-412E-BB84-7641060088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119746</xdr:colOff>
      <xdr:row>104</xdr:row>
      <xdr:rowOff>17929</xdr:rowOff>
    </xdr:from>
    <xdr:to>
      <xdr:col>8</xdr:col>
      <xdr:colOff>104506</xdr:colOff>
      <xdr:row>120</xdr:row>
      <xdr:rowOff>161364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16725FED-7347-4488-912D-1E70CE406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119746</xdr:colOff>
      <xdr:row>104</xdr:row>
      <xdr:rowOff>0</xdr:rowOff>
    </xdr:from>
    <xdr:to>
      <xdr:col>17</xdr:col>
      <xdr:colOff>137675</xdr:colOff>
      <xdr:row>121</xdr:row>
      <xdr:rowOff>15240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6FF7C0F-0F00-4DFD-9706-3144F4AC4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108860</xdr:colOff>
      <xdr:row>123</xdr:row>
      <xdr:rowOff>0</xdr:rowOff>
    </xdr:from>
    <xdr:to>
      <xdr:col>8</xdr:col>
      <xdr:colOff>93620</xdr:colOff>
      <xdr:row>140</xdr:row>
      <xdr:rowOff>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28FFCD84-EE05-4FEA-828E-411A54512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108860</xdr:colOff>
      <xdr:row>123</xdr:row>
      <xdr:rowOff>0</xdr:rowOff>
    </xdr:from>
    <xdr:to>
      <xdr:col>17</xdr:col>
      <xdr:colOff>117825</xdr:colOff>
      <xdr:row>140</xdr:row>
      <xdr:rowOff>15240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8E6A1EC3-E18E-4D0F-A9EE-CFBAE9117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108860</xdr:colOff>
      <xdr:row>142</xdr:row>
      <xdr:rowOff>0</xdr:rowOff>
    </xdr:from>
    <xdr:to>
      <xdr:col>8</xdr:col>
      <xdr:colOff>93620</xdr:colOff>
      <xdr:row>159</xdr:row>
      <xdr:rowOff>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D72F8ED4-0D8B-4CE6-A31C-B40472CFA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108860</xdr:colOff>
      <xdr:row>142</xdr:row>
      <xdr:rowOff>0</xdr:rowOff>
    </xdr:from>
    <xdr:to>
      <xdr:col>17</xdr:col>
      <xdr:colOff>117825</xdr:colOff>
      <xdr:row>159</xdr:row>
      <xdr:rowOff>15240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055042D-1920-4F73-B78D-8441C2DDA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555812</xdr:colOff>
      <xdr:row>165</xdr:row>
      <xdr:rowOff>167640</xdr:rowOff>
    </xdr:from>
    <xdr:to>
      <xdr:col>7</xdr:col>
      <xdr:colOff>555812</xdr:colOff>
      <xdr:row>182</xdr:row>
      <xdr:rowOff>15240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FE86352C-B645-4A81-9E6F-405B8B51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509707</xdr:colOff>
      <xdr:row>207</xdr:row>
      <xdr:rowOff>141515</xdr:rowOff>
    </xdr:from>
    <xdr:to>
      <xdr:col>7</xdr:col>
      <xdr:colOff>485503</xdr:colOff>
      <xdr:row>223</xdr:row>
      <xdr:rowOff>159444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B457838-1813-45FA-80B9-C94DF93D0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8965</xdr:colOff>
      <xdr:row>166</xdr:row>
      <xdr:rowOff>4353</xdr:rowOff>
    </xdr:from>
    <xdr:to>
      <xdr:col>16</xdr:col>
      <xdr:colOff>54427</xdr:colOff>
      <xdr:row>182</xdr:row>
      <xdr:rowOff>15239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883448FC-4B5D-41F7-9570-05C70FF0F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6275</xdr:colOff>
      <xdr:row>207</xdr:row>
      <xdr:rowOff>152400</xdr:rowOff>
    </xdr:from>
    <xdr:to>
      <xdr:col>16</xdr:col>
      <xdr:colOff>54427</xdr:colOff>
      <xdr:row>224</xdr:row>
      <xdr:rowOff>8963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C152165D-3F7F-4473-A2C4-DBC1C340D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564777</xdr:colOff>
      <xdr:row>183</xdr:row>
      <xdr:rowOff>77993</xdr:rowOff>
    </xdr:from>
    <xdr:to>
      <xdr:col>7</xdr:col>
      <xdr:colOff>564777</xdr:colOff>
      <xdr:row>199</xdr:row>
      <xdr:rowOff>95922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3984F846-F1E6-40CA-927F-AB0FAE3CC1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511629</xdr:colOff>
      <xdr:row>225</xdr:row>
      <xdr:rowOff>50588</xdr:rowOff>
    </xdr:from>
    <xdr:to>
      <xdr:col>7</xdr:col>
      <xdr:colOff>511629</xdr:colOff>
      <xdr:row>241</xdr:row>
      <xdr:rowOff>32656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A714B4A0-D054-41E4-AF20-FA850B6A1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17929</xdr:colOff>
      <xdr:row>183</xdr:row>
      <xdr:rowOff>69029</xdr:rowOff>
    </xdr:from>
    <xdr:to>
      <xdr:col>16</xdr:col>
      <xdr:colOff>43542</xdr:colOff>
      <xdr:row>199</xdr:row>
      <xdr:rowOff>86958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BD79A631-BA62-4F29-A6C9-716C66F88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17162</xdr:colOff>
      <xdr:row>225</xdr:row>
      <xdr:rowOff>41621</xdr:rowOff>
    </xdr:from>
    <xdr:to>
      <xdr:col>16</xdr:col>
      <xdr:colOff>43542</xdr:colOff>
      <xdr:row>241</xdr:row>
      <xdr:rowOff>52506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E9417AD4-D9A3-4606-9093-72E320A8A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24</xdr:col>
      <xdr:colOff>609599</xdr:colOff>
      <xdr:row>6</xdr:row>
      <xdr:rowOff>0</xdr:rowOff>
    </xdr:from>
    <xdr:to>
      <xdr:col>35</xdr:col>
      <xdr:colOff>119743</xdr:colOff>
      <xdr:row>24</xdr:row>
      <xdr:rowOff>61565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B936BC1C-C53E-4B65-8F63-DCDE8114A2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35</xdr:col>
      <xdr:colOff>228600</xdr:colOff>
      <xdr:row>6</xdr:row>
      <xdr:rowOff>0</xdr:rowOff>
    </xdr:from>
    <xdr:to>
      <xdr:col>45</xdr:col>
      <xdr:colOff>326571</xdr:colOff>
      <xdr:row>24</xdr:row>
      <xdr:rowOff>76200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C5499DEC-DA99-452F-BC69-1FEBF86CC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29</xdr:col>
      <xdr:colOff>163285</xdr:colOff>
      <xdr:row>24</xdr:row>
      <xdr:rowOff>119742</xdr:rowOff>
    </xdr:from>
    <xdr:to>
      <xdr:col>30</xdr:col>
      <xdr:colOff>566057</xdr:colOff>
      <xdr:row>27</xdr:row>
      <xdr:rowOff>97971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A7EFE28-F69F-42B4-87CE-0AB67BAB9280}"/>
            </a:ext>
          </a:extLst>
        </xdr:cNvPr>
        <xdr:cNvSpPr txBox="1"/>
      </xdr:nvSpPr>
      <xdr:spPr>
        <a:xfrm>
          <a:off x="17917885" y="4288971"/>
          <a:ext cx="1012372" cy="468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(a) 0 mm </a:t>
          </a:r>
          <a:r>
            <a:rPr lang="pt-BR" sz="16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39</xdr:col>
      <xdr:colOff>380999</xdr:colOff>
      <xdr:row>24</xdr:row>
      <xdr:rowOff>152400</xdr:rowOff>
    </xdr:from>
    <xdr:to>
      <xdr:col>41</xdr:col>
      <xdr:colOff>348343</xdr:colOff>
      <xdr:row>27</xdr:row>
      <xdr:rowOff>130629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F6B100BD-6611-4C7A-89F4-FB1F737DF1CB}"/>
            </a:ext>
          </a:extLst>
        </xdr:cNvPr>
        <xdr:cNvSpPr txBox="1"/>
      </xdr:nvSpPr>
      <xdr:spPr>
        <a:xfrm>
          <a:off x="24231599" y="4321629"/>
          <a:ext cx="1186544" cy="468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(b) 100 mm </a:t>
          </a:r>
          <a:r>
            <a:rPr lang="pt-BR" sz="16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25</xdr:col>
      <xdr:colOff>21771</xdr:colOff>
      <xdr:row>29</xdr:row>
      <xdr:rowOff>54429</xdr:rowOff>
    </xdr:from>
    <xdr:to>
      <xdr:col>35</xdr:col>
      <xdr:colOff>119743</xdr:colOff>
      <xdr:row>48</xdr:row>
      <xdr:rowOff>65315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56AB9534-FEDF-4963-A9AE-3118688C9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35</xdr:col>
      <xdr:colOff>228601</xdr:colOff>
      <xdr:row>29</xdr:row>
      <xdr:rowOff>43543</xdr:rowOff>
    </xdr:from>
    <xdr:to>
      <xdr:col>45</xdr:col>
      <xdr:colOff>326572</xdr:colOff>
      <xdr:row>48</xdr:row>
      <xdr:rowOff>32657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F8FBF875-DD6B-48B6-B8F2-81151AD91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29</xdr:col>
      <xdr:colOff>43542</xdr:colOff>
      <xdr:row>48</xdr:row>
      <xdr:rowOff>108856</xdr:rowOff>
    </xdr:from>
    <xdr:to>
      <xdr:col>31</xdr:col>
      <xdr:colOff>97972</xdr:colOff>
      <xdr:row>51</xdr:row>
      <xdr:rowOff>87085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6D16B3E5-062F-4B8A-9E22-D44390DB919D}"/>
            </a:ext>
          </a:extLst>
        </xdr:cNvPr>
        <xdr:cNvSpPr txBox="1"/>
      </xdr:nvSpPr>
      <xdr:spPr>
        <a:xfrm>
          <a:off x="17798142" y="8305799"/>
          <a:ext cx="1273630" cy="468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(a) 200 mm </a:t>
          </a:r>
          <a:r>
            <a:rPr lang="pt-BR" sz="16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39</xdr:col>
      <xdr:colOff>250371</xdr:colOff>
      <xdr:row>48</xdr:row>
      <xdr:rowOff>97971</xdr:rowOff>
    </xdr:from>
    <xdr:to>
      <xdr:col>41</xdr:col>
      <xdr:colOff>304801</xdr:colOff>
      <xdr:row>51</xdr:row>
      <xdr:rowOff>76200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F34629AA-1932-4FEC-BCEB-43A34E181D02}"/>
            </a:ext>
          </a:extLst>
        </xdr:cNvPr>
        <xdr:cNvSpPr txBox="1"/>
      </xdr:nvSpPr>
      <xdr:spPr>
        <a:xfrm>
          <a:off x="24100971" y="8294914"/>
          <a:ext cx="1273630" cy="468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(b) 300 mm </a:t>
          </a:r>
          <a:r>
            <a:rPr lang="pt-BR" sz="16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24</xdr:col>
      <xdr:colOff>522514</xdr:colOff>
      <xdr:row>85</xdr:row>
      <xdr:rowOff>32657</xdr:rowOff>
    </xdr:from>
    <xdr:to>
      <xdr:col>34</xdr:col>
      <xdr:colOff>587828</xdr:colOff>
      <xdr:row>105</xdr:row>
      <xdr:rowOff>76201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EB2B380B-8E2B-4143-B414-C5FC4DAEA5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29</xdr:col>
      <xdr:colOff>48985</xdr:colOff>
      <xdr:row>105</xdr:row>
      <xdr:rowOff>97971</xdr:rowOff>
    </xdr:from>
    <xdr:to>
      <xdr:col>30</xdr:col>
      <xdr:colOff>451757</xdr:colOff>
      <xdr:row>108</xdr:row>
      <xdr:rowOff>76200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88291C12-6E0C-47D1-994C-2914C7FAB20A}"/>
            </a:ext>
          </a:extLst>
        </xdr:cNvPr>
        <xdr:cNvSpPr txBox="1"/>
      </xdr:nvSpPr>
      <xdr:spPr>
        <a:xfrm>
          <a:off x="17803585" y="17504228"/>
          <a:ext cx="1012372" cy="468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(a) 0 mm </a:t>
          </a:r>
          <a:r>
            <a:rPr lang="pt-BR" sz="16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35</xdr:col>
      <xdr:colOff>87085</xdr:colOff>
      <xdr:row>85</xdr:row>
      <xdr:rowOff>32658</xdr:rowOff>
    </xdr:from>
    <xdr:to>
      <xdr:col>45</xdr:col>
      <xdr:colOff>163285</xdr:colOff>
      <xdr:row>105</xdr:row>
      <xdr:rowOff>65315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D7786C61-9313-4F6E-8ECF-E5806EB7A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39</xdr:col>
      <xdr:colOff>136071</xdr:colOff>
      <xdr:row>105</xdr:row>
      <xdr:rowOff>108857</xdr:rowOff>
    </xdr:from>
    <xdr:to>
      <xdr:col>41</xdr:col>
      <xdr:colOff>114300</xdr:colOff>
      <xdr:row>108</xdr:row>
      <xdr:rowOff>87086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E0742B72-0357-487C-9139-B806FBBE3263}"/>
            </a:ext>
          </a:extLst>
        </xdr:cNvPr>
        <xdr:cNvSpPr txBox="1"/>
      </xdr:nvSpPr>
      <xdr:spPr>
        <a:xfrm>
          <a:off x="23986671" y="17515114"/>
          <a:ext cx="1197429" cy="468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(b) 100 mm </a:t>
          </a:r>
          <a:r>
            <a:rPr lang="pt-BR" sz="16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24</xdr:col>
      <xdr:colOff>587829</xdr:colOff>
      <xdr:row>110</xdr:row>
      <xdr:rowOff>10885</xdr:rowOff>
    </xdr:from>
    <xdr:to>
      <xdr:col>35</xdr:col>
      <xdr:colOff>10886</xdr:colOff>
      <xdr:row>129</xdr:row>
      <xdr:rowOff>65315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73E55365-A520-4D39-81C6-255B32CA1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35</xdr:col>
      <xdr:colOff>108857</xdr:colOff>
      <xdr:row>110</xdr:row>
      <xdr:rowOff>0</xdr:rowOff>
    </xdr:from>
    <xdr:to>
      <xdr:col>45</xdr:col>
      <xdr:colOff>108857</xdr:colOff>
      <xdr:row>129</xdr:row>
      <xdr:rowOff>32657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E6759788-FB4D-4C19-87A0-71917444F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29</xdr:col>
      <xdr:colOff>5443</xdr:colOff>
      <xdr:row>129</xdr:row>
      <xdr:rowOff>87086</xdr:rowOff>
    </xdr:from>
    <xdr:to>
      <xdr:col>30</xdr:col>
      <xdr:colOff>593272</xdr:colOff>
      <xdr:row>132</xdr:row>
      <xdr:rowOff>65315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7B7EAF9A-B2C9-4DA5-A14E-2218F022E04D}"/>
            </a:ext>
          </a:extLst>
        </xdr:cNvPr>
        <xdr:cNvSpPr txBox="1"/>
      </xdr:nvSpPr>
      <xdr:spPr>
        <a:xfrm>
          <a:off x="17760043" y="21412200"/>
          <a:ext cx="1197429" cy="468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(a) 200 mm </a:t>
          </a:r>
          <a:r>
            <a:rPr lang="pt-BR" sz="16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39</xdr:col>
      <xdr:colOff>119743</xdr:colOff>
      <xdr:row>129</xdr:row>
      <xdr:rowOff>65315</xdr:rowOff>
    </xdr:from>
    <xdr:to>
      <xdr:col>41</xdr:col>
      <xdr:colOff>97972</xdr:colOff>
      <xdr:row>132</xdr:row>
      <xdr:rowOff>43544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C56A4996-7E31-4495-862E-28B67EFB99FE}"/>
            </a:ext>
          </a:extLst>
        </xdr:cNvPr>
        <xdr:cNvSpPr txBox="1"/>
      </xdr:nvSpPr>
      <xdr:spPr>
        <a:xfrm>
          <a:off x="23970343" y="21390429"/>
          <a:ext cx="1197429" cy="468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(a) 300 mm </a:t>
          </a:r>
          <a:r>
            <a:rPr lang="pt-BR" sz="16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769620</xdr:colOff>
      <xdr:row>6</xdr:row>
      <xdr:rowOff>160020</xdr:rowOff>
    </xdr:from>
    <xdr:to>
      <xdr:col>9</xdr:col>
      <xdr:colOff>386080</xdr:colOff>
      <xdr:row>29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11F237-0EAA-408E-B64E-E91F76FE3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175260</xdr:colOff>
      <xdr:row>9</xdr:row>
      <xdr:rowOff>68580</xdr:rowOff>
    </xdr:from>
    <xdr:to>
      <xdr:col>19</xdr:col>
      <xdr:colOff>248920</xdr:colOff>
      <xdr:row>31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3922EDC-3DFB-4DDD-86C1-8C3909A58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ados%20fina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 coletados"/>
      <sheetName val="0 mm sem rev"/>
      <sheetName val="0 mm com rev"/>
      <sheetName val="100 mm sem rev"/>
      <sheetName val="100 mm com rev"/>
      <sheetName val="200 mm sem rev"/>
      <sheetName val="200 mm com rev"/>
      <sheetName val="300 mm sem rev"/>
      <sheetName val="300 mm com rev"/>
      <sheetName val="Dados para o Minitab"/>
      <sheetName val="MMC"/>
      <sheetName val="MMC (2)"/>
      <sheetName val="Planilh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769">
          <cell r="B769">
            <v>0</v>
          </cell>
          <cell r="F769">
            <v>0</v>
          </cell>
        </row>
        <row r="770">
          <cell r="B770">
            <v>1.0008359999999996</v>
          </cell>
          <cell r="F770">
            <v>0.86978766632010707</v>
          </cell>
        </row>
        <row r="771">
          <cell r="B771">
            <v>1.9975983333333289</v>
          </cell>
          <cell r="F771">
            <v>0.21248786684968657</v>
          </cell>
        </row>
        <row r="772">
          <cell r="B772">
            <v>2.9994239999999976</v>
          </cell>
          <cell r="F772">
            <v>-0.91931713361070866</v>
          </cell>
        </row>
        <row r="773">
          <cell r="B773">
            <v>4.0036013333333322</v>
          </cell>
          <cell r="F773">
            <v>-1.5829034063727931</v>
          </cell>
        </row>
        <row r="774">
          <cell r="B774">
            <v>5.0090683333333317</v>
          </cell>
          <cell r="F774">
            <v>-1.7904234484584642</v>
          </cell>
        </row>
        <row r="775">
          <cell r="B775">
            <v>6.014839666666667</v>
          </cell>
          <cell r="F775">
            <v>-1.8929465571575625</v>
          </cell>
        </row>
        <row r="776">
          <cell r="B776">
            <v>7.020036666666666</v>
          </cell>
          <cell r="F776">
            <v>-2.0890929402930665</v>
          </cell>
        </row>
        <row r="777">
          <cell r="B777">
            <v>8.024579666666666</v>
          </cell>
          <cell r="F777">
            <v>-2.1296157198952281</v>
          </cell>
        </row>
        <row r="778">
          <cell r="B778">
            <v>9.0294226666666653</v>
          </cell>
          <cell r="F778">
            <v>-2.1728129353651009</v>
          </cell>
        </row>
        <row r="779">
          <cell r="B779">
            <v>10.034360000000001</v>
          </cell>
          <cell r="F779">
            <v>-2.4352411123408633</v>
          </cell>
        </row>
        <row r="780">
          <cell r="B780">
            <v>11.038697666666666</v>
          </cell>
          <cell r="F780">
            <v>-2.7853200558287798</v>
          </cell>
        </row>
        <row r="781">
          <cell r="B781">
            <v>12.043137666666668</v>
          </cell>
          <cell r="F781">
            <v>-3.1742879457832829</v>
          </cell>
        </row>
        <row r="782">
          <cell r="B782">
            <v>13.047460333333332</v>
          </cell>
          <cell r="F782">
            <v>-3.5903831674815172</v>
          </cell>
        </row>
        <row r="783">
          <cell r="B783">
            <v>14.051963666666667</v>
          </cell>
          <cell r="F783">
            <v>-4.1662823272279743</v>
          </cell>
        </row>
        <row r="784">
          <cell r="B784">
            <v>15.056574666666666</v>
          </cell>
          <cell r="F784">
            <v>-4.3607313122928373</v>
          </cell>
        </row>
        <row r="785">
          <cell r="B785">
            <v>16.062009</v>
          </cell>
          <cell r="F785">
            <v>-5.1572868046926565</v>
          </cell>
        </row>
        <row r="786">
          <cell r="B786">
            <v>17.065124333333333</v>
          </cell>
          <cell r="F786">
            <v>-5.4170255744753204</v>
          </cell>
        </row>
        <row r="787">
          <cell r="B787">
            <v>18.070459666666665</v>
          </cell>
          <cell r="F787">
            <v>-5.9313551697028624</v>
          </cell>
        </row>
        <row r="788">
          <cell r="B788">
            <v>19.074478333333332</v>
          </cell>
          <cell r="F788">
            <v>-6.0627802963863218</v>
          </cell>
        </row>
        <row r="789">
          <cell r="B789">
            <v>20.079570666666665</v>
          </cell>
          <cell r="F789">
            <v>-6.8600402652319872</v>
          </cell>
        </row>
        <row r="790">
          <cell r="B790">
            <v>21.082248666666665</v>
          </cell>
          <cell r="F790">
            <v>-7.1239203018270691</v>
          </cell>
        </row>
        <row r="791">
          <cell r="B791">
            <v>22.087804666666667</v>
          </cell>
          <cell r="F791">
            <v>-7.9476770932213334</v>
          </cell>
        </row>
        <row r="792">
          <cell r="B792">
            <v>23.091549999999998</v>
          </cell>
          <cell r="F792">
            <v>-8.268398844994806</v>
          </cell>
        </row>
        <row r="793">
          <cell r="B793">
            <v>24.097298666666667</v>
          </cell>
          <cell r="F793">
            <v>-8.405279885207964</v>
          </cell>
        </row>
        <row r="794">
          <cell r="B794">
            <v>25.102488333333334</v>
          </cell>
          <cell r="F794">
            <v>-8.7284342265767929</v>
          </cell>
        </row>
        <row r="795">
          <cell r="B795">
            <v>26.106781999999999</v>
          </cell>
          <cell r="F795">
            <v>-9.3952275861402814</v>
          </cell>
        </row>
        <row r="796">
          <cell r="B796">
            <v>27.111079666666665</v>
          </cell>
          <cell r="F796">
            <v>-10.123683271515999</v>
          </cell>
        </row>
        <row r="797">
          <cell r="B797">
            <v>28.115590666666666</v>
          </cell>
          <cell r="F797">
            <v>-10.541574111287755</v>
          </cell>
        </row>
        <row r="798">
          <cell r="B798">
            <v>29.120815999999998</v>
          </cell>
          <cell r="F798">
            <v>-11.110023080034781</v>
          </cell>
        </row>
        <row r="799">
          <cell r="B799">
            <v>30.125074333333334</v>
          </cell>
          <cell r="F799">
            <v>-11.278521450484968</v>
          </cell>
        </row>
        <row r="800">
          <cell r="B800">
            <v>31.130818999999999</v>
          </cell>
          <cell r="F800">
            <v>-12.041073498217592</v>
          </cell>
        </row>
        <row r="801">
          <cell r="B801">
            <v>32.134192999999996</v>
          </cell>
          <cell r="F801">
            <v>-12.51786489270229</v>
          </cell>
        </row>
        <row r="802">
          <cell r="B802">
            <v>33.139564333333333</v>
          </cell>
          <cell r="F802">
            <v>-12.591155420239392</v>
          </cell>
        </row>
        <row r="803">
          <cell r="B803">
            <v>34.145098333333337</v>
          </cell>
          <cell r="F803">
            <v>-13.915269419671292</v>
          </cell>
        </row>
        <row r="804">
          <cell r="B804">
            <v>35.147380999999996</v>
          </cell>
          <cell r="F804">
            <v>-13.392245144108402</v>
          </cell>
        </row>
        <row r="805">
          <cell r="B805">
            <v>36.155883333333335</v>
          </cell>
          <cell r="F805">
            <v>-13.932471200692436</v>
          </cell>
        </row>
        <row r="806">
          <cell r="B806">
            <v>37.158224666666669</v>
          </cell>
          <cell r="F806">
            <v>-14.321383259255152</v>
          </cell>
        </row>
        <row r="807">
          <cell r="B807">
            <v>38.163035000000001</v>
          </cell>
          <cell r="F807">
            <v>-14.363949258372671</v>
          </cell>
        </row>
        <row r="808">
          <cell r="B808">
            <v>39.168728000000002</v>
          </cell>
          <cell r="F808">
            <v>-14.652224042149914</v>
          </cell>
        </row>
        <row r="809">
          <cell r="B809">
            <v>40.172964</v>
          </cell>
          <cell r="F809">
            <v>-15.227079982374963</v>
          </cell>
        </row>
        <row r="810">
          <cell r="B810">
            <v>41.176347999999997</v>
          </cell>
          <cell r="F810">
            <v>-15.555193858061255</v>
          </cell>
        </row>
        <row r="811">
          <cell r="B811">
            <v>42.181185999999997</v>
          </cell>
          <cell r="F811">
            <v>-16.098063166266275</v>
          </cell>
        </row>
        <row r="812">
          <cell r="B812">
            <v>43.185391333333335</v>
          </cell>
          <cell r="F812">
            <v>-16.014285719713612</v>
          </cell>
        </row>
        <row r="813">
          <cell r="B813">
            <v>44.191390666666663</v>
          </cell>
          <cell r="F813">
            <v>-16.742228066339628</v>
          </cell>
        </row>
        <row r="814">
          <cell r="B814">
            <v>45.193864333333337</v>
          </cell>
          <cell r="F814">
            <v>-17.940663181616799</v>
          </cell>
        </row>
        <row r="815">
          <cell r="B815">
            <v>46.197000000000003</v>
          </cell>
          <cell r="F815">
            <v>-17.921713218716217</v>
          </cell>
        </row>
        <row r="816">
          <cell r="B816">
            <v>47.203844666666669</v>
          </cell>
          <cell r="F816">
            <v>-17.909071531308442</v>
          </cell>
        </row>
        <row r="817">
          <cell r="B817">
            <v>48.20892966666667</v>
          </cell>
          <cell r="F817">
            <v>-18.6303394583848</v>
          </cell>
        </row>
        <row r="818">
          <cell r="B818">
            <v>49.212114</v>
          </cell>
          <cell r="F818">
            <v>-18.830670015085232</v>
          </cell>
        </row>
        <row r="819">
          <cell r="B819">
            <v>50.217071000000004</v>
          </cell>
          <cell r="F819">
            <v>-19.284410182850014</v>
          </cell>
        </row>
        <row r="820">
          <cell r="B820">
            <v>51.220642999999995</v>
          </cell>
          <cell r="F820">
            <v>-19.231986705016912</v>
          </cell>
        </row>
        <row r="821">
          <cell r="B821">
            <v>52.226323000000001</v>
          </cell>
          <cell r="F821">
            <v>-20.34127559657145</v>
          </cell>
        </row>
        <row r="822">
          <cell r="B822">
            <v>53.228616666666667</v>
          </cell>
          <cell r="F822">
            <v>-20.349572716988423</v>
          </cell>
        </row>
        <row r="823">
          <cell r="B823">
            <v>54.235061666666667</v>
          </cell>
          <cell r="F823">
            <v>-20.803031420017547</v>
          </cell>
        </row>
        <row r="824">
          <cell r="B824">
            <v>55.237991333333326</v>
          </cell>
          <cell r="F824">
            <v>-21.345971677817875</v>
          </cell>
        </row>
        <row r="825">
          <cell r="B825">
            <v>56.242055333333326</v>
          </cell>
          <cell r="F825">
            <v>-21.296680941478908</v>
          </cell>
        </row>
        <row r="826">
          <cell r="B826">
            <v>57.247991999999996</v>
          </cell>
          <cell r="F826">
            <v>-21.620357961498275</v>
          </cell>
        </row>
        <row r="827">
          <cell r="B827">
            <v>58.251450000000006</v>
          </cell>
          <cell r="F827">
            <v>-22.290391531366083</v>
          </cell>
        </row>
        <row r="828">
          <cell r="B828">
            <v>59.254435333333333</v>
          </cell>
          <cell r="F828">
            <v>-22.803938045596272</v>
          </cell>
        </row>
        <row r="829">
          <cell r="B829">
            <v>60.258490333333327</v>
          </cell>
          <cell r="F829">
            <v>-23.258657076184129</v>
          </cell>
        </row>
        <row r="830">
          <cell r="B830">
            <v>61.263219333333325</v>
          </cell>
          <cell r="F830">
            <v>-23.519644672683416</v>
          </cell>
        </row>
        <row r="831">
          <cell r="B831">
            <v>62.268141333333332</v>
          </cell>
          <cell r="F831">
            <v>-24.310089489606224</v>
          </cell>
        </row>
        <row r="832">
          <cell r="B832">
            <v>63.271255333333329</v>
          </cell>
          <cell r="F832">
            <v>-25.104829706336318</v>
          </cell>
        </row>
        <row r="833">
          <cell r="B833">
            <v>64.274979666666653</v>
          </cell>
          <cell r="F833">
            <v>-25.869240914271508</v>
          </cell>
        </row>
        <row r="834">
          <cell r="B834">
            <v>65.279165999999989</v>
          </cell>
          <cell r="F834">
            <v>-25.978817420115792</v>
          </cell>
        </row>
        <row r="835">
          <cell r="B835">
            <v>66.284797666666663</v>
          </cell>
          <cell r="F835">
            <v>-27.02015876366637</v>
          </cell>
        </row>
        <row r="836">
          <cell r="B836">
            <v>67.287263333333328</v>
          </cell>
          <cell r="F836">
            <v>-27.220269227321957</v>
          </cell>
        </row>
        <row r="837">
          <cell r="B837">
            <v>68.293196333333327</v>
          </cell>
          <cell r="F837">
            <v>-28.262283559793627</v>
          </cell>
        </row>
        <row r="838">
          <cell r="B838">
            <v>69.295407666666662</v>
          </cell>
          <cell r="F838">
            <v>-28.558003362809558</v>
          </cell>
        </row>
        <row r="839">
          <cell r="B839">
            <v>70.301107000000002</v>
          </cell>
          <cell r="F839">
            <v>-28.951271273567642</v>
          </cell>
        </row>
        <row r="840">
          <cell r="B840">
            <v>71.304883333333336</v>
          </cell>
          <cell r="F840">
            <v>-29.739959383715984</v>
          </cell>
        </row>
        <row r="841">
          <cell r="B841">
            <v>72.307988666666674</v>
          </cell>
          <cell r="F841">
            <v>-30.47604233896778</v>
          </cell>
        </row>
        <row r="842">
          <cell r="B842">
            <v>73.312369000000004</v>
          </cell>
          <cell r="F842">
            <v>-30.864741646673966</v>
          </cell>
        </row>
        <row r="843">
          <cell r="B843">
            <v>74.317502000000005</v>
          </cell>
          <cell r="F843">
            <v>-31.969624150157721</v>
          </cell>
        </row>
        <row r="844">
          <cell r="B844">
            <v>75.319899333333339</v>
          </cell>
          <cell r="F844">
            <v>-32.48580877008142</v>
          </cell>
        </row>
        <row r="845">
          <cell r="B845">
            <v>76.325013666666663</v>
          </cell>
          <cell r="F845">
            <v>-33.469044864220145</v>
          </cell>
        </row>
        <row r="846">
          <cell r="B846">
            <v>77.328291666666658</v>
          </cell>
          <cell r="F846">
            <v>-33.884607105898191</v>
          </cell>
        </row>
        <row r="847">
          <cell r="B847">
            <v>78.334131999999997</v>
          </cell>
          <cell r="F847">
            <v>-34.584388668175812</v>
          </cell>
        </row>
        <row r="848">
          <cell r="B848">
            <v>79.337646666666657</v>
          </cell>
          <cell r="F848">
            <v>-34.193027409261141</v>
          </cell>
        </row>
        <row r="849">
          <cell r="B849">
            <v>80.343040666666667</v>
          </cell>
          <cell r="F849">
            <v>-35.830960005286542</v>
          </cell>
        </row>
        <row r="850">
          <cell r="B850">
            <v>81.342769666666655</v>
          </cell>
          <cell r="F850">
            <v>-36.313707003928414</v>
          </cell>
        </row>
        <row r="851">
          <cell r="B851">
            <v>82.349414666666675</v>
          </cell>
          <cell r="F851">
            <v>-36.517281997533068</v>
          </cell>
        </row>
        <row r="852">
          <cell r="B852">
            <v>83.354418333333328</v>
          </cell>
          <cell r="F852">
            <v>-37.563304855333215</v>
          </cell>
        </row>
        <row r="853">
          <cell r="B853">
            <v>84.356356333333338</v>
          </cell>
          <cell r="F853">
            <v>-38.579987950117022</v>
          </cell>
        </row>
        <row r="854">
          <cell r="B854">
            <v>85.359793333333329</v>
          </cell>
          <cell r="F854">
            <v>-39.064044309467363</v>
          </cell>
        </row>
        <row r="855">
          <cell r="B855">
            <v>86.364973666666671</v>
          </cell>
          <cell r="F855">
            <v>-39.642542112829695</v>
          </cell>
        </row>
        <row r="856">
          <cell r="B856">
            <v>87.369470000000007</v>
          </cell>
          <cell r="F856">
            <v>-40.584782202404632</v>
          </cell>
        </row>
        <row r="857">
          <cell r="B857">
            <v>88.372460666666669</v>
          </cell>
          <cell r="F857">
            <v>-40.602322928833367</v>
          </cell>
        </row>
        <row r="858">
          <cell r="B858">
            <v>89.377847333333335</v>
          </cell>
          <cell r="F858">
            <v>-41.553596816422761</v>
          </cell>
        </row>
        <row r="859">
          <cell r="B859">
            <v>90.379681000000005</v>
          </cell>
          <cell r="F859">
            <v>-42.447393135173542</v>
          </cell>
        </row>
        <row r="860">
          <cell r="B860">
            <v>91.383978333333332</v>
          </cell>
          <cell r="F860">
            <v>-42.98818251562539</v>
          </cell>
        </row>
        <row r="861">
          <cell r="B861">
            <v>92.388795333333334</v>
          </cell>
          <cell r="F861">
            <v>-43.87874127998581</v>
          </cell>
        </row>
        <row r="862">
          <cell r="B862">
            <v>93.392281999999994</v>
          </cell>
          <cell r="F862">
            <v>-44.110410407060932</v>
          </cell>
        </row>
        <row r="863">
          <cell r="B863">
            <v>94.397767333333348</v>
          </cell>
          <cell r="F863">
            <v>-44.470910553554788</v>
          </cell>
        </row>
        <row r="864">
          <cell r="B864">
            <v>95.401078333333345</v>
          </cell>
          <cell r="F864">
            <v>-45.636103649842717</v>
          </cell>
        </row>
        <row r="865">
          <cell r="B865">
            <v>96.402497666666662</v>
          </cell>
          <cell r="F865">
            <v>-46.03168294215962</v>
          </cell>
        </row>
        <row r="866">
          <cell r="B866">
            <v>97.407139000000001</v>
          </cell>
          <cell r="F866">
            <v>-46.426432342409285</v>
          </cell>
        </row>
        <row r="867">
          <cell r="B867">
            <v>98.411210666666676</v>
          </cell>
          <cell r="F867">
            <v>-46.784133286097315</v>
          </cell>
        </row>
        <row r="868">
          <cell r="B868">
            <v>99.41533033333333</v>
          </cell>
          <cell r="F868">
            <v>-47.576782139524347</v>
          </cell>
        </row>
        <row r="869">
          <cell r="B869">
            <v>100.41802866666667</v>
          </cell>
          <cell r="F869">
            <v>-48.187973443443752</v>
          </cell>
        </row>
        <row r="870">
          <cell r="B870">
            <v>101.422624</v>
          </cell>
          <cell r="F870">
            <v>-48.858106096853874</v>
          </cell>
        </row>
        <row r="871">
          <cell r="B871">
            <v>102.42710500000001</v>
          </cell>
          <cell r="F871">
            <v>-49.026696159705786</v>
          </cell>
        </row>
        <row r="872">
          <cell r="B872">
            <v>103.43264133333332</v>
          </cell>
          <cell r="F872">
            <v>-50.12914096030746</v>
          </cell>
        </row>
        <row r="873">
          <cell r="B873">
            <v>104.43438866666666</v>
          </cell>
          <cell r="F873">
            <v>-50.459364302507858</v>
          </cell>
        </row>
        <row r="874">
          <cell r="B874">
            <v>105.43933733333334</v>
          </cell>
          <cell r="F874">
            <v>-50.758780180393288</v>
          </cell>
        </row>
        <row r="875">
          <cell r="B875">
            <v>106.443099</v>
          </cell>
          <cell r="F875">
            <v>-51.490484207015463</v>
          </cell>
        </row>
        <row r="876">
          <cell r="B876">
            <v>107.44599533333334</v>
          </cell>
          <cell r="F876">
            <v>-52.003793971937881</v>
          </cell>
        </row>
        <row r="877">
          <cell r="B877">
            <v>108.450029</v>
          </cell>
          <cell r="F877">
            <v>-52.206202820416877</v>
          </cell>
        </row>
        <row r="878">
          <cell r="B878">
            <v>109.45409266666667</v>
          </cell>
          <cell r="F878">
            <v>-52.944912445812285</v>
          </cell>
        </row>
        <row r="879">
          <cell r="B879">
            <v>110.45648300000002</v>
          </cell>
          <cell r="F879">
            <v>-53.369104662240765</v>
          </cell>
        </row>
        <row r="880">
          <cell r="B880">
            <v>111.46114233333333</v>
          </cell>
          <cell r="F880">
            <v>-53.976501195301871</v>
          </cell>
        </row>
        <row r="881">
          <cell r="B881">
            <v>112.46429066666667</v>
          </cell>
          <cell r="F881">
            <v>-54.521537486361012</v>
          </cell>
        </row>
        <row r="882">
          <cell r="B882">
            <v>113.46850733333335</v>
          </cell>
          <cell r="F882">
            <v>-55.007081074053801</v>
          </cell>
        </row>
        <row r="883">
          <cell r="B883">
            <v>114.47270366666667</v>
          </cell>
          <cell r="F883">
            <v>-54.98998006109035</v>
          </cell>
        </row>
        <row r="884">
          <cell r="B884">
            <v>115.47739533333333</v>
          </cell>
          <cell r="F884">
            <v>-55.533008172245935</v>
          </cell>
        </row>
        <row r="885">
          <cell r="B885">
            <v>116.48019033333333</v>
          </cell>
          <cell r="F885">
            <v>-56.329761238831765</v>
          </cell>
        </row>
        <row r="886">
          <cell r="B886">
            <v>117.48367933333336</v>
          </cell>
          <cell r="F886">
            <v>-56.718094500403325</v>
          </cell>
        </row>
        <row r="887">
          <cell r="B887">
            <v>118.488646</v>
          </cell>
          <cell r="F887">
            <v>-57.075157511111364</v>
          </cell>
        </row>
        <row r="888">
          <cell r="B888">
            <v>119.49231833333333</v>
          </cell>
          <cell r="F888">
            <v>-57.495291816824171</v>
          </cell>
        </row>
        <row r="889">
          <cell r="B889">
            <v>120.495373</v>
          </cell>
          <cell r="F889">
            <v>-56.329096422902623</v>
          </cell>
        </row>
        <row r="890">
          <cell r="B890">
            <v>121.50287</v>
          </cell>
          <cell r="F890">
            <v>-58.372413481052902</v>
          </cell>
        </row>
        <row r="891">
          <cell r="B891">
            <v>122.501217</v>
          </cell>
          <cell r="F891">
            <v>-59.160993578451865</v>
          </cell>
        </row>
        <row r="892">
          <cell r="B892">
            <v>123.50822866666667</v>
          </cell>
          <cell r="F892">
            <v>-57.737503993681081</v>
          </cell>
        </row>
        <row r="893">
          <cell r="B893">
            <v>124.51675066666667</v>
          </cell>
          <cell r="F893">
            <v>-60.125708707726794</v>
          </cell>
        </row>
        <row r="894">
          <cell r="B894">
            <v>125.51296866666667</v>
          </cell>
          <cell r="F894">
            <v>-60.9802658918886</v>
          </cell>
        </row>
        <row r="895">
          <cell r="B895">
            <v>126.52041233333334</v>
          </cell>
          <cell r="F895">
            <v>-61.807640828106663</v>
          </cell>
        </row>
        <row r="896">
          <cell r="B896">
            <v>127.52448933333334</v>
          </cell>
          <cell r="F896">
            <v>-62.292335983987066</v>
          </cell>
        </row>
        <row r="897">
          <cell r="B897">
            <v>128.52913566666666</v>
          </cell>
          <cell r="F897">
            <v>-62.81041329149545</v>
          </cell>
        </row>
        <row r="898">
          <cell r="B898">
            <v>129.53314833333334</v>
          </cell>
          <cell r="F898">
            <v>-63.007844929461818</v>
          </cell>
        </row>
        <row r="899">
          <cell r="B899">
            <v>130.53736766666665</v>
          </cell>
          <cell r="F899">
            <v>-64.182718956581482</v>
          </cell>
        </row>
        <row r="900">
          <cell r="B900">
            <v>131.53933866666668</v>
          </cell>
          <cell r="F900">
            <v>-64.37836623930923</v>
          </cell>
        </row>
        <row r="901">
          <cell r="B901">
            <v>132.54533266666667</v>
          </cell>
          <cell r="F901">
            <v>-65.143314373740935</v>
          </cell>
        </row>
        <row r="902">
          <cell r="B902">
            <v>133.54847833333335</v>
          </cell>
          <cell r="F902">
            <v>-65.968686892035976</v>
          </cell>
        </row>
        <row r="903">
          <cell r="B903">
            <v>134.55239266666666</v>
          </cell>
          <cell r="F903">
            <v>-65.983225242689045</v>
          </cell>
        </row>
        <row r="904">
          <cell r="B904">
            <v>135.55794666666665</v>
          </cell>
          <cell r="F904">
            <v>-67.280317537846415</v>
          </cell>
        </row>
        <row r="905">
          <cell r="B905">
            <v>136.55898933333333</v>
          </cell>
          <cell r="F905">
            <v>-68.291305594013025</v>
          </cell>
        </row>
        <row r="906">
          <cell r="B906">
            <v>137.563951</v>
          </cell>
          <cell r="F906">
            <v>-68.463707364120467</v>
          </cell>
        </row>
        <row r="907">
          <cell r="B907">
            <v>138.56998333333334</v>
          </cell>
          <cell r="F907">
            <v>-69.413280565353617</v>
          </cell>
        </row>
        <row r="908">
          <cell r="B908">
            <v>139.57220100000001</v>
          </cell>
          <cell r="F908">
            <v>-69.987326828693739</v>
          </cell>
        </row>
        <row r="909">
          <cell r="B909">
            <v>140.57628266666666</v>
          </cell>
          <cell r="F909">
            <v>-70.603016920242922</v>
          </cell>
        </row>
        <row r="910">
          <cell r="B910">
            <v>141.57995233333335</v>
          </cell>
          <cell r="F910">
            <v>-71.332820786525502</v>
          </cell>
        </row>
        <row r="911">
          <cell r="B911">
            <v>142.58386866666669</v>
          </cell>
          <cell r="F911">
            <v>-72.00635696674631</v>
          </cell>
        </row>
        <row r="912">
          <cell r="B912">
            <v>143.58811066666667</v>
          </cell>
          <cell r="F912">
            <v>-72.985539729028048</v>
          </cell>
        </row>
        <row r="913">
          <cell r="B913">
            <v>144.590743</v>
          </cell>
          <cell r="F913">
            <v>-74.131135990382873</v>
          </cell>
        </row>
        <row r="914">
          <cell r="B914">
            <v>145.59362400000001</v>
          </cell>
          <cell r="F914">
            <v>-74.772129061924375</v>
          </cell>
        </row>
        <row r="915">
          <cell r="B915">
            <v>146.59895966666667</v>
          </cell>
          <cell r="F915">
            <v>-75.443791628748002</v>
          </cell>
        </row>
        <row r="916">
          <cell r="B916">
            <v>147.60261666666665</v>
          </cell>
          <cell r="F916">
            <v>-76.361275907740506</v>
          </cell>
        </row>
        <row r="917">
          <cell r="B917">
            <v>148.605816</v>
          </cell>
          <cell r="F917">
            <v>-77.593923519565564</v>
          </cell>
        </row>
        <row r="918">
          <cell r="B918">
            <v>149.608644</v>
          </cell>
          <cell r="F918">
            <v>-77.953974107431762</v>
          </cell>
        </row>
        <row r="919">
          <cell r="B919">
            <v>150.614282</v>
          </cell>
          <cell r="F919">
            <v>-78.87930857795989</v>
          </cell>
        </row>
        <row r="920">
          <cell r="B920">
            <v>151.61756266666663</v>
          </cell>
          <cell r="F920">
            <v>-79.669534592400339</v>
          </cell>
        </row>
        <row r="921">
          <cell r="B921">
            <v>152.62164166666665</v>
          </cell>
          <cell r="F921">
            <v>-79.99556091118923</v>
          </cell>
        </row>
        <row r="922">
          <cell r="B922">
            <v>153.62650433333332</v>
          </cell>
          <cell r="F922">
            <v>-81.231403450789969</v>
          </cell>
        </row>
        <row r="923">
          <cell r="B923">
            <v>154.62816733333332</v>
          </cell>
          <cell r="F923">
            <v>-82.183051646019138</v>
          </cell>
        </row>
        <row r="924">
          <cell r="B924">
            <v>155.63228233333331</v>
          </cell>
          <cell r="F924">
            <v>-82.386038897110552</v>
          </cell>
        </row>
        <row r="925">
          <cell r="B925">
            <v>156.63752133333332</v>
          </cell>
          <cell r="F925">
            <v>-83.096473034599612</v>
          </cell>
        </row>
        <row r="926">
          <cell r="B926">
            <v>157.64026266666667</v>
          </cell>
          <cell r="F926">
            <v>-83.858951007662213</v>
          </cell>
        </row>
        <row r="927">
          <cell r="B927">
            <v>158.64378266666665</v>
          </cell>
          <cell r="F927">
            <v>-83.904250627602821</v>
          </cell>
        </row>
        <row r="928">
          <cell r="B928">
            <v>159.64895533333333</v>
          </cell>
          <cell r="F928">
            <v>-84.356423417606734</v>
          </cell>
        </row>
        <row r="929">
          <cell r="B929">
            <v>160.65129466666667</v>
          </cell>
          <cell r="F929">
            <v>-86.09267097992857</v>
          </cell>
        </row>
        <row r="930">
          <cell r="B930">
            <v>161.65216466666666</v>
          </cell>
          <cell r="F930">
            <v>-86.825513083007394</v>
          </cell>
        </row>
        <row r="931">
          <cell r="B931">
            <v>162.65801366666665</v>
          </cell>
          <cell r="F931">
            <v>-85.033618573438545</v>
          </cell>
        </row>
        <row r="932">
          <cell r="B932">
            <v>163.66533299999998</v>
          </cell>
          <cell r="F932">
            <v>-88.068461771235505</v>
          </cell>
        </row>
        <row r="933">
          <cell r="B933">
            <v>164.65900066666666</v>
          </cell>
          <cell r="F933">
            <v>-88.426119945555769</v>
          </cell>
        </row>
        <row r="934">
          <cell r="B934">
            <v>165.66727066666664</v>
          </cell>
          <cell r="F934">
            <v>-89.370931466805914</v>
          </cell>
        </row>
        <row r="935">
          <cell r="B935">
            <v>166.66959999999997</v>
          </cell>
          <cell r="F935">
            <v>-90.261523214598625</v>
          </cell>
        </row>
        <row r="936">
          <cell r="B936">
            <v>167.67361866666664</v>
          </cell>
          <cell r="F936">
            <v>-91.060615007943539</v>
          </cell>
        </row>
        <row r="937">
          <cell r="B937">
            <v>168.67731633333332</v>
          </cell>
          <cell r="F937">
            <v>-91.388055154914269</v>
          </cell>
        </row>
        <row r="938">
          <cell r="B938">
            <v>169.68096299999999</v>
          </cell>
          <cell r="F938">
            <v>-92.004883981110893</v>
          </cell>
        </row>
        <row r="939">
          <cell r="B939">
            <v>170.68362833333333</v>
          </cell>
          <cell r="F939">
            <v>-92.617444430417919</v>
          </cell>
        </row>
        <row r="940">
          <cell r="B940">
            <v>171.68726999999998</v>
          </cell>
          <cell r="F940">
            <v>-93.035945349356936</v>
          </cell>
        </row>
        <row r="941">
          <cell r="B941">
            <v>172.691283</v>
          </cell>
          <cell r="F941">
            <v>-93.927043292248598</v>
          </cell>
        </row>
        <row r="942">
          <cell r="B942">
            <v>173.69364299999998</v>
          </cell>
          <cell r="F942">
            <v>-94.163268426822938</v>
          </cell>
        </row>
        <row r="943">
          <cell r="B943">
            <v>174.69794099999999</v>
          </cell>
          <cell r="F943">
            <v>-95.027057083800486</v>
          </cell>
        </row>
        <row r="944">
          <cell r="B944">
            <v>175.70020433333332</v>
          </cell>
          <cell r="F944">
            <v>-95.701053789038198</v>
          </cell>
        </row>
        <row r="945">
          <cell r="B945">
            <v>176.70388133333333</v>
          </cell>
          <cell r="F945">
            <v>-96.340516363753906</v>
          </cell>
        </row>
        <row r="946">
          <cell r="B946">
            <v>177.70704499999999</v>
          </cell>
          <cell r="F946">
            <v>-96.202869348202597</v>
          </cell>
        </row>
        <row r="947">
          <cell r="B947">
            <v>178.71162266666664</v>
          </cell>
          <cell r="F947">
            <v>-96.882687840389607</v>
          </cell>
        </row>
        <row r="948">
          <cell r="B948">
            <v>179.71321999999998</v>
          </cell>
          <cell r="F948">
            <v>-97.112407297992974</v>
          </cell>
        </row>
        <row r="949">
          <cell r="B949">
            <v>180.71702966666663</v>
          </cell>
          <cell r="F949">
            <v>-98.451059234349771</v>
          </cell>
        </row>
        <row r="950">
          <cell r="B950">
            <v>181.71793500000001</v>
          </cell>
          <cell r="F950">
            <v>-98.650529659875801</v>
          </cell>
        </row>
        <row r="951">
          <cell r="B951">
            <v>182.72341799999998</v>
          </cell>
          <cell r="F951">
            <v>-99.080365671874674</v>
          </cell>
        </row>
        <row r="952">
          <cell r="B952">
            <v>183.726719</v>
          </cell>
          <cell r="F952">
            <v>-99.156236286967285</v>
          </cell>
        </row>
        <row r="953">
          <cell r="B953">
            <v>184.73084899999998</v>
          </cell>
          <cell r="F953">
            <v>-99.642540593184393</v>
          </cell>
        </row>
        <row r="954">
          <cell r="B954">
            <v>185.73299033333333</v>
          </cell>
          <cell r="F954">
            <v>-100.50466969449879</v>
          </cell>
        </row>
        <row r="955">
          <cell r="B955">
            <v>186.73539099999999</v>
          </cell>
          <cell r="F955">
            <v>-100.61951736371427</v>
          </cell>
        </row>
        <row r="956">
          <cell r="B956">
            <v>187.74102666666664</v>
          </cell>
          <cell r="F956">
            <v>-101.34752103307531</v>
          </cell>
        </row>
        <row r="957">
          <cell r="B957">
            <v>188.74308666666664</v>
          </cell>
          <cell r="F957">
            <v>-101.23673839844749</v>
          </cell>
        </row>
        <row r="958">
          <cell r="B958">
            <v>189.74804566666666</v>
          </cell>
          <cell r="F958">
            <v>-104.53980972912197</v>
          </cell>
        </row>
        <row r="959">
          <cell r="B959">
            <v>190.74483133333334</v>
          </cell>
          <cell r="F959">
            <v>-101.87575087360584</v>
          </cell>
        </row>
        <row r="960">
          <cell r="B960">
            <v>191.75902699999997</v>
          </cell>
          <cell r="F960">
            <v>-101.86646511317443</v>
          </cell>
        </row>
        <row r="961">
          <cell r="B961">
            <v>192.75802499999998</v>
          </cell>
          <cell r="F961">
            <v>-102.21533873641492</v>
          </cell>
        </row>
        <row r="962">
          <cell r="B962">
            <v>193.76067499999999</v>
          </cell>
          <cell r="F962">
            <v>-102.29758249233251</v>
          </cell>
        </row>
        <row r="963">
          <cell r="B963">
            <v>194.76444900000001</v>
          </cell>
          <cell r="F963">
            <v>-102.65627313464482</v>
          </cell>
        </row>
        <row r="964">
          <cell r="B964">
            <v>195.76721566666666</v>
          </cell>
          <cell r="F964">
            <v>-103.23772361562067</v>
          </cell>
        </row>
        <row r="965">
          <cell r="B965">
            <v>196.76988599999996</v>
          </cell>
          <cell r="F965">
            <v>-103.6299453055241</v>
          </cell>
        </row>
        <row r="966">
          <cell r="B966">
            <v>197.77338566666666</v>
          </cell>
          <cell r="F966">
            <v>-103.68193365814898</v>
          </cell>
        </row>
        <row r="967">
          <cell r="B967">
            <v>198.77744433333331</v>
          </cell>
          <cell r="F967">
            <v>-104.29298204294912</v>
          </cell>
        </row>
        <row r="968">
          <cell r="B968">
            <v>199.78012466666661</v>
          </cell>
          <cell r="F968">
            <v>-103.2125262140503</v>
          </cell>
        </row>
        <row r="969">
          <cell r="B969">
            <v>200.78738266666664</v>
          </cell>
          <cell r="F969">
            <v>-104.56976930495514</v>
          </cell>
        </row>
        <row r="970">
          <cell r="B970">
            <v>201.78608599999998</v>
          </cell>
          <cell r="F970">
            <v>-105.51896270451583</v>
          </cell>
        </row>
        <row r="971">
          <cell r="B971">
            <v>202.79098866666666</v>
          </cell>
          <cell r="F971">
            <v>-100.63009516889775</v>
          </cell>
        </row>
        <row r="972">
          <cell r="B972">
            <v>203.80379633333331</v>
          </cell>
          <cell r="F972">
            <v>-106.15531568516995</v>
          </cell>
        </row>
        <row r="973">
          <cell r="B973">
            <v>204.78662466666665</v>
          </cell>
          <cell r="F973">
            <v>-106.50640351985335</v>
          </cell>
        </row>
        <row r="974">
          <cell r="B974">
            <v>205.80020533333334</v>
          </cell>
          <cell r="F974">
            <v>-105.88211849922008</v>
          </cell>
        </row>
        <row r="975">
          <cell r="B975">
            <v>206.8062783333333</v>
          </cell>
          <cell r="F975">
            <v>-106.36464756843017</v>
          </cell>
        </row>
        <row r="976">
          <cell r="B976">
            <v>207.80807899999996</v>
          </cell>
          <cell r="F976">
            <v>-106.84414636590684</v>
          </cell>
        </row>
        <row r="977">
          <cell r="B977">
            <v>208.8115883333333</v>
          </cell>
          <cell r="F977">
            <v>-107.3624575614604</v>
          </cell>
        </row>
        <row r="978">
          <cell r="B978">
            <v>209.81452300000001</v>
          </cell>
          <cell r="F978">
            <v>-107.56905905985859</v>
          </cell>
        </row>
        <row r="979">
          <cell r="B979">
            <v>210.81883099999996</v>
          </cell>
          <cell r="F979">
            <v>-107.86483686469744</v>
          </cell>
        </row>
        <row r="980">
          <cell r="B980">
            <v>211.82241233333332</v>
          </cell>
          <cell r="F980">
            <v>-107.84840325819334</v>
          </cell>
        </row>
        <row r="981">
          <cell r="B981">
            <v>212.82653699999997</v>
          </cell>
          <cell r="F981">
            <v>-108.3660466855531</v>
          </cell>
        </row>
        <row r="982">
          <cell r="B982">
            <v>213.82845966666665</v>
          </cell>
          <cell r="F982">
            <v>-108.60341308694382</v>
          </cell>
        </row>
        <row r="983">
          <cell r="B983">
            <v>214.83251833333333</v>
          </cell>
          <cell r="F983">
            <v>-108.49646147174479</v>
          </cell>
        </row>
        <row r="984">
          <cell r="B984">
            <v>215.83665366666665</v>
          </cell>
          <cell r="F984">
            <v>-108.79009332348465</v>
          </cell>
        </row>
        <row r="985">
          <cell r="B985">
            <v>216.839395</v>
          </cell>
          <cell r="F985">
            <v>-109.49390462988306</v>
          </cell>
        </row>
        <row r="986">
          <cell r="B986">
            <v>217.84195866666667</v>
          </cell>
          <cell r="F986">
            <v>-108.79490874258252</v>
          </cell>
        </row>
        <row r="987">
          <cell r="B987">
            <v>218.84828066666665</v>
          </cell>
          <cell r="F987">
            <v>-109.12683426023928</v>
          </cell>
        </row>
        <row r="988">
          <cell r="B988">
            <v>219.84950166666664</v>
          </cell>
          <cell r="F988">
            <v>-109.32996211995177</v>
          </cell>
        </row>
        <row r="989">
          <cell r="B989">
            <v>220.85290899999998</v>
          </cell>
          <cell r="F989">
            <v>-109.15905067397874</v>
          </cell>
        </row>
        <row r="990">
          <cell r="B990">
            <v>221.85765433333336</v>
          </cell>
          <cell r="F990">
            <v>-109.67635387866331</v>
          </cell>
        </row>
        <row r="991">
          <cell r="B991">
            <v>222.86037566666667</v>
          </cell>
          <cell r="F991">
            <v>-109.49752022266418</v>
          </cell>
        </row>
        <row r="992">
          <cell r="B992">
            <v>223.86571599999996</v>
          </cell>
          <cell r="F992">
            <v>-110.41951105849418</v>
          </cell>
        </row>
        <row r="993">
          <cell r="B993">
            <v>224.86662200000001</v>
          </cell>
          <cell r="F993">
            <v>-110.34431409387841</v>
          </cell>
        </row>
        <row r="994">
          <cell r="B994">
            <v>225.87206399999997</v>
          </cell>
          <cell r="F994">
            <v>-110.39386126630558</v>
          </cell>
        </row>
        <row r="995">
          <cell r="B995">
            <v>226.87576666666666</v>
          </cell>
          <cell r="F995">
            <v>-110.81429598720011</v>
          </cell>
        </row>
        <row r="996">
          <cell r="B996">
            <v>227.87863566666664</v>
          </cell>
          <cell r="F996">
            <v>-110.76530208130441</v>
          </cell>
        </row>
        <row r="997">
          <cell r="B997">
            <v>228.88312166666665</v>
          </cell>
          <cell r="F997">
            <v>-110.84755338475544</v>
          </cell>
        </row>
        <row r="998">
          <cell r="B998">
            <v>229.88604100000001</v>
          </cell>
          <cell r="F998">
            <v>-110.98717152310373</v>
          </cell>
        </row>
        <row r="999">
          <cell r="B999">
            <v>230.88929599999997</v>
          </cell>
          <cell r="F999">
            <v>-111.44342539135826</v>
          </cell>
        </row>
        <row r="1000">
          <cell r="B1000">
            <v>231.89243433333331</v>
          </cell>
          <cell r="F1000">
            <v>-112.36713920122487</v>
          </cell>
        </row>
        <row r="1001">
          <cell r="B1001">
            <v>232.89461633333332</v>
          </cell>
          <cell r="F1001">
            <v>-112.06955750384317</v>
          </cell>
        </row>
        <row r="1002">
          <cell r="B1002">
            <v>233.90044</v>
          </cell>
          <cell r="F1002">
            <v>-113.08635715301935</v>
          </cell>
        </row>
        <row r="1003">
          <cell r="B1003">
            <v>234.90146766666663</v>
          </cell>
          <cell r="F1003">
            <v>-112.82302815406486</v>
          </cell>
        </row>
        <row r="1004">
          <cell r="B1004">
            <v>235.90708299999997</v>
          </cell>
          <cell r="F1004">
            <v>-113.43672055611015</v>
          </cell>
        </row>
        <row r="1005">
          <cell r="B1005">
            <v>236.9084463333333</v>
          </cell>
          <cell r="F1005">
            <v>-113.39169395373155</v>
          </cell>
        </row>
        <row r="1006">
          <cell r="B1006">
            <v>237.91306433333332</v>
          </cell>
          <cell r="F1006">
            <v>-113.40713534229724</v>
          </cell>
        </row>
        <row r="1007">
          <cell r="B1007">
            <v>238.91685366666667</v>
          </cell>
          <cell r="F1007">
            <v>-114.33047601133801</v>
          </cell>
        </row>
        <row r="1008">
          <cell r="B1008">
            <v>239.91807433333332</v>
          </cell>
          <cell r="F1008">
            <v>-112.03393756612317</v>
          </cell>
        </row>
        <row r="1009">
          <cell r="B1009">
            <v>240.92629400000001</v>
          </cell>
          <cell r="F1009">
            <v>-114.48447037645882</v>
          </cell>
        </row>
        <row r="1010">
          <cell r="B1010">
            <v>241.92025133333334</v>
          </cell>
          <cell r="F1010">
            <v>-114.78881420052872</v>
          </cell>
        </row>
        <row r="1011">
          <cell r="B1011">
            <v>242.92791633333331</v>
          </cell>
          <cell r="F1011">
            <v>-113.90961560943657</v>
          </cell>
        </row>
        <row r="1012">
          <cell r="B1012">
            <v>243.93353666666667</v>
          </cell>
          <cell r="F1012">
            <v>-115.14163591874488</v>
          </cell>
        </row>
        <row r="1013">
          <cell r="B1013">
            <v>244.93195466666668</v>
          </cell>
          <cell r="F1013">
            <v>-114.16147229929624</v>
          </cell>
        </row>
        <row r="1014">
          <cell r="B1014">
            <v>245.938872</v>
          </cell>
          <cell r="F1014">
            <v>-113.33941841968908</v>
          </cell>
        </row>
        <row r="1015">
          <cell r="B1015">
            <v>246.94177633333334</v>
          </cell>
          <cell r="F1015">
            <v>-115.73171950291095</v>
          </cell>
        </row>
        <row r="1016">
          <cell r="B1016">
            <v>247.93930966666667</v>
          </cell>
          <cell r="F1016">
            <v>-115.08251593590457</v>
          </cell>
        </row>
        <row r="1017">
          <cell r="B1017">
            <v>248.94839366666668</v>
          </cell>
          <cell r="F1017">
            <v>-117.20444409314568</v>
          </cell>
        </row>
        <row r="1018">
          <cell r="B1018">
            <v>249.94583533333335</v>
          </cell>
          <cell r="F1018">
            <v>-117.77800667073795</v>
          </cell>
        </row>
        <row r="1019">
          <cell r="B1019">
            <v>250.95221833333335</v>
          </cell>
          <cell r="F1019">
            <v>-118.05353265701845</v>
          </cell>
        </row>
        <row r="1020">
          <cell r="B1020">
            <v>251.956603</v>
          </cell>
          <cell r="F1020">
            <v>-118.63056059546207</v>
          </cell>
        </row>
        <row r="1021">
          <cell r="B1021">
            <v>252.95898833333334</v>
          </cell>
          <cell r="F1021">
            <v>-119.09109157128623</v>
          </cell>
        </row>
        <row r="1022">
          <cell r="B1022">
            <v>253.96211633333331</v>
          </cell>
          <cell r="F1022">
            <v>-119.45248326169727</v>
          </cell>
        </row>
        <row r="1023">
          <cell r="B1023">
            <v>254.9653053333333</v>
          </cell>
          <cell r="F1023">
            <v>-120.31580875405912</v>
          </cell>
        </row>
        <row r="1024">
          <cell r="B1024">
            <v>255.96753833333332</v>
          </cell>
          <cell r="F1024">
            <v>-120.39683837744903</v>
          </cell>
        </row>
        <row r="1025">
          <cell r="B1025">
            <v>256.97269599999998</v>
          </cell>
          <cell r="F1025">
            <v>-121.2870274456549</v>
          </cell>
        </row>
        <row r="1026">
          <cell r="B1026">
            <v>257.97413033333333</v>
          </cell>
          <cell r="F1026">
            <v>-120.61859045976936</v>
          </cell>
        </row>
        <row r="1027">
          <cell r="B1027">
            <v>258.98066599999999</v>
          </cell>
          <cell r="F1027">
            <v>-122.54228410341433</v>
          </cell>
        </row>
        <row r="1028">
          <cell r="B1028">
            <v>259.97873333333331</v>
          </cell>
          <cell r="F1028">
            <v>-123.15050103226316</v>
          </cell>
        </row>
        <row r="1029">
          <cell r="B1029">
            <v>260.98446533333333</v>
          </cell>
          <cell r="F1029">
            <v>-123.79340015936663</v>
          </cell>
        </row>
        <row r="1030">
          <cell r="B1030">
            <v>261.98781733333334</v>
          </cell>
          <cell r="F1030">
            <v>-123.53154876189076</v>
          </cell>
        </row>
        <row r="1031">
          <cell r="B1031">
            <v>262.99339666666668</v>
          </cell>
          <cell r="F1031">
            <v>-123.79761356496144</v>
          </cell>
        </row>
        <row r="1032">
          <cell r="B1032">
            <v>263.99589399999996</v>
          </cell>
          <cell r="F1032">
            <v>-124.56402299684632</v>
          </cell>
        </row>
        <row r="1033">
          <cell r="B1033">
            <v>264.9981626666667</v>
          </cell>
          <cell r="F1033">
            <v>-124.38934724760742</v>
          </cell>
        </row>
        <row r="1034">
          <cell r="B1034">
            <v>266.00280133333331</v>
          </cell>
          <cell r="F1034">
            <v>-124.97576620842294</v>
          </cell>
        </row>
        <row r="1035">
          <cell r="B1035">
            <v>267.00497300000001</v>
          </cell>
          <cell r="F1035">
            <v>-124.74219572492574</v>
          </cell>
        </row>
        <row r="1036">
          <cell r="B1036">
            <v>268.01053766666666</v>
          </cell>
          <cell r="F1036">
            <v>-125.63094311113338</v>
          </cell>
        </row>
        <row r="1037">
          <cell r="B1037">
            <v>269.01197666666667</v>
          </cell>
          <cell r="F1037">
            <v>-125.27383439424588</v>
          </cell>
        </row>
        <row r="1038">
          <cell r="B1038">
            <v>270.01792766666665</v>
          </cell>
          <cell r="F1038">
            <v>-126.5684958595381</v>
          </cell>
        </row>
        <row r="1039">
          <cell r="B1039">
            <v>271.01781599999998</v>
          </cell>
          <cell r="F1039">
            <v>-126.6780699474614</v>
          </cell>
        </row>
        <row r="1040">
          <cell r="B1040">
            <v>272.02441800000003</v>
          </cell>
          <cell r="F1040">
            <v>-127.44535827192594</v>
          </cell>
        </row>
        <row r="1041">
          <cell r="B1041">
            <v>273.026768</v>
          </cell>
          <cell r="F1041">
            <v>-127.8015942586333</v>
          </cell>
        </row>
        <row r="1042">
          <cell r="B1042">
            <v>274.03104033333335</v>
          </cell>
          <cell r="F1042">
            <v>-128.28841076943047</v>
          </cell>
        </row>
        <row r="1043">
          <cell r="B1043">
            <v>275.03401566666668</v>
          </cell>
          <cell r="F1043">
            <v>-128.36863480246836</v>
          </cell>
        </row>
        <row r="1044">
          <cell r="B1044">
            <v>276.03823233333333</v>
          </cell>
          <cell r="F1044">
            <v>-128.66584505682727</v>
          </cell>
        </row>
        <row r="1045">
          <cell r="B1045">
            <v>277.04137566666668</v>
          </cell>
          <cell r="F1045">
            <v>-128.64922010728552</v>
          </cell>
        </row>
        <row r="1046">
          <cell r="B1046">
            <v>278.04565300000002</v>
          </cell>
          <cell r="F1046">
            <v>-128.88436452533958</v>
          </cell>
        </row>
        <row r="1047">
          <cell r="B1047">
            <v>279.04866933333335</v>
          </cell>
          <cell r="F1047">
            <v>-129.65254406461702</v>
          </cell>
        </row>
        <row r="1048">
          <cell r="B1048">
            <v>280.05092233333335</v>
          </cell>
          <cell r="F1048">
            <v>-129.85388531706326</v>
          </cell>
        </row>
        <row r="1049">
          <cell r="B1049">
            <v>281.05571366666675</v>
          </cell>
          <cell r="F1049">
            <v>-130.59247193524709</v>
          </cell>
        </row>
        <row r="1050">
          <cell r="B1050">
            <v>282.05814499999997</v>
          </cell>
          <cell r="F1050">
            <v>-130.11028632457493</v>
          </cell>
        </row>
        <row r="1051">
          <cell r="B1051">
            <v>283.06415666666669</v>
          </cell>
          <cell r="F1051">
            <v>-129.52654862023167</v>
          </cell>
        </row>
        <row r="1052">
          <cell r="B1052">
            <v>284.0679816666667</v>
          </cell>
          <cell r="F1052">
            <v>-130.38985058331366</v>
          </cell>
        </row>
        <row r="1053">
          <cell r="B1053">
            <v>285.06826700000005</v>
          </cell>
          <cell r="F1053">
            <v>-131.37666050803438</v>
          </cell>
        </row>
        <row r="1054">
          <cell r="B1054">
            <v>286.071054</v>
          </cell>
          <cell r="F1054">
            <v>-131.57875558966941</v>
          </cell>
        </row>
        <row r="1055">
          <cell r="B1055">
            <v>287.0762216666667</v>
          </cell>
          <cell r="F1055">
            <v>-131.37893380573979</v>
          </cell>
        </row>
        <row r="1056">
          <cell r="B1056">
            <v>288.08092100000005</v>
          </cell>
          <cell r="F1056">
            <v>-132.48895359692341</v>
          </cell>
        </row>
        <row r="1057">
          <cell r="B1057">
            <v>289.08191833333331</v>
          </cell>
          <cell r="F1057">
            <v>-133.03699084944742</v>
          </cell>
        </row>
        <row r="1058">
          <cell r="B1058">
            <v>290.08598733333338</v>
          </cell>
          <cell r="F1058">
            <v>-132.86602802036745</v>
          </cell>
        </row>
        <row r="1059">
          <cell r="B1059">
            <v>291.09107333333333</v>
          </cell>
          <cell r="F1059">
            <v>-133.63429486223222</v>
          </cell>
        </row>
        <row r="1060">
          <cell r="B1060">
            <v>292.09293533333334</v>
          </cell>
          <cell r="F1060">
            <v>-133.27706043325631</v>
          </cell>
        </row>
        <row r="1061">
          <cell r="B1061">
            <v>293.09912000000003</v>
          </cell>
          <cell r="F1061">
            <v>-134.29046832026526</v>
          </cell>
        </row>
        <row r="1062">
          <cell r="B1062">
            <v>294.09975066666669</v>
          </cell>
          <cell r="F1062">
            <v>-134.14590348450685</v>
          </cell>
        </row>
        <row r="1063">
          <cell r="B1063">
            <v>295.10534533333333</v>
          </cell>
          <cell r="F1063">
            <v>-134.2919516476307</v>
          </cell>
        </row>
        <row r="1064">
          <cell r="B1064">
            <v>296.10748166666667</v>
          </cell>
          <cell r="F1064">
            <v>-133.65675284168799</v>
          </cell>
        </row>
        <row r="1065">
          <cell r="B1065">
            <v>297.11160166666667</v>
          </cell>
          <cell r="F1065">
            <v>-134.58306800004021</v>
          </cell>
        </row>
        <row r="1066">
          <cell r="B1066">
            <v>298.11092000000002</v>
          </cell>
          <cell r="F1066">
            <v>-134.26159399313264</v>
          </cell>
        </row>
        <row r="1067">
          <cell r="B1067">
            <v>299.11627066666665</v>
          </cell>
          <cell r="F1067">
            <v>-134.81224028175342</v>
          </cell>
        </row>
        <row r="1068">
          <cell r="B1068">
            <v>300.11799000000002</v>
          </cell>
          <cell r="F1068">
            <v>-134.17482734327839</v>
          </cell>
        </row>
        <row r="1069">
          <cell r="B1069">
            <v>301.123941</v>
          </cell>
          <cell r="F1069">
            <v>-134.87915547523559</v>
          </cell>
        </row>
        <row r="1070">
          <cell r="B1070">
            <v>302.12461233333335</v>
          </cell>
          <cell r="F1070">
            <v>-135.17387984078698</v>
          </cell>
        </row>
        <row r="1071">
          <cell r="B1071">
            <v>303.12876266666666</v>
          </cell>
          <cell r="F1071">
            <v>-134.75816208098391</v>
          </cell>
        </row>
        <row r="1072">
          <cell r="B1072">
            <v>304.13387933333337</v>
          </cell>
          <cell r="F1072">
            <v>-135.05039564296089</v>
          </cell>
        </row>
        <row r="1073">
          <cell r="B1073">
            <v>305.134927</v>
          </cell>
          <cell r="F1073">
            <v>-134.73304493972893</v>
          </cell>
        </row>
        <row r="1074">
          <cell r="B1074">
            <v>306.13872166666664</v>
          </cell>
          <cell r="F1074">
            <v>-134.87737982096155</v>
          </cell>
        </row>
        <row r="1075">
          <cell r="B1075">
            <v>307.14090833333336</v>
          </cell>
          <cell r="F1075">
            <v>-135.02045972591503</v>
          </cell>
        </row>
        <row r="1076">
          <cell r="B1076">
            <v>308.14418433333338</v>
          </cell>
          <cell r="F1076">
            <v>-134.78869080468735</v>
          </cell>
        </row>
        <row r="1077">
          <cell r="B1077">
            <v>309.14788700000003</v>
          </cell>
          <cell r="F1077">
            <v>-135.0867921922484</v>
          </cell>
        </row>
        <row r="1078">
          <cell r="B1078">
            <v>310.14931133333334</v>
          </cell>
          <cell r="F1078">
            <v>-135.10903272516776</v>
          </cell>
        </row>
        <row r="1079">
          <cell r="B1079">
            <v>311.15258666666671</v>
          </cell>
          <cell r="F1079">
            <v>-135.60093119407807</v>
          </cell>
        </row>
        <row r="1080">
          <cell r="B1080">
            <v>312.15476366666667</v>
          </cell>
          <cell r="F1080">
            <v>-135.18068825609919</v>
          </cell>
        </row>
        <row r="1081">
          <cell r="B1081">
            <v>313.15985000000001</v>
          </cell>
          <cell r="F1081">
            <v>-135.10628806955881</v>
          </cell>
        </row>
        <row r="1082">
          <cell r="B1082">
            <v>314.16191500000002</v>
          </cell>
          <cell r="F1082">
            <v>-134.65383334219482</v>
          </cell>
        </row>
        <row r="1083">
          <cell r="B1083">
            <v>315.16525166666668</v>
          </cell>
          <cell r="F1083">
            <v>-134.73933191799719</v>
          </cell>
        </row>
        <row r="1084">
          <cell r="B1084">
            <v>316.16706199999999</v>
          </cell>
          <cell r="F1084">
            <v>-134.8821535584014</v>
          </cell>
        </row>
        <row r="1085">
          <cell r="B1085">
            <v>317.169982</v>
          </cell>
          <cell r="F1085">
            <v>-134.99543763993594</v>
          </cell>
        </row>
        <row r="1086">
          <cell r="B1086">
            <v>318.17288066666669</v>
          </cell>
          <cell r="F1086">
            <v>-134.20641153936137</v>
          </cell>
        </row>
        <row r="1087">
          <cell r="B1087">
            <v>319.17727533333334</v>
          </cell>
          <cell r="F1087">
            <v>-133.8484286256726</v>
          </cell>
        </row>
        <row r="1088">
          <cell r="B1088">
            <v>320.179259</v>
          </cell>
          <cell r="F1088">
            <v>-133.68239549568568</v>
          </cell>
        </row>
        <row r="1089">
          <cell r="B1089">
            <v>321.18178166666667</v>
          </cell>
          <cell r="F1089">
            <v>-133.32611076882128</v>
          </cell>
        </row>
        <row r="1090">
          <cell r="B1090">
            <v>322.18536266666672</v>
          </cell>
          <cell r="F1090">
            <v>-133.71767752405884</v>
          </cell>
        </row>
        <row r="1091">
          <cell r="B1091">
            <v>323.18745799999999</v>
          </cell>
          <cell r="F1091">
            <v>-132.73552321187898</v>
          </cell>
        </row>
        <row r="1092">
          <cell r="B1092">
            <v>324.1935206666667</v>
          </cell>
          <cell r="F1092">
            <v>-132.90939682829907</v>
          </cell>
        </row>
        <row r="1093">
          <cell r="B1093">
            <v>325.19375500000001</v>
          </cell>
          <cell r="F1093">
            <v>-133.36459543225791</v>
          </cell>
        </row>
        <row r="1094">
          <cell r="B1094">
            <v>326.19611466666669</v>
          </cell>
          <cell r="F1094">
            <v>-132.66848759523526</v>
          </cell>
        </row>
        <row r="1095">
          <cell r="B1095">
            <v>327.20216733333336</v>
          </cell>
          <cell r="F1095">
            <v>-132.05770539713208</v>
          </cell>
        </row>
        <row r="1096">
          <cell r="B1096">
            <v>328.20528033333335</v>
          </cell>
          <cell r="F1096">
            <v>-132.32778003240875</v>
          </cell>
        </row>
        <row r="1097">
          <cell r="B1097">
            <v>329.20608400000003</v>
          </cell>
          <cell r="F1097">
            <v>-131.91136078799966</v>
          </cell>
        </row>
        <row r="1098">
          <cell r="B1098">
            <v>330.21012266666668</v>
          </cell>
          <cell r="F1098">
            <v>-131.36709754373831</v>
          </cell>
        </row>
        <row r="1099">
          <cell r="B1099">
            <v>331.21332700000005</v>
          </cell>
          <cell r="F1099">
            <v>-131.42007306282903</v>
          </cell>
        </row>
        <row r="1100">
          <cell r="B1100">
            <v>332.21537133333334</v>
          </cell>
          <cell r="F1100">
            <v>-130.96797409654869</v>
          </cell>
        </row>
        <row r="1101">
          <cell r="B1101">
            <v>333.21946100000002</v>
          </cell>
          <cell r="F1101">
            <v>-130.83398883972021</v>
          </cell>
        </row>
        <row r="1102">
          <cell r="B1102">
            <v>334.22203466666667</v>
          </cell>
          <cell r="F1102">
            <v>-130.81798210028433</v>
          </cell>
        </row>
        <row r="1103">
          <cell r="B1103">
            <v>335.22466933333334</v>
          </cell>
          <cell r="F1103">
            <v>-131.18057582947884</v>
          </cell>
        </row>
        <row r="1104">
          <cell r="B1104">
            <v>336.22700900000007</v>
          </cell>
          <cell r="F1104">
            <v>-130.66448969673161</v>
          </cell>
        </row>
        <row r="1105">
          <cell r="B1105">
            <v>337.23217666666665</v>
          </cell>
          <cell r="F1105">
            <v>-130.59233457946979</v>
          </cell>
        </row>
        <row r="1106">
          <cell r="B1106">
            <v>338.23457733333333</v>
          </cell>
          <cell r="F1106">
            <v>-131.17084891535009</v>
          </cell>
        </row>
        <row r="1107">
          <cell r="B1107">
            <v>339.23663233333332</v>
          </cell>
          <cell r="F1107">
            <v>-130.9687383734574</v>
          </cell>
        </row>
        <row r="1108">
          <cell r="B1108">
            <v>340.24119966666672</v>
          </cell>
          <cell r="F1108">
            <v>-130.80223474619169</v>
          </cell>
        </row>
        <row r="1109">
          <cell r="B1109">
            <v>341.24390533333337</v>
          </cell>
          <cell r="F1109">
            <v>-130.69608475853917</v>
          </cell>
        </row>
        <row r="1110">
          <cell r="B1110">
            <v>342.24703833333336</v>
          </cell>
          <cell r="F1110">
            <v>-130.83947102287402</v>
          </cell>
        </row>
        <row r="1111">
          <cell r="B1111">
            <v>343.24985666666669</v>
          </cell>
          <cell r="F1111">
            <v>-130.79719876780987</v>
          </cell>
        </row>
        <row r="1112">
          <cell r="B1112">
            <v>344.25342699999999</v>
          </cell>
          <cell r="F1112">
            <v>-130.62644376532634</v>
          </cell>
        </row>
        <row r="1113">
          <cell r="B1113">
            <v>345.25641800000005</v>
          </cell>
          <cell r="F1113">
            <v>-130.77331746335429</v>
          </cell>
        </row>
        <row r="1114">
          <cell r="B1114">
            <v>346.25862500000005</v>
          </cell>
          <cell r="F1114">
            <v>-130.47870863562815</v>
          </cell>
        </row>
        <row r="1115">
          <cell r="B1115">
            <v>347.26312133333334</v>
          </cell>
          <cell r="F1115">
            <v>-130.86694872520914</v>
          </cell>
        </row>
        <row r="1116">
          <cell r="B1116">
            <v>348.26530866666667</v>
          </cell>
          <cell r="F1116">
            <v>-131.07169457335772</v>
          </cell>
        </row>
        <row r="1117">
          <cell r="B1117">
            <v>349.26883833333335</v>
          </cell>
          <cell r="F1117">
            <v>-131.28265036956975</v>
          </cell>
        </row>
        <row r="1118">
          <cell r="B1118">
            <v>350.2719816666667</v>
          </cell>
          <cell r="F1118">
            <v>-131.63802542003029</v>
          </cell>
        </row>
        <row r="1119">
          <cell r="B1119">
            <v>351.2751146666667</v>
          </cell>
          <cell r="F1119">
            <v>-131.68941168436649</v>
          </cell>
        </row>
        <row r="1120">
          <cell r="B1120">
            <v>352.27953966666672</v>
          </cell>
          <cell r="F1120">
            <v>-131.73739585252503</v>
          </cell>
        </row>
        <row r="1121">
          <cell r="B1121">
            <v>353.28316100000001</v>
          </cell>
          <cell r="F1121">
            <v>-131.78258550413784</v>
          </cell>
        </row>
        <row r="1122">
          <cell r="B1122">
            <v>354.28631466666673</v>
          </cell>
          <cell r="F1122">
            <v>-132.01694934072989</v>
          </cell>
        </row>
        <row r="1123">
          <cell r="B1123">
            <v>355.28920366666665</v>
          </cell>
          <cell r="F1123">
            <v>-132.47393373055343</v>
          </cell>
        </row>
        <row r="1124">
          <cell r="B1124">
            <v>356.29230633333339</v>
          </cell>
          <cell r="F1124">
            <v>-131.89635291304387</v>
          </cell>
        </row>
        <row r="1125">
          <cell r="B1125">
            <v>357.29816600000004</v>
          </cell>
          <cell r="F1125">
            <v>-132.25411349452227</v>
          </cell>
        </row>
        <row r="1126">
          <cell r="B1126">
            <v>358.29970166666669</v>
          </cell>
          <cell r="F1126">
            <v>-132.74189987363965</v>
          </cell>
        </row>
        <row r="1127">
          <cell r="B1127">
            <v>359.30285533333335</v>
          </cell>
          <cell r="F1127">
            <v>-132.69259704356006</v>
          </cell>
        </row>
        <row r="1128">
          <cell r="B1128">
            <v>360.30738200000002</v>
          </cell>
          <cell r="F1128">
            <v>-130.86980421498768</v>
          </cell>
        </row>
        <row r="1129">
          <cell r="B1129">
            <v>361.31438066666669</v>
          </cell>
          <cell r="F1129">
            <v>-132.94332873799519</v>
          </cell>
        </row>
        <row r="1130">
          <cell r="B1130">
            <v>362.31005733333336</v>
          </cell>
          <cell r="F1130">
            <v>-133.42614005120484</v>
          </cell>
        </row>
        <row r="1131">
          <cell r="B1131">
            <v>363.31656766666669</v>
          </cell>
          <cell r="F1131">
            <v>-132.17186118692982</v>
          </cell>
        </row>
        <row r="1132">
          <cell r="B1132">
            <v>364.32332266666668</v>
          </cell>
          <cell r="F1132">
            <v>-130.87398347369432</v>
          </cell>
        </row>
        <row r="1133">
          <cell r="B1133">
            <v>365.3261096666667</v>
          </cell>
          <cell r="F1133">
            <v>-133.92274522199239</v>
          </cell>
        </row>
        <row r="1134">
          <cell r="B1134">
            <v>366.32117600000004</v>
          </cell>
          <cell r="F1134">
            <v>-133.74055221066766</v>
          </cell>
        </row>
        <row r="1135">
          <cell r="B1135">
            <v>367.3309416666666</v>
          </cell>
          <cell r="F1135">
            <v>-133.77107394719778</v>
          </cell>
        </row>
        <row r="1136">
          <cell r="B1136">
            <v>368.33428833333335</v>
          </cell>
          <cell r="F1136">
            <v>-133.82056167086455</v>
          </cell>
        </row>
        <row r="1137">
          <cell r="B1137">
            <v>369.33749266666672</v>
          </cell>
          <cell r="F1137">
            <v>-134.55153718994885</v>
          </cell>
        </row>
        <row r="1138">
          <cell r="B1138">
            <v>370.33871366666671</v>
          </cell>
          <cell r="F1138">
            <v>-134.23299838299724</v>
          </cell>
        </row>
        <row r="1139">
          <cell r="B1139">
            <v>371.34399300000007</v>
          </cell>
          <cell r="F1139">
            <v>-134.12738875019753</v>
          </cell>
        </row>
        <row r="1140">
          <cell r="B1140">
            <v>372.34703466666667</v>
          </cell>
          <cell r="F1140">
            <v>-133.95620746405461</v>
          </cell>
        </row>
        <row r="1141">
          <cell r="B1141">
            <v>373.35072733333334</v>
          </cell>
          <cell r="F1141">
            <v>-134.21965303709587</v>
          </cell>
        </row>
        <row r="1142">
          <cell r="B1142">
            <v>374.35293433333334</v>
          </cell>
          <cell r="F1142">
            <v>-134.77071087604003</v>
          </cell>
        </row>
        <row r="1143">
          <cell r="B1143">
            <v>375.35510099999999</v>
          </cell>
          <cell r="F1143">
            <v>-134.85481248527569</v>
          </cell>
        </row>
        <row r="1144">
          <cell r="B1144">
            <v>376.35905833333334</v>
          </cell>
          <cell r="F1144">
            <v>-134.93730417173228</v>
          </cell>
        </row>
        <row r="1145">
          <cell r="B1145">
            <v>377.36270000000002</v>
          </cell>
          <cell r="F1145">
            <v>-134.57480509067139</v>
          </cell>
        </row>
        <row r="1146">
          <cell r="B1146">
            <v>378.36684033333336</v>
          </cell>
          <cell r="F1146">
            <v>-134.15776484967938</v>
          </cell>
        </row>
        <row r="1147">
          <cell r="B1147">
            <v>379.36983099999998</v>
          </cell>
          <cell r="F1147">
            <v>-133.95563890943839</v>
          </cell>
        </row>
        <row r="1148">
          <cell r="B1148">
            <v>380.37220166666668</v>
          </cell>
          <cell r="F1148">
            <v>-134.0415191350688</v>
          </cell>
        </row>
        <row r="1149">
          <cell r="B1149">
            <v>381.37453100000005</v>
          </cell>
          <cell r="F1149">
            <v>-134.1197775495327</v>
          </cell>
        </row>
        <row r="1150">
          <cell r="B1150">
            <v>382.37797933333331</v>
          </cell>
          <cell r="F1150">
            <v>-134.48482160979225</v>
          </cell>
        </row>
        <row r="1151">
          <cell r="B1151">
            <v>383.38062433333334</v>
          </cell>
          <cell r="F1151">
            <v>-134.09407079177922</v>
          </cell>
        </row>
        <row r="1152">
          <cell r="B1152">
            <v>384.38517100000001</v>
          </cell>
          <cell r="F1152">
            <v>-134.20558959226614</v>
          </cell>
        </row>
        <row r="1153">
          <cell r="B1153">
            <v>385.38705300000004</v>
          </cell>
          <cell r="F1153">
            <v>-134.23066679234941</v>
          </cell>
        </row>
        <row r="1154">
          <cell r="B1154">
            <v>386.39016600000002</v>
          </cell>
          <cell r="F1154">
            <v>-134.11907476096025</v>
          </cell>
        </row>
        <row r="1155">
          <cell r="B1155">
            <v>387.39350300000001</v>
          </cell>
          <cell r="F1155">
            <v>-133.64057297502046</v>
          </cell>
        </row>
        <row r="1156">
          <cell r="B1156">
            <v>388.39732733333335</v>
          </cell>
          <cell r="F1156">
            <v>-133.87920899491129</v>
          </cell>
        </row>
        <row r="1157">
          <cell r="B1157">
            <v>389.39893500000005</v>
          </cell>
          <cell r="F1157">
            <v>-133.77258390530594</v>
          </cell>
        </row>
        <row r="1158">
          <cell r="B1158">
            <v>390.40258666666671</v>
          </cell>
          <cell r="F1158">
            <v>-133.57207397210698</v>
          </cell>
        </row>
        <row r="1159">
          <cell r="B1159">
            <v>391.40585200000004</v>
          </cell>
          <cell r="F1159">
            <v>-133.58864995982427</v>
          </cell>
        </row>
        <row r="1160">
          <cell r="B1160">
            <v>392.40907666666669</v>
          </cell>
          <cell r="F1160">
            <v>-133.01060341289644</v>
          </cell>
        </row>
        <row r="1161">
          <cell r="B1161">
            <v>393.41394933333333</v>
          </cell>
          <cell r="F1161">
            <v>-133.3701017670254</v>
          </cell>
        </row>
        <row r="1162">
          <cell r="B1162">
            <v>394.41517033333338</v>
          </cell>
          <cell r="F1162">
            <v>-132.89022962674275</v>
          </cell>
        </row>
        <row r="1163">
          <cell r="B1163">
            <v>395.41936133333337</v>
          </cell>
          <cell r="F1163">
            <v>-132.53713440158882</v>
          </cell>
        </row>
        <row r="1164">
          <cell r="B1164">
            <v>396.42159900000001</v>
          </cell>
          <cell r="F1164">
            <v>-133.0251589606471</v>
          </cell>
        </row>
        <row r="1165">
          <cell r="B1165">
            <v>397.42257566666666</v>
          </cell>
          <cell r="F1165">
            <v>-132.55088530758701</v>
          </cell>
        </row>
        <row r="1166">
          <cell r="B1166">
            <v>398.427235</v>
          </cell>
          <cell r="F1166">
            <v>-133.19161517398965</v>
          </cell>
        </row>
        <row r="1167">
          <cell r="B1167">
            <v>399.42763166666668</v>
          </cell>
          <cell r="F1167">
            <v>-132.52730427823894</v>
          </cell>
        </row>
        <row r="1168">
          <cell r="B1168">
            <v>400.43322633333332</v>
          </cell>
          <cell r="F1168">
            <v>-130.70235244137245</v>
          </cell>
        </row>
        <row r="1169">
          <cell r="B1169">
            <v>401.43828200000007</v>
          </cell>
          <cell r="F1169">
            <v>-132.09398553471769</v>
          </cell>
        </row>
        <row r="1170">
          <cell r="B1170">
            <v>402.43491466666671</v>
          </cell>
          <cell r="F1170">
            <v>-132.01742605024143</v>
          </cell>
        </row>
        <row r="1171">
          <cell r="B1171">
            <v>403.44083566666671</v>
          </cell>
          <cell r="F1171">
            <v>-131.26012007194382</v>
          </cell>
        </row>
        <row r="1172">
          <cell r="B1172">
            <v>404.44521000000003</v>
          </cell>
          <cell r="F1172">
            <v>-128.3124925575992</v>
          </cell>
        </row>
        <row r="1173">
          <cell r="B1173">
            <v>405.45096733333338</v>
          </cell>
          <cell r="F1173">
            <v>-131.69936419262413</v>
          </cell>
        </row>
        <row r="1174">
          <cell r="B1174">
            <v>406.44107966666661</v>
          </cell>
          <cell r="F1174">
            <v>-131.21888066360037</v>
          </cell>
        </row>
        <row r="1175">
          <cell r="B1175">
            <v>407.45175033333334</v>
          </cell>
          <cell r="F1175">
            <v>-130.96808694834766</v>
          </cell>
        </row>
        <row r="1176">
          <cell r="B1176">
            <v>408.45414100000005</v>
          </cell>
          <cell r="F1176">
            <v>-131.0529454696983</v>
          </cell>
        </row>
        <row r="1177">
          <cell r="B1177">
            <v>409.45623666666665</v>
          </cell>
          <cell r="F1177">
            <v>-130.76279079577785</v>
          </cell>
        </row>
        <row r="1178">
          <cell r="B1178">
            <v>410.45945100000006</v>
          </cell>
          <cell r="F1178">
            <v>-130.59508879606003</v>
          </cell>
        </row>
        <row r="1179">
          <cell r="B1179">
            <v>411.46214666666668</v>
          </cell>
          <cell r="F1179">
            <v>-130.58594966054898</v>
          </cell>
        </row>
        <row r="1180">
          <cell r="B1180">
            <v>412.46513766666669</v>
          </cell>
          <cell r="F1180">
            <v>-130.06882335857657</v>
          </cell>
        </row>
        <row r="1181">
          <cell r="B1181">
            <v>413.46881999999999</v>
          </cell>
          <cell r="F1181">
            <v>-129.74961347881637</v>
          </cell>
        </row>
        <row r="1182">
          <cell r="B1182">
            <v>414.47091566666666</v>
          </cell>
          <cell r="F1182">
            <v>-129.45545880489513</v>
          </cell>
        </row>
        <row r="1183">
          <cell r="B1183">
            <v>415.47314333333333</v>
          </cell>
          <cell r="F1183">
            <v>-129.19882754942509</v>
          </cell>
        </row>
        <row r="1184">
          <cell r="B1184">
            <v>416.476022</v>
          </cell>
          <cell r="F1184">
            <v>-129.12282315312677</v>
          </cell>
        </row>
        <row r="1185">
          <cell r="B1185">
            <v>417.47883999999999</v>
          </cell>
          <cell r="F1185">
            <v>-128.51721792646137</v>
          </cell>
        </row>
        <row r="1186">
          <cell r="B1186">
            <v>418.48253266666666</v>
          </cell>
          <cell r="F1186">
            <v>-128.25433016616589</v>
          </cell>
        </row>
        <row r="1187">
          <cell r="B1187">
            <v>419.48385499999995</v>
          </cell>
          <cell r="F1187">
            <v>-128.12501472421795</v>
          </cell>
        </row>
        <row r="1188">
          <cell r="B1188">
            <v>420.48613366666666</v>
          </cell>
          <cell r="F1188">
            <v>-127.92832812284722</v>
          </cell>
        </row>
        <row r="1189">
          <cell r="B1189">
            <v>421.48924633333331</v>
          </cell>
          <cell r="F1189">
            <v>-127.56740311986331</v>
          </cell>
        </row>
        <row r="1190">
          <cell r="B1190">
            <v>422.49274566666662</v>
          </cell>
          <cell r="F1190">
            <v>-127.43305850089432</v>
          </cell>
        </row>
        <row r="1191">
          <cell r="B1191">
            <v>423.49557400000003</v>
          </cell>
          <cell r="F1191">
            <v>-127.60544206035723</v>
          </cell>
        </row>
        <row r="1192">
          <cell r="B1192">
            <v>424.49789299999998</v>
          </cell>
          <cell r="F1192">
            <v>-127.06471168869277</v>
          </cell>
        </row>
        <row r="1193">
          <cell r="B1193">
            <v>425.50228766666669</v>
          </cell>
          <cell r="F1193">
            <v>-127.23972877499762</v>
          </cell>
        </row>
        <row r="1194">
          <cell r="B1194">
            <v>426.50352900000001</v>
          </cell>
          <cell r="F1194">
            <v>-126.68316790203687</v>
          </cell>
        </row>
        <row r="1195">
          <cell r="B1195">
            <v>427.50859466666668</v>
          </cell>
          <cell r="F1195">
            <v>-126.73379014324109</v>
          </cell>
        </row>
        <row r="1196">
          <cell r="B1196">
            <v>428.51084266666669</v>
          </cell>
          <cell r="F1196">
            <v>-125.97147015509242</v>
          </cell>
        </row>
        <row r="1197">
          <cell r="B1197">
            <v>429.51567466666665</v>
          </cell>
          <cell r="F1197">
            <v>-126.05201264124516</v>
          </cell>
        </row>
        <row r="1198">
          <cell r="B1198">
            <v>430.51700733333337</v>
          </cell>
          <cell r="F1198">
            <v>-125.72735265209472</v>
          </cell>
        </row>
        <row r="1199">
          <cell r="B1199">
            <v>431.52148333333338</v>
          </cell>
          <cell r="F1199">
            <v>-125.80328147434821</v>
          </cell>
        </row>
        <row r="1200">
          <cell r="B1200">
            <v>432.52431133333334</v>
          </cell>
          <cell r="F1200">
            <v>-125.50999872888219</v>
          </cell>
        </row>
        <row r="1201">
          <cell r="B1201">
            <v>433.52847166666669</v>
          </cell>
          <cell r="F1201">
            <v>-125.61760345028577</v>
          </cell>
        </row>
        <row r="1202">
          <cell r="B1202">
            <v>434.53085233333331</v>
          </cell>
          <cell r="F1202">
            <v>-125.54447282377507</v>
          </cell>
        </row>
        <row r="1203">
          <cell r="B1203">
            <v>435.53429033333327</v>
          </cell>
          <cell r="F1203">
            <v>-125.30986143124761</v>
          </cell>
        </row>
        <row r="1204">
          <cell r="B1204">
            <v>436.53812533333337</v>
          </cell>
          <cell r="F1204">
            <v>-125.11181920885589</v>
          </cell>
        </row>
        <row r="1205">
          <cell r="B1205">
            <v>437.54186900000002</v>
          </cell>
          <cell r="F1205">
            <v>-124.99854276932393</v>
          </cell>
        </row>
        <row r="1206">
          <cell r="B1206">
            <v>438.54554099999996</v>
          </cell>
          <cell r="F1206">
            <v>-125.20101077010698</v>
          </cell>
        </row>
        <row r="1207">
          <cell r="B1207">
            <v>439.54822666666666</v>
          </cell>
          <cell r="F1207">
            <v>-124.81488248673305</v>
          </cell>
        </row>
        <row r="1208">
          <cell r="B1208">
            <v>440.55238733333334</v>
          </cell>
          <cell r="F1208">
            <v>-123.9864868463923</v>
          </cell>
        </row>
        <row r="1209">
          <cell r="B1209">
            <v>441.55675100000002</v>
          </cell>
          <cell r="F1209">
            <v>-123.94120424099603</v>
          </cell>
        </row>
        <row r="1210">
          <cell r="B1210">
            <v>442.55876533333338</v>
          </cell>
          <cell r="F1210">
            <v>-121.17813783112591</v>
          </cell>
        </row>
        <row r="1211">
          <cell r="B1211">
            <v>443.56628300000006</v>
          </cell>
          <cell r="F1211">
            <v>-122.90543246152713</v>
          </cell>
        </row>
        <row r="1212">
          <cell r="B1212">
            <v>444.561105</v>
          </cell>
          <cell r="F1212">
            <v>-122.92483793743475</v>
          </cell>
        </row>
        <row r="1213">
          <cell r="B1213">
            <v>445.56766633333336</v>
          </cell>
          <cell r="F1213">
            <v>-122.76750372725937</v>
          </cell>
        </row>
        <row r="1214">
          <cell r="B1214">
            <v>446.57119633333332</v>
          </cell>
          <cell r="F1214">
            <v>-122.81345916173086</v>
          </cell>
        </row>
        <row r="1215">
          <cell r="B1215">
            <v>447.57449233333335</v>
          </cell>
          <cell r="F1215">
            <v>-122.36333520289172</v>
          </cell>
        </row>
        <row r="1216">
          <cell r="B1216">
            <v>448.57911066666668</v>
          </cell>
          <cell r="F1216">
            <v>-122.25210956305649</v>
          </cell>
        </row>
        <row r="1217">
          <cell r="B1217">
            <v>449.58185700000001</v>
          </cell>
          <cell r="F1217">
            <v>-121.67558211004864</v>
          </cell>
        </row>
        <row r="1218">
          <cell r="B1218">
            <v>450.58602800000006</v>
          </cell>
          <cell r="F1218">
            <v>-121.63250858916879</v>
          </cell>
        </row>
        <row r="1219">
          <cell r="B1219">
            <v>451.58844900000003</v>
          </cell>
          <cell r="F1219">
            <v>-121.30466752570307</v>
          </cell>
        </row>
        <row r="1220">
          <cell r="B1220">
            <v>452.59303666666665</v>
          </cell>
          <cell r="F1220">
            <v>-121.16247516574946</v>
          </cell>
        </row>
        <row r="1221">
          <cell r="B1221">
            <v>453.59630233333331</v>
          </cell>
          <cell r="F1221">
            <v>-120.74305079173203</v>
          </cell>
        </row>
        <row r="1222">
          <cell r="B1222">
            <v>454.6004016666667</v>
          </cell>
          <cell r="F1222">
            <v>-120.60072171117025</v>
          </cell>
        </row>
        <row r="1223">
          <cell r="B1223">
            <v>455.60285300000004</v>
          </cell>
          <cell r="F1223">
            <v>-120.74384772955466</v>
          </cell>
        </row>
        <row r="1224">
          <cell r="B1224">
            <v>456.60579300000006</v>
          </cell>
          <cell r="F1224">
            <v>-120.88477677347825</v>
          </cell>
        </row>
        <row r="1225">
          <cell r="B1225">
            <v>457.60953633333338</v>
          </cell>
          <cell r="F1225">
            <v>-120.71283402901651</v>
          </cell>
        </row>
        <row r="1226">
          <cell r="B1226">
            <v>458.6135343333334</v>
          </cell>
          <cell r="F1226">
            <v>-120.63728158344783</v>
          </cell>
        </row>
        <row r="1227">
          <cell r="B1227">
            <v>459.61644366666673</v>
          </cell>
          <cell r="F1227">
            <v>-120.49791057393128</v>
          </cell>
        </row>
        <row r="1228">
          <cell r="B1228">
            <v>460.61994300000003</v>
          </cell>
          <cell r="F1228">
            <v>-120.86089928829408</v>
          </cell>
        </row>
        <row r="1229">
          <cell r="B1229">
            <v>461.62254700000005</v>
          </cell>
          <cell r="F1229">
            <v>-120.69152629737384</v>
          </cell>
        </row>
        <row r="1230">
          <cell r="B1230">
            <v>462.6276233333333</v>
          </cell>
          <cell r="F1230">
            <v>-120.82647029630539</v>
          </cell>
        </row>
        <row r="1231">
          <cell r="B1231">
            <v>463.63054266666671</v>
          </cell>
          <cell r="F1231">
            <v>-120.90608843464517</v>
          </cell>
        </row>
        <row r="1232">
          <cell r="B1232">
            <v>464.63403200000005</v>
          </cell>
          <cell r="F1232">
            <v>-120.61308800114628</v>
          </cell>
        </row>
        <row r="1233">
          <cell r="B1233">
            <v>465.63825366666669</v>
          </cell>
          <cell r="F1233">
            <v>-120.31562616277186</v>
          </cell>
        </row>
        <row r="1234">
          <cell r="B1234">
            <v>466.64201766666667</v>
          </cell>
          <cell r="F1234">
            <v>-120.80099432388842</v>
          </cell>
        </row>
        <row r="1235">
          <cell r="B1235">
            <v>467.64404166666668</v>
          </cell>
          <cell r="F1235">
            <v>-120.46758409028652</v>
          </cell>
        </row>
        <row r="1236">
          <cell r="B1236">
            <v>468.64931100000001</v>
          </cell>
          <cell r="F1236">
            <v>-120.14298530962326</v>
          </cell>
        </row>
        <row r="1237">
          <cell r="B1237">
            <v>469.65309566666667</v>
          </cell>
          <cell r="F1237">
            <v>-119.97399770966594</v>
          </cell>
        </row>
        <row r="1238">
          <cell r="B1238">
            <v>470.65613699999994</v>
          </cell>
          <cell r="F1238">
            <v>-119.8294834519314</v>
          </cell>
        </row>
        <row r="1239">
          <cell r="B1239">
            <v>471.65989033333335</v>
          </cell>
          <cell r="F1239">
            <v>-119.72286318866027</v>
          </cell>
        </row>
        <row r="1240">
          <cell r="B1240">
            <v>472.66356300000001</v>
          </cell>
          <cell r="F1240">
            <v>-119.61099713263896</v>
          </cell>
        </row>
        <row r="1241">
          <cell r="B1241">
            <v>473.66743866666673</v>
          </cell>
          <cell r="F1241">
            <v>-119.47124411155625</v>
          </cell>
        </row>
        <row r="1242">
          <cell r="B1242">
            <v>474.67103999999995</v>
          </cell>
          <cell r="F1242">
            <v>-119.51845546744983</v>
          </cell>
        </row>
        <row r="1243">
          <cell r="B1243">
            <v>475.6739796666667</v>
          </cell>
          <cell r="F1243">
            <v>-119.03705153977545</v>
          </cell>
        </row>
        <row r="1244">
          <cell r="B1244">
            <v>476.67841466666664</v>
          </cell>
          <cell r="F1244">
            <v>-119.55435818913146</v>
          </cell>
        </row>
        <row r="1245">
          <cell r="B1245">
            <v>477.68022566666667</v>
          </cell>
          <cell r="F1245">
            <v>-119.2861791060636</v>
          </cell>
        </row>
        <row r="1246">
          <cell r="B1246">
            <v>478.68525066666666</v>
          </cell>
          <cell r="F1246">
            <v>-118.67884547929269</v>
          </cell>
        </row>
        <row r="1247">
          <cell r="B1247">
            <v>479.68932966666665</v>
          </cell>
          <cell r="F1247">
            <v>-118.26020513141572</v>
          </cell>
        </row>
        <row r="1248">
          <cell r="B1248">
            <v>480.69199500000002</v>
          </cell>
          <cell r="F1248">
            <v>-117.46476558072133</v>
          </cell>
        </row>
        <row r="1249">
          <cell r="B1249">
            <v>481.69593200000003</v>
          </cell>
          <cell r="F1249">
            <v>-117.63461266652403</v>
          </cell>
        </row>
        <row r="1250">
          <cell r="B1250">
            <v>482.69736633333332</v>
          </cell>
          <cell r="F1250">
            <v>-116.50017568063925</v>
          </cell>
        </row>
        <row r="1251">
          <cell r="B1251">
            <v>483.70319500000005</v>
          </cell>
          <cell r="F1251">
            <v>-115.92163657041237</v>
          </cell>
        </row>
        <row r="1252">
          <cell r="B1252">
            <v>484.70510733333339</v>
          </cell>
          <cell r="F1252">
            <v>-116.66301418568153</v>
          </cell>
        </row>
        <row r="1253">
          <cell r="B1253">
            <v>485.70547400000004</v>
          </cell>
          <cell r="F1253">
            <v>-115.90106917968185</v>
          </cell>
        </row>
        <row r="1254">
          <cell r="B1254">
            <v>486.71153633333341</v>
          </cell>
          <cell r="F1254">
            <v>-115.79294315784489</v>
          </cell>
        </row>
        <row r="1255">
          <cell r="B1255">
            <v>487.71370300000007</v>
          </cell>
          <cell r="F1255">
            <v>-115.24504476707747</v>
          </cell>
        </row>
        <row r="1256">
          <cell r="B1256">
            <v>488.71766033333336</v>
          </cell>
          <cell r="F1256">
            <v>-114.7988697868701</v>
          </cell>
        </row>
        <row r="1257">
          <cell r="B1257">
            <v>489.72050833333333</v>
          </cell>
          <cell r="F1257">
            <v>-113.8815653371304</v>
          </cell>
        </row>
        <row r="1258">
          <cell r="B1258">
            <v>490.72459800000001</v>
          </cell>
          <cell r="F1258">
            <v>-113.27124674697036</v>
          </cell>
        </row>
        <row r="1259">
          <cell r="B1259">
            <v>491.72777200000007</v>
          </cell>
          <cell r="F1259">
            <v>-113.13192185087733</v>
          </cell>
        </row>
        <row r="1260">
          <cell r="B1260">
            <v>492.73082333333332</v>
          </cell>
          <cell r="F1260">
            <v>-112.08206340767319</v>
          </cell>
        </row>
        <row r="1261">
          <cell r="B1261">
            <v>493.73648966666667</v>
          </cell>
          <cell r="F1261">
            <v>-111.25536713047462</v>
          </cell>
        </row>
        <row r="1262">
          <cell r="B1262">
            <v>494.73956199999998</v>
          </cell>
          <cell r="F1262">
            <v>-111.02048589778441</v>
          </cell>
        </row>
        <row r="1263">
          <cell r="B1263">
            <v>495.74108766666666</v>
          </cell>
          <cell r="F1263">
            <v>-110.6662831290371</v>
          </cell>
        </row>
        <row r="1264">
          <cell r="B1264">
            <v>496.74412900000004</v>
          </cell>
          <cell r="F1264">
            <v>-109.06310220463428</v>
          </cell>
        </row>
        <row r="1265">
          <cell r="B1265">
            <v>497.74983599999996</v>
          </cell>
          <cell r="F1265">
            <v>-109.26369512874984</v>
          </cell>
        </row>
        <row r="1266">
          <cell r="B1266">
            <v>498.74959166666667</v>
          </cell>
          <cell r="F1266">
            <v>-108.15974652169686</v>
          </cell>
        </row>
        <row r="1267">
          <cell r="B1267">
            <v>499.75545099999999</v>
          </cell>
          <cell r="F1267">
            <v>-107.36350746492069</v>
          </cell>
        </row>
        <row r="1268">
          <cell r="B1268">
            <v>500.75817766666671</v>
          </cell>
          <cell r="F1268">
            <v>-106.53633468777707</v>
          </cell>
        </row>
        <row r="1269">
          <cell r="B1269">
            <v>501.76196166666659</v>
          </cell>
          <cell r="F1269">
            <v>-105.77234781129158</v>
          </cell>
        </row>
        <row r="1270">
          <cell r="B1270">
            <v>502.76565433333343</v>
          </cell>
          <cell r="F1270">
            <v>-105.13112671765873</v>
          </cell>
        </row>
        <row r="1271">
          <cell r="B1271">
            <v>503.76915366666674</v>
          </cell>
          <cell r="F1271">
            <v>-103.83644876535497</v>
          </cell>
        </row>
        <row r="1272">
          <cell r="B1272">
            <v>504.77381266666669</v>
          </cell>
          <cell r="F1272">
            <v>-103.2885123268244</v>
          </cell>
        </row>
        <row r="1273">
          <cell r="B1273">
            <v>505.77573533333333</v>
          </cell>
          <cell r="F1273">
            <v>-102.43187872821663</v>
          </cell>
        </row>
        <row r="1274">
          <cell r="B1274">
            <v>506.77978400000001</v>
          </cell>
          <cell r="F1274">
            <v>-101.2929379651531</v>
          </cell>
        </row>
        <row r="1275">
          <cell r="B1275">
            <v>507.78388333333339</v>
          </cell>
          <cell r="F1275">
            <v>-100.68160888458883</v>
          </cell>
        </row>
        <row r="1276">
          <cell r="B1276">
            <v>508.78652833333331</v>
          </cell>
          <cell r="F1276">
            <v>-99.263191399906745</v>
          </cell>
        </row>
        <row r="1277">
          <cell r="B1277">
            <v>509.79148200000003</v>
          </cell>
          <cell r="F1277">
            <v>-98.493601851722232</v>
          </cell>
        </row>
        <row r="1278">
          <cell r="B1278">
            <v>510.79327266666672</v>
          </cell>
          <cell r="F1278">
            <v>-97.359444834669134</v>
          </cell>
        </row>
        <row r="1279">
          <cell r="B1279">
            <v>511.797301</v>
          </cell>
          <cell r="F1279">
            <v>-96.374859470953083</v>
          </cell>
        </row>
        <row r="1280">
          <cell r="B1280">
            <v>512.80055633333325</v>
          </cell>
          <cell r="F1280">
            <v>-95.643112977470693</v>
          </cell>
        </row>
        <row r="1281">
          <cell r="B1281">
            <v>513.80359799999997</v>
          </cell>
          <cell r="F1281">
            <v>-94.75459835799721</v>
          </cell>
        </row>
        <row r="1282">
          <cell r="B1282">
            <v>514.80728033333332</v>
          </cell>
          <cell r="F1282">
            <v>-93.677388478242747</v>
          </cell>
        </row>
        <row r="1283">
          <cell r="B1283">
            <v>515.81075933333329</v>
          </cell>
          <cell r="F1283">
            <v>-92.663065925284783</v>
          </cell>
        </row>
        <row r="1284">
          <cell r="B1284">
            <v>516.81422833333329</v>
          </cell>
          <cell r="F1284">
            <v>-91.770420891129248</v>
          </cell>
        </row>
        <row r="1285">
          <cell r="B1285">
            <v>517.81719833333329</v>
          </cell>
          <cell r="F1285">
            <v>-91.071984045308525</v>
          </cell>
        </row>
        <row r="1286">
          <cell r="B1286">
            <v>518.8200773333333</v>
          </cell>
          <cell r="F1286">
            <v>-90.090979287272887</v>
          </cell>
        </row>
        <row r="1287">
          <cell r="B1287">
            <v>519.82399366666664</v>
          </cell>
          <cell r="F1287">
            <v>-89.484848800832012</v>
          </cell>
        </row>
        <row r="1288">
          <cell r="B1288">
            <v>520.82655699999998</v>
          </cell>
          <cell r="F1288">
            <v>-87.876186608611349</v>
          </cell>
        </row>
        <row r="1289">
          <cell r="B1289">
            <v>521.83223333333331</v>
          </cell>
          <cell r="F1289">
            <v>-88.013479479282225</v>
          </cell>
        </row>
        <row r="1290">
          <cell r="B1290">
            <v>522.83277233333331</v>
          </cell>
          <cell r="F1290">
            <v>-86.250680788115204</v>
          </cell>
        </row>
        <row r="1291">
          <cell r="B1291">
            <v>523.84010666666666</v>
          </cell>
          <cell r="F1291">
            <v>-86.013507707699617</v>
          </cell>
        </row>
        <row r="1292">
          <cell r="B1292">
            <v>524.84055466666666</v>
          </cell>
          <cell r="F1292">
            <v>-85.249474437652466</v>
          </cell>
        </row>
        <row r="1293">
          <cell r="B1293">
            <v>525.84491866666667</v>
          </cell>
          <cell r="F1293">
            <v>-84.644858137183306</v>
          </cell>
        </row>
        <row r="1294">
          <cell r="B1294">
            <v>526.84814333333327</v>
          </cell>
          <cell r="F1294">
            <v>-84.161811590260541</v>
          </cell>
        </row>
        <row r="1295">
          <cell r="B1295">
            <v>527.85165266666661</v>
          </cell>
          <cell r="F1295">
            <v>-82.833789452481156</v>
          </cell>
        </row>
        <row r="1296">
          <cell r="B1296">
            <v>528.85707466666668</v>
          </cell>
          <cell r="F1296">
            <v>-82.221358329192256</v>
          </cell>
        </row>
        <row r="1297">
          <cell r="B1297">
            <v>529.85912966666672</v>
          </cell>
          <cell r="F1297">
            <v>-81.459247787292242</v>
          </cell>
        </row>
        <row r="1298">
          <cell r="B1298">
            <v>530.86222199999997</v>
          </cell>
          <cell r="F1298">
            <v>-80.729678183654897</v>
          </cell>
        </row>
        <row r="1299">
          <cell r="B1299">
            <v>531.86575200000004</v>
          </cell>
          <cell r="F1299">
            <v>-79.867966951466869</v>
          </cell>
        </row>
        <row r="1300">
          <cell r="B1300">
            <v>532.86988200000008</v>
          </cell>
          <cell r="F1300">
            <v>-79.163937924346783</v>
          </cell>
        </row>
        <row r="1301">
          <cell r="B1301">
            <v>533.87350333333336</v>
          </cell>
          <cell r="F1301">
            <v>-78.557794242633037</v>
          </cell>
        </row>
        <row r="1302">
          <cell r="B1302">
            <v>534.87675899999999</v>
          </cell>
          <cell r="F1302">
            <v>-77.412380720745915</v>
          </cell>
        </row>
        <row r="1303">
          <cell r="B1303">
            <v>535.88123466666661</v>
          </cell>
          <cell r="F1303">
            <v>-76.872309904736426</v>
          </cell>
        </row>
        <row r="1304">
          <cell r="B1304">
            <v>536.88377766666656</v>
          </cell>
          <cell r="F1304">
            <v>-76.073336445194485</v>
          </cell>
        </row>
        <row r="1305">
          <cell r="B1305">
            <v>537.88809100000003</v>
          </cell>
          <cell r="F1305">
            <v>-75.465775128885696</v>
          </cell>
        </row>
        <row r="1306">
          <cell r="B1306">
            <v>538.8914883333332</v>
          </cell>
          <cell r="F1306">
            <v>-74.697541201725954</v>
          </cell>
        </row>
        <row r="1307">
          <cell r="B1307">
            <v>539.89549633333331</v>
          </cell>
          <cell r="F1307">
            <v>-73.776311237349347</v>
          </cell>
        </row>
        <row r="1308">
          <cell r="B1308">
            <v>540.89923999999996</v>
          </cell>
          <cell r="F1308">
            <v>-73.44736813114811</v>
          </cell>
        </row>
        <row r="1309">
          <cell r="B1309">
            <v>541.90141700000004</v>
          </cell>
          <cell r="F1309">
            <v>-72.779791859842121</v>
          </cell>
        </row>
        <row r="1310">
          <cell r="B1310">
            <v>542.90589266666666</v>
          </cell>
          <cell r="F1310">
            <v>-72.137054377166052</v>
          </cell>
        </row>
        <row r="1311">
          <cell r="B1311">
            <v>543.90937166666663</v>
          </cell>
          <cell r="F1311">
            <v>-71.466065157544776</v>
          </cell>
        </row>
        <row r="1312">
          <cell r="B1312">
            <v>544.91270799999995</v>
          </cell>
          <cell r="F1312">
            <v>-70.983564095080283</v>
          </cell>
        </row>
        <row r="1313">
          <cell r="B1313">
            <v>545.91539366666666</v>
          </cell>
          <cell r="F1313">
            <v>-69.9064358117068</v>
          </cell>
        </row>
        <row r="1314">
          <cell r="B1314">
            <v>546.92001233333326</v>
          </cell>
          <cell r="F1314">
            <v>-69.299543143467815</v>
          </cell>
        </row>
        <row r="1315">
          <cell r="B1315">
            <v>547.9227383333332</v>
          </cell>
          <cell r="F1315">
            <v>-68.56803775647397</v>
          </cell>
        </row>
        <row r="1316">
          <cell r="B1316">
            <v>548.92648199999996</v>
          </cell>
          <cell r="F1316">
            <v>-67.990427983608598</v>
          </cell>
        </row>
        <row r="1317">
          <cell r="B1317">
            <v>549.92971666666665</v>
          </cell>
          <cell r="F1317">
            <v>-67.381703917875512</v>
          </cell>
        </row>
        <row r="1318">
          <cell r="B1318">
            <v>550.93317533333334</v>
          </cell>
          <cell r="F1318">
            <v>-66.931070097598749</v>
          </cell>
        </row>
        <row r="1319">
          <cell r="B1319">
            <v>551.93643066666664</v>
          </cell>
          <cell r="F1319">
            <v>-66.104656937450656</v>
          </cell>
        </row>
        <row r="1320">
          <cell r="B1320">
            <v>552.94094733333327</v>
          </cell>
          <cell r="F1320">
            <v>-65.865541627680827</v>
          </cell>
        </row>
        <row r="1321">
          <cell r="B1321">
            <v>553.94318499999986</v>
          </cell>
          <cell r="F1321">
            <v>-65.038566186737484</v>
          </cell>
        </row>
        <row r="1322">
          <cell r="B1322">
            <v>554.94794599999989</v>
          </cell>
          <cell r="F1322">
            <v>-64.057185723076785</v>
          </cell>
        </row>
        <row r="1323">
          <cell r="B1323">
            <v>555.95130299999994</v>
          </cell>
          <cell r="F1323">
            <v>-63.638328899527089</v>
          </cell>
        </row>
        <row r="1324">
          <cell r="B1324">
            <v>556.95356133333325</v>
          </cell>
          <cell r="F1324">
            <v>-62.75033103083377</v>
          </cell>
        </row>
        <row r="1325">
          <cell r="B1325">
            <v>557.95795599999997</v>
          </cell>
          <cell r="F1325">
            <v>-62.548348117141664</v>
          </cell>
        </row>
        <row r="1326">
          <cell r="B1326">
            <v>558.95984799999997</v>
          </cell>
          <cell r="F1326">
            <v>-62.037081131754604</v>
          </cell>
        </row>
        <row r="1327">
          <cell r="B1327">
            <v>559.96359133333328</v>
          </cell>
          <cell r="F1327">
            <v>-61.645471720626567</v>
          </cell>
        </row>
        <row r="1328">
          <cell r="B1328">
            <v>560.96646033333332</v>
          </cell>
          <cell r="F1328">
            <v>-58.226477814730615</v>
          </cell>
        </row>
        <row r="1329">
          <cell r="B1329">
            <v>561.97465899999997</v>
          </cell>
          <cell r="F1329">
            <v>-60.637033414556782</v>
          </cell>
        </row>
        <row r="1330">
          <cell r="B1330">
            <v>562.9668263333333</v>
          </cell>
          <cell r="F1330">
            <v>-59.403986437928822</v>
          </cell>
        </row>
        <row r="1331">
          <cell r="B1331">
            <v>563.97695799999997</v>
          </cell>
          <cell r="F1331">
            <v>-57.064777652888147</v>
          </cell>
        </row>
        <row r="1332">
          <cell r="B1332">
            <v>564.98108833333322</v>
          </cell>
          <cell r="F1332">
            <v>-58.706748264036712</v>
          </cell>
        </row>
        <row r="1333">
          <cell r="B1333">
            <v>565.97653066666658</v>
          </cell>
          <cell r="F1333">
            <v>-57.787147212333302</v>
          </cell>
        </row>
        <row r="1334">
          <cell r="B1334">
            <v>566.98511633333328</v>
          </cell>
          <cell r="F1334">
            <v>-57.558949501104017</v>
          </cell>
        </row>
        <row r="1335">
          <cell r="B1335">
            <v>567.98739533333332</v>
          </cell>
          <cell r="F1335">
            <v>-57.141595871328001</v>
          </cell>
        </row>
        <row r="1336">
          <cell r="B1336">
            <v>568.99119933333327</v>
          </cell>
          <cell r="F1336">
            <v>-56.594587290566714</v>
          </cell>
        </row>
        <row r="1337">
          <cell r="B1337">
            <v>569.99494299999992</v>
          </cell>
          <cell r="F1337">
            <v>-55.799977517698551</v>
          </cell>
        </row>
        <row r="1338">
          <cell r="B1338">
            <v>570.9987073333333</v>
          </cell>
          <cell r="F1338">
            <v>-55.413011983747097</v>
          </cell>
        </row>
        <row r="1339">
          <cell r="B1339">
            <v>572.00118866666662</v>
          </cell>
          <cell r="F1339">
            <v>-55.148438779051126</v>
          </cell>
        </row>
        <row r="1340">
          <cell r="B1340">
            <v>573.00474899999995</v>
          </cell>
          <cell r="F1340">
            <v>-54.538694628705031</v>
          </cell>
        </row>
        <row r="1341">
          <cell r="B1341">
            <v>574.00906266666664</v>
          </cell>
          <cell r="F1341">
            <v>-53.710132950665788</v>
          </cell>
        </row>
        <row r="1342">
          <cell r="B1342">
            <v>575.01264333333324</v>
          </cell>
          <cell r="F1342">
            <v>-52.822366734305128</v>
          </cell>
        </row>
        <row r="1343">
          <cell r="B1343">
            <v>576.01587833333326</v>
          </cell>
          <cell r="F1343">
            <v>-52.149642306839553</v>
          </cell>
        </row>
        <row r="1344">
          <cell r="B1344">
            <v>577.01876733333324</v>
          </cell>
          <cell r="F1344">
            <v>-51.794960030002777</v>
          </cell>
        </row>
        <row r="1345">
          <cell r="B1345">
            <v>578.02149366666663</v>
          </cell>
          <cell r="F1345">
            <v>-51.093454281266048</v>
          </cell>
        </row>
        <row r="1346">
          <cell r="B1346">
            <v>579.0255013333333</v>
          </cell>
          <cell r="F1346">
            <v>-50.58089134530325</v>
          </cell>
        </row>
        <row r="1347">
          <cell r="B1347">
            <v>580.02828833333319</v>
          </cell>
          <cell r="F1347">
            <v>-50.096319760264464</v>
          </cell>
        </row>
        <row r="1348">
          <cell r="B1348">
            <v>581.03131999999994</v>
          </cell>
          <cell r="F1348">
            <v>-49.678149326260858</v>
          </cell>
        </row>
        <row r="1349">
          <cell r="B1349">
            <v>582.0348193333333</v>
          </cell>
          <cell r="F1349">
            <v>-49.665804707289375</v>
          </cell>
        </row>
        <row r="1350">
          <cell r="B1350">
            <v>583.03728100000001</v>
          </cell>
          <cell r="F1350">
            <v>-49.026586178464726</v>
          </cell>
        </row>
        <row r="1351">
          <cell r="B1351">
            <v>584.04179733333331</v>
          </cell>
          <cell r="F1351">
            <v>-48.416137897106474</v>
          </cell>
        </row>
        <row r="1352">
          <cell r="B1352">
            <v>585.04472766666663</v>
          </cell>
          <cell r="F1352">
            <v>-48.158410764760632</v>
          </cell>
        </row>
        <row r="1353">
          <cell r="B1353">
            <v>586.04716866666661</v>
          </cell>
          <cell r="F1353">
            <v>-46.956214663687547</v>
          </cell>
        </row>
        <row r="1354">
          <cell r="B1354">
            <v>587.05253966666669</v>
          </cell>
          <cell r="F1354">
            <v>-46.563172219627191</v>
          </cell>
        </row>
        <row r="1355">
          <cell r="B1355">
            <v>588.05435066666655</v>
          </cell>
          <cell r="F1355">
            <v>-46.113993136554456</v>
          </cell>
        </row>
        <row r="1356">
          <cell r="B1356">
            <v>589.0578496666667</v>
          </cell>
          <cell r="F1356">
            <v>-45.350648879319664</v>
          </cell>
        </row>
        <row r="1357">
          <cell r="B1357">
            <v>590.06136966666668</v>
          </cell>
          <cell r="F1357">
            <v>-44.871948499265294</v>
          </cell>
        </row>
        <row r="1358">
          <cell r="B1358">
            <v>591.06448233333333</v>
          </cell>
          <cell r="F1358">
            <v>-44.415023496278629</v>
          </cell>
        </row>
        <row r="1359">
          <cell r="B1359">
            <v>592.0681853333333</v>
          </cell>
          <cell r="F1359">
            <v>-44.026457855441961</v>
          </cell>
        </row>
        <row r="1360">
          <cell r="B1360">
            <v>593.07213233333334</v>
          </cell>
          <cell r="F1360">
            <v>-43.288960755773211</v>
          </cell>
        </row>
        <row r="1361">
          <cell r="B1361">
            <v>594.07638399999996</v>
          </cell>
          <cell r="F1361">
            <v>-42.680466360986159</v>
          </cell>
        </row>
        <row r="1362">
          <cell r="B1362">
            <v>595.07931399999995</v>
          </cell>
          <cell r="F1362">
            <v>-42.104072923716821</v>
          </cell>
        </row>
        <row r="1363">
          <cell r="B1363">
            <v>596.08214199999998</v>
          </cell>
          <cell r="F1363">
            <v>-41.405456844913871</v>
          </cell>
        </row>
        <row r="1364">
          <cell r="B1364">
            <v>597.08564133333334</v>
          </cell>
          <cell r="F1364">
            <v>-40.640778892614918</v>
          </cell>
        </row>
        <row r="1365">
          <cell r="B1365">
            <v>598.08922199999995</v>
          </cell>
          <cell r="F1365">
            <v>-40.130012676258097</v>
          </cell>
        </row>
        <row r="1366">
          <cell r="B1366">
            <v>599.09261933333335</v>
          </cell>
          <cell r="F1366">
            <v>-39.673112082419912</v>
          </cell>
        </row>
        <row r="1367">
          <cell r="B1367">
            <v>600.09589499999993</v>
          </cell>
          <cell r="F1367">
            <v>-38.752010189596454</v>
          </cell>
        </row>
        <row r="1368">
          <cell r="B1368">
            <v>601.10041166666667</v>
          </cell>
          <cell r="F1368">
            <v>-37.175894879823588</v>
          </cell>
        </row>
        <row r="1369">
          <cell r="B1369">
            <v>602.10535566666658</v>
          </cell>
          <cell r="F1369">
            <v>-37.875649155371619</v>
          </cell>
        </row>
        <row r="1370">
          <cell r="B1370">
            <v>603.10478599999999</v>
          </cell>
          <cell r="F1370">
            <v>-37.081053604530346</v>
          </cell>
        </row>
        <row r="1371">
          <cell r="B1371">
            <v>604.111581</v>
          </cell>
          <cell r="F1371">
            <v>-34.907132482742853</v>
          </cell>
        </row>
        <row r="1372">
          <cell r="B1372">
            <v>605.11672866666663</v>
          </cell>
          <cell r="F1372">
            <v>-35.607999069751372</v>
          </cell>
        </row>
        <row r="1373">
          <cell r="B1373">
            <v>606.11426666666659</v>
          </cell>
          <cell r="F1373">
            <v>-35.287457105085906</v>
          </cell>
        </row>
        <row r="1374">
          <cell r="B1374">
            <v>607.11988199999996</v>
          </cell>
          <cell r="F1374">
            <v>-34.307149507126823</v>
          </cell>
        </row>
        <row r="1375">
          <cell r="B1375">
            <v>608.12470366666662</v>
          </cell>
          <cell r="F1375">
            <v>-33.668036540490057</v>
          </cell>
        </row>
        <row r="1376">
          <cell r="B1376">
            <v>609.12765400000001</v>
          </cell>
          <cell r="F1376">
            <v>-32.777954370544037</v>
          </cell>
        </row>
        <row r="1377">
          <cell r="B1377">
            <v>610.13137699999993</v>
          </cell>
          <cell r="F1377">
            <v>-32.389700358761267</v>
          </cell>
        </row>
        <row r="1378">
          <cell r="B1378">
            <v>611.13377766666667</v>
          </cell>
          <cell r="F1378">
            <v>-31.533214694640822</v>
          </cell>
        </row>
        <row r="1379">
          <cell r="B1379">
            <v>612.13813133333338</v>
          </cell>
          <cell r="F1379">
            <v>-31.110276274713133</v>
          </cell>
        </row>
        <row r="1380">
          <cell r="B1380">
            <v>613.14071533333333</v>
          </cell>
          <cell r="F1380">
            <v>-30.15759165473747</v>
          </cell>
        </row>
        <row r="1381">
          <cell r="B1381">
            <v>614.14559833333328</v>
          </cell>
          <cell r="F1381">
            <v>-29.926412128330526</v>
          </cell>
        </row>
        <row r="1382">
          <cell r="B1382">
            <v>615.14738866666653</v>
          </cell>
          <cell r="F1382">
            <v>-29.661255473002747</v>
          </cell>
        </row>
        <row r="1383">
          <cell r="B1383">
            <v>616.15060333333327</v>
          </cell>
          <cell r="F1383">
            <v>-28.367886444887358</v>
          </cell>
        </row>
        <row r="1384">
          <cell r="B1384">
            <v>617.15605533333326</v>
          </cell>
          <cell r="F1384">
            <v>-27.289422765175487</v>
          </cell>
        </row>
        <row r="1385">
          <cell r="B1385">
            <v>618.15922933333331</v>
          </cell>
          <cell r="F1385">
            <v>-26.307431202415465</v>
          </cell>
        </row>
        <row r="1386">
          <cell r="B1386">
            <v>619.16234199999985</v>
          </cell>
          <cell r="F1386">
            <v>-25.730506199433346</v>
          </cell>
        </row>
        <row r="1387">
          <cell r="B1387">
            <v>620.16464099999996</v>
          </cell>
          <cell r="F1387">
            <v>-24.749130865378056</v>
          </cell>
        </row>
        <row r="1388">
          <cell r="B1388">
            <v>621.16909666666675</v>
          </cell>
          <cell r="F1388">
            <v>-24.109748420315935</v>
          </cell>
        </row>
        <row r="1389">
          <cell r="B1389">
            <v>622.17239266666661</v>
          </cell>
          <cell r="F1389">
            <v>-23.279624461477077</v>
          </cell>
        </row>
        <row r="1390">
          <cell r="B1390">
            <v>623.17664466666668</v>
          </cell>
          <cell r="F1390">
            <v>-22.541129704949871</v>
          </cell>
        </row>
        <row r="1391">
          <cell r="B1391">
            <v>624.18018466666672</v>
          </cell>
          <cell r="F1391">
            <v>-21.80940762061573</v>
          </cell>
        </row>
        <row r="1392">
          <cell r="B1392">
            <v>625.18366366666669</v>
          </cell>
          <cell r="F1392">
            <v>-21.23275173432765</v>
          </cell>
        </row>
        <row r="1393">
          <cell r="B1393">
            <v>626.18641000000002</v>
          </cell>
          <cell r="F1393">
            <v>-20.469557614648583</v>
          </cell>
        </row>
        <row r="1394">
          <cell r="B1394">
            <v>627.19025566666664</v>
          </cell>
          <cell r="F1394">
            <v>-19.017503816651182</v>
          </cell>
        </row>
        <row r="1395">
          <cell r="B1395">
            <v>628.19493466666665</v>
          </cell>
          <cell r="F1395">
            <v>-18.218545673839571</v>
          </cell>
        </row>
        <row r="1396">
          <cell r="B1396">
            <v>629.19723399999998</v>
          </cell>
          <cell r="F1396">
            <v>-17.456836644716144</v>
          </cell>
        </row>
        <row r="1397">
          <cell r="B1397">
            <v>630.2004486666666</v>
          </cell>
          <cell r="F1397">
            <v>-16.915134283263466</v>
          </cell>
        </row>
        <row r="1398">
          <cell r="B1398">
            <v>631.20323566666661</v>
          </cell>
          <cell r="F1398">
            <v>-15.305562698229968</v>
          </cell>
        </row>
        <row r="1399">
          <cell r="B1399">
            <v>632.20854566666662</v>
          </cell>
          <cell r="F1399">
            <v>-15.227586452209396</v>
          </cell>
        </row>
        <row r="1400">
          <cell r="B1400">
            <v>633.20891199999983</v>
          </cell>
          <cell r="F1400">
            <v>-14.434641807951564</v>
          </cell>
        </row>
        <row r="1401">
          <cell r="B1401">
            <v>634.21361166666668</v>
          </cell>
          <cell r="F1401">
            <v>-13.32966123739393</v>
          </cell>
        </row>
        <row r="1402">
          <cell r="B1402">
            <v>635.2177213333332</v>
          </cell>
          <cell r="F1402">
            <v>-12.310320942961194</v>
          </cell>
        </row>
        <row r="1403">
          <cell r="B1403">
            <v>636.22079333333329</v>
          </cell>
          <cell r="F1403">
            <v>-11.864773405333928</v>
          </cell>
        </row>
        <row r="1404">
          <cell r="B1404">
            <v>637.22307199999989</v>
          </cell>
          <cell r="F1404">
            <v>-11.036753470628657</v>
          </cell>
        </row>
        <row r="1405">
          <cell r="B1405">
            <v>638.22748733333333</v>
          </cell>
          <cell r="F1405">
            <v>-10.268081462518063</v>
          </cell>
        </row>
        <row r="1406">
          <cell r="B1406">
            <v>639.23108833333333</v>
          </cell>
          <cell r="F1406">
            <v>-9.3496265134803132</v>
          </cell>
        </row>
        <row r="1407">
          <cell r="B1407">
            <v>640.2345673333333</v>
          </cell>
          <cell r="F1407">
            <v>-8.5843039605258404</v>
          </cell>
        </row>
        <row r="1408">
          <cell r="B1408">
            <v>641.23723233333317</v>
          </cell>
          <cell r="F1408">
            <v>-6.3551981048988733</v>
          </cell>
        </row>
        <row r="1409">
          <cell r="B1409">
            <v>642.24335599999995</v>
          </cell>
          <cell r="F1409">
            <v>-6.3660055232824249</v>
          </cell>
        </row>
        <row r="1410">
          <cell r="B1410">
            <v>643.24215566666669</v>
          </cell>
          <cell r="F1410">
            <v>-5.8930943805859943</v>
          </cell>
        </row>
        <row r="1411">
          <cell r="B1411">
            <v>644.24632666666662</v>
          </cell>
          <cell r="F1411">
            <v>-3.1286875263690228</v>
          </cell>
        </row>
        <row r="1412">
          <cell r="B1412">
            <v>645.25358966666658</v>
          </cell>
          <cell r="F1412">
            <v>-4.2019251912080442</v>
          </cell>
        </row>
        <row r="1413">
          <cell r="B1413">
            <v>646.24893066666664</v>
          </cell>
          <cell r="F1413">
            <v>-3.8824341078347868</v>
          </cell>
        </row>
        <row r="1414">
          <cell r="B1414">
            <v>647.25505466666664</v>
          </cell>
          <cell r="F1414">
            <v>-2.6872411644805472</v>
          </cell>
        </row>
        <row r="1415">
          <cell r="B1415">
            <v>648.26024266666661</v>
          </cell>
          <cell r="F1415">
            <v>-1.9517306478700758</v>
          </cell>
        </row>
        <row r="1416">
          <cell r="B1416">
            <v>649.26266366666664</v>
          </cell>
          <cell r="F1416">
            <v>-0.99722291774245742</v>
          </cell>
        </row>
        <row r="1417">
          <cell r="B1417">
            <v>650.26640699999984</v>
          </cell>
          <cell r="F1417">
            <v>-0.32894683994283413</v>
          </cell>
        </row>
        <row r="1418">
          <cell r="B1418">
            <v>651.26919433333342</v>
          </cell>
          <cell r="F1418">
            <v>0.33995844016038168</v>
          </cell>
        </row>
        <row r="1419">
          <cell r="B1419">
            <v>652.27259199999992</v>
          </cell>
          <cell r="F1419">
            <v>0.94785939573521771</v>
          </cell>
        </row>
        <row r="1420">
          <cell r="B1420">
            <v>653.27627433333328</v>
          </cell>
          <cell r="F1420">
            <v>1.7737359421582943</v>
          </cell>
        </row>
        <row r="1421">
          <cell r="B1421">
            <v>654.28028199999994</v>
          </cell>
          <cell r="F1421">
            <v>2.385965544788371</v>
          </cell>
        </row>
        <row r="1422">
          <cell r="B1422">
            <v>655.28319166666665</v>
          </cell>
          <cell r="F1422">
            <v>2.7736702493816323</v>
          </cell>
        </row>
        <row r="1423">
          <cell r="B1423">
            <v>656.28606033333335</v>
          </cell>
          <cell r="F1423">
            <v>3.2219971268735992</v>
          </cell>
        </row>
        <row r="1424">
          <cell r="B1424">
            <v>657.28990566666664</v>
          </cell>
          <cell r="F1424">
            <v>3.3967172298023374</v>
          </cell>
        </row>
        <row r="1425">
          <cell r="B1425">
            <v>658.2928556666667</v>
          </cell>
          <cell r="F1425">
            <v>4.5664657046850525</v>
          </cell>
        </row>
        <row r="1426">
          <cell r="B1426">
            <v>659.29832866666675</v>
          </cell>
          <cell r="F1426">
            <v>5.3642855072137401</v>
          </cell>
        </row>
        <row r="1427">
          <cell r="B1427">
            <v>660.30101400000001</v>
          </cell>
          <cell r="F1427">
            <v>6.6907467621854515</v>
          </cell>
        </row>
        <row r="1428">
          <cell r="B1428">
            <v>661.30540866666661</v>
          </cell>
          <cell r="F1428">
            <v>7.4233963425435761</v>
          </cell>
        </row>
        <row r="1429">
          <cell r="B1429">
            <v>662.30762633333325</v>
          </cell>
          <cell r="F1429">
            <v>8.6566834125460517</v>
          </cell>
        </row>
        <row r="1430">
          <cell r="B1430">
            <v>663.31216333333327</v>
          </cell>
          <cell r="F1430">
            <v>9.3258207883268334</v>
          </cell>
        </row>
        <row r="1431">
          <cell r="B1431">
            <v>664.3145843333333</v>
          </cell>
          <cell r="F1431">
            <v>9.6556618517910646</v>
          </cell>
        </row>
        <row r="1432">
          <cell r="B1432">
            <v>665.31728999999996</v>
          </cell>
          <cell r="F1432">
            <v>10.573811839443559</v>
          </cell>
        </row>
        <row r="1433">
          <cell r="B1433">
            <v>666.3219693333333</v>
          </cell>
          <cell r="F1433">
            <v>11.560437010647629</v>
          </cell>
        </row>
        <row r="1434">
          <cell r="B1434">
            <v>667.32605866666665</v>
          </cell>
          <cell r="F1434">
            <v>12.605088572404444</v>
          </cell>
        </row>
        <row r="1435">
          <cell r="B1435">
            <v>668.3299853333333</v>
          </cell>
          <cell r="F1435">
            <v>12.873563606053906</v>
          </cell>
        </row>
        <row r="1436">
          <cell r="B1436">
            <v>669.33197899999993</v>
          </cell>
          <cell r="F1436">
            <v>13.38927425484332</v>
          </cell>
        </row>
        <row r="1437">
          <cell r="B1437">
            <v>670.33590566666658</v>
          </cell>
          <cell r="F1437">
            <v>14.276749288496704</v>
          </cell>
        </row>
        <row r="1438">
          <cell r="B1438">
            <v>671.34030066666674</v>
          </cell>
          <cell r="F1438">
            <v>14.855065897258546</v>
          </cell>
        </row>
        <row r="1439">
          <cell r="B1439">
            <v>672.34351466666658</v>
          </cell>
          <cell r="F1439">
            <v>15.872434201898267</v>
          </cell>
        </row>
        <row r="1440">
          <cell r="B1440">
            <v>673.34823466666671</v>
          </cell>
          <cell r="F1440">
            <v>16.452103505140535</v>
          </cell>
        </row>
        <row r="1441">
          <cell r="B1441">
            <v>674.35094099999992</v>
          </cell>
          <cell r="F1441">
            <v>17.029254216262611</v>
          </cell>
        </row>
        <row r="1442">
          <cell r="B1442">
            <v>675.35446033333335</v>
          </cell>
          <cell r="F1442">
            <v>18.136620539508762</v>
          </cell>
        </row>
        <row r="1443">
          <cell r="B1443">
            <v>676.35873300000003</v>
          </cell>
          <cell r="F1443">
            <v>18.304471057126015</v>
          </cell>
        </row>
        <row r="1444">
          <cell r="B1444">
            <v>677.36040133333336</v>
          </cell>
          <cell r="F1444">
            <v>19.039828649696833</v>
          </cell>
        </row>
        <row r="1445">
          <cell r="B1445">
            <v>678.36503966666658</v>
          </cell>
          <cell r="F1445">
            <v>19.773409327143277</v>
          </cell>
        </row>
        <row r="1446">
          <cell r="B1446">
            <v>679.36853899999983</v>
          </cell>
          <cell r="F1446">
            <v>20.321420612782582</v>
          </cell>
        </row>
        <row r="1447">
          <cell r="B1447">
            <v>680.37134700000001</v>
          </cell>
          <cell r="F1447">
            <v>20.551348320636709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"/>
  <sheetViews>
    <sheetView showGridLines="0" zoomScaleNormal="100" workbookViewId="0">
      <pane xSplit="1" topLeftCell="B1" activePane="topRight" state="frozen"/>
      <selection pane="topRight" activeCell="O57" sqref="O57"/>
    </sheetView>
  </sheetViews>
  <sheetFormatPr defaultRowHeight="13.2" x14ac:dyDescent="0.25"/>
  <cols>
    <col min="2" max="2" width="11.44140625" style="2" customWidth="1"/>
    <col min="3" max="257" width="11.5546875" customWidth="1"/>
  </cols>
  <sheetData>
    <row r="1" spans="1:21" s="47" customFormat="1" ht="16.2" thickBot="1" x14ac:dyDescent="0.35">
      <c r="B1" s="91" t="s">
        <v>63</v>
      </c>
      <c r="C1" s="94"/>
      <c r="D1" s="94"/>
      <c r="E1" s="94"/>
      <c r="F1" s="95"/>
      <c r="H1" s="91" t="s">
        <v>64</v>
      </c>
      <c r="I1" s="94"/>
      <c r="J1" s="94"/>
      <c r="K1" s="94"/>
      <c r="L1" s="95"/>
    </row>
    <row r="2" spans="1:21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21" s="1" customFormat="1" x14ac:dyDescent="0.25">
      <c r="A3">
        <v>40</v>
      </c>
      <c r="B3" s="1">
        <v>-4.5499999999999999E-2</v>
      </c>
      <c r="C3" s="1">
        <v>-4.5600000000000002E-2</v>
      </c>
      <c r="D3" s="1">
        <v>-4.6300000000000001E-2</v>
      </c>
      <c r="E3" s="1">
        <v>-4.6800000000000001E-2</v>
      </c>
      <c r="F3" s="1">
        <v>-4.5900000000000003E-2</v>
      </c>
      <c r="H3" s="1">
        <v>-3.9000000000000003E-3</v>
      </c>
      <c r="I3" s="1">
        <v>-4.0000000000000001E-3</v>
      </c>
      <c r="J3" s="1">
        <v>-3.8E-3</v>
      </c>
      <c r="K3" s="1">
        <v>-4.0999999999999995E-3</v>
      </c>
      <c r="L3" s="1">
        <v>-4.3999999999999994E-3</v>
      </c>
      <c r="O3"/>
      <c r="P3"/>
      <c r="Q3"/>
      <c r="R3"/>
      <c r="S3"/>
    </row>
    <row r="4" spans="1:21" s="1" customFormat="1" x14ac:dyDescent="0.25">
      <c r="A4">
        <v>80</v>
      </c>
      <c r="B4" s="1">
        <v>-9.8500000000000004E-2</v>
      </c>
      <c r="C4" s="1">
        <v>-9.9000000000000005E-2</v>
      </c>
      <c r="D4" s="1">
        <v>-9.9299999999999999E-2</v>
      </c>
      <c r="E4" s="1">
        <v>-9.8900000000000002E-2</v>
      </c>
      <c r="F4" s="1">
        <v>-9.9900000000000003E-2</v>
      </c>
      <c r="H4" s="1">
        <v>-9.4999999999999998E-3</v>
      </c>
      <c r="I4" s="1">
        <v>-1.0100000000000001E-2</v>
      </c>
      <c r="J4" s="1">
        <v>-1.0200000000000001E-2</v>
      </c>
      <c r="K4" s="1">
        <v>-1.0400000000000001E-2</v>
      </c>
      <c r="L4" s="1">
        <v>-1.14E-2</v>
      </c>
      <c r="O4"/>
      <c r="P4"/>
      <c r="Q4"/>
      <c r="R4"/>
      <c r="S4"/>
    </row>
    <row r="5" spans="1:21" s="1" customFormat="1" x14ac:dyDescent="0.25">
      <c r="A5">
        <v>120</v>
      </c>
      <c r="B5" s="1">
        <v>-0.1585</v>
      </c>
      <c r="C5" s="1">
        <v>-0.15890000000000001</v>
      </c>
      <c r="D5" s="1">
        <v>-0.15970000000000001</v>
      </c>
      <c r="E5" s="1">
        <v>-0.15970000000000001</v>
      </c>
      <c r="F5" s="1">
        <v>-0.15959999999999999</v>
      </c>
      <c r="H5" s="1">
        <v>-1.9400000000000001E-2</v>
      </c>
      <c r="I5" s="1">
        <v>-1.9599999999999999E-2</v>
      </c>
      <c r="J5" s="1">
        <v>-1.9599999999999999E-2</v>
      </c>
      <c r="K5" s="1">
        <v>-1.9800000000000002E-2</v>
      </c>
      <c r="L5" s="1">
        <v>-1.9800000000000002E-2</v>
      </c>
      <c r="O5"/>
      <c r="P5"/>
      <c r="Q5"/>
      <c r="R5"/>
      <c r="S5"/>
    </row>
    <row r="6" spans="1:21" s="1" customFormat="1" x14ac:dyDescent="0.25">
      <c r="A6">
        <v>160</v>
      </c>
      <c r="B6" s="1">
        <v>-0.2235</v>
      </c>
      <c r="C6" s="1">
        <v>-0.22370000000000001</v>
      </c>
      <c r="D6" s="1">
        <v>-0.22489999999999999</v>
      </c>
      <c r="E6" s="1">
        <v>-0.22509999999999999</v>
      </c>
      <c r="F6" s="1">
        <v>-0.22470000000000001</v>
      </c>
      <c r="H6" s="1">
        <v>-3.27E-2</v>
      </c>
      <c r="I6" s="1">
        <v>-3.27E-2</v>
      </c>
      <c r="J6" s="1">
        <v>-3.3099999999999997E-2</v>
      </c>
      <c r="K6" s="1">
        <v>-3.2999999999999995E-2</v>
      </c>
      <c r="L6" s="1">
        <v>-3.32E-2</v>
      </c>
      <c r="O6"/>
      <c r="P6"/>
      <c r="Q6"/>
      <c r="R6"/>
      <c r="S6"/>
    </row>
    <row r="7" spans="1:21" s="1" customFormat="1" x14ac:dyDescent="0.25">
      <c r="A7">
        <v>200</v>
      </c>
      <c r="B7" s="1">
        <v>-0.28010000000000002</v>
      </c>
      <c r="C7" s="1">
        <v>-0.28129999999999999</v>
      </c>
      <c r="D7" s="1">
        <v>-0.28110000000000002</v>
      </c>
      <c r="E7" s="1">
        <v>-0.28079999999999999</v>
      </c>
      <c r="F7" s="1">
        <v>-0.28139999999999998</v>
      </c>
      <c r="H7" s="1">
        <v>-3.7199999999999997E-2</v>
      </c>
      <c r="I7" s="1">
        <v>-3.8099999999999995E-2</v>
      </c>
      <c r="J7" s="1">
        <v>-3.7599999999999995E-2</v>
      </c>
      <c r="K7" s="1">
        <v>-3.7199999999999997E-2</v>
      </c>
      <c r="L7" s="1">
        <v>-3.8399999999999997E-2</v>
      </c>
      <c r="O7"/>
      <c r="P7"/>
      <c r="Q7"/>
      <c r="R7"/>
      <c r="S7"/>
    </row>
    <row r="8" spans="1:21" x14ac:dyDescent="0.25">
      <c r="A8">
        <v>240</v>
      </c>
      <c r="B8" s="1">
        <v>-0.32540000000000002</v>
      </c>
      <c r="C8" s="1">
        <v>-0.32629999999999998</v>
      </c>
      <c r="D8" s="1">
        <v>-0.32750000000000001</v>
      </c>
      <c r="E8" s="1">
        <v>-0.32690000000000002</v>
      </c>
      <c r="F8" s="1">
        <v>-0.32679999999999998</v>
      </c>
      <c r="H8" s="1">
        <v>-3.2799999999999996E-2</v>
      </c>
      <c r="I8" s="1">
        <v>-3.3799999999999997E-2</v>
      </c>
      <c r="J8" s="1">
        <v>-3.3099999999999997E-2</v>
      </c>
      <c r="K8" s="1">
        <v>-3.2299999999999995E-2</v>
      </c>
      <c r="L8" s="1">
        <v>-3.3599999999999998E-2</v>
      </c>
      <c r="U8" s="1"/>
    </row>
    <row r="9" spans="1:21" x14ac:dyDescent="0.25">
      <c r="A9">
        <v>280</v>
      </c>
      <c r="B9" s="1">
        <v>-0.37780000000000002</v>
      </c>
      <c r="C9" s="1">
        <v>-0.37819999999999998</v>
      </c>
      <c r="D9" s="1">
        <v>-0.37909999999999999</v>
      </c>
      <c r="E9" s="1">
        <v>-0.37909999999999999</v>
      </c>
      <c r="F9" s="1">
        <v>-0.37840000000000001</v>
      </c>
      <c r="H9" s="1">
        <v>-3.32E-2</v>
      </c>
      <c r="I9" s="1">
        <v>-3.6899999999999995E-2</v>
      </c>
      <c r="J9" s="1">
        <v>-3.5099999999999999E-2</v>
      </c>
      <c r="K9" s="1">
        <v>-3.32E-2</v>
      </c>
      <c r="L9" s="1">
        <v>-3.5699999999999996E-2</v>
      </c>
      <c r="U9" s="1"/>
    </row>
    <row r="10" spans="1:21" x14ac:dyDescent="0.25">
      <c r="A10">
        <v>320</v>
      </c>
      <c r="B10" s="1">
        <v>-0.42149999999999999</v>
      </c>
      <c r="C10" s="1">
        <v>-0.42199999999999999</v>
      </c>
      <c r="D10" s="1">
        <v>-0.42230000000000001</v>
      </c>
      <c r="E10" s="1">
        <v>-0.42180000000000001</v>
      </c>
      <c r="F10" s="1">
        <v>-0.42180000000000001</v>
      </c>
      <c r="H10" s="1">
        <v>-2.47E-2</v>
      </c>
      <c r="I10" s="1">
        <v>-2.86E-2</v>
      </c>
      <c r="J10" s="1">
        <v>-2.6100000000000002E-2</v>
      </c>
      <c r="K10" s="1">
        <v>-2.5100000000000001E-2</v>
      </c>
      <c r="L10" s="1">
        <v>-2.7300000000000001E-2</v>
      </c>
      <c r="U10" s="1"/>
    </row>
    <row r="11" spans="1:21" x14ac:dyDescent="0.25">
      <c r="A11">
        <v>360</v>
      </c>
      <c r="B11" s="1">
        <v>-0.4592</v>
      </c>
      <c r="C11" s="1">
        <v>-0.45950000000000002</v>
      </c>
      <c r="D11" s="1">
        <v>-0.4597</v>
      </c>
      <c r="E11" s="1">
        <v>-0.4597</v>
      </c>
      <c r="F11" s="1">
        <v>-0.45960000000000001</v>
      </c>
      <c r="H11" s="1">
        <v>-1.12E-2</v>
      </c>
      <c r="I11" s="1">
        <v>-1.54E-2</v>
      </c>
      <c r="J11" s="1">
        <v>-1.34E-2</v>
      </c>
      <c r="K11" s="1">
        <v>-1.1300000000000001E-2</v>
      </c>
      <c r="L11" s="1">
        <v>-1.4E-2</v>
      </c>
      <c r="U11" s="1"/>
    </row>
    <row r="12" spans="1:21" x14ac:dyDescent="0.25">
      <c r="A12">
        <v>400</v>
      </c>
      <c r="B12">
        <v>-0.49759999999999999</v>
      </c>
      <c r="C12">
        <v>-0.49769999999999998</v>
      </c>
      <c r="D12">
        <v>-0.49830000000000002</v>
      </c>
      <c r="E12">
        <v>-0.49819999999999998</v>
      </c>
      <c r="F12">
        <v>-0.4985</v>
      </c>
      <c r="H12">
        <v>1.9E-3</v>
      </c>
      <c r="I12">
        <v>-2.1000000000000003E-3</v>
      </c>
      <c r="J12">
        <v>1E-4</v>
      </c>
      <c r="K12">
        <v>1.5E-3</v>
      </c>
      <c r="L12">
        <v>1.6000000000000001E-3</v>
      </c>
      <c r="U12" s="1"/>
    </row>
    <row r="13" spans="1:21" x14ac:dyDescent="0.25">
      <c r="A13">
        <v>440</v>
      </c>
      <c r="B13">
        <v>-0.53129999999999999</v>
      </c>
      <c r="C13">
        <v>-0.53059999999999996</v>
      </c>
      <c r="D13">
        <v>-0.53069999999999995</v>
      </c>
      <c r="E13">
        <v>-0.53090000000000004</v>
      </c>
      <c r="F13">
        <v>-0.53049999999999997</v>
      </c>
      <c r="H13">
        <v>2.12E-2</v>
      </c>
      <c r="I13">
        <v>1.7899999999999999E-2</v>
      </c>
      <c r="J13">
        <v>2.1999999999999999E-2</v>
      </c>
      <c r="K13">
        <v>2.1899999999999999E-2</v>
      </c>
      <c r="L13">
        <v>2.2499999999999999E-2</v>
      </c>
      <c r="U13" s="1"/>
    </row>
    <row r="14" spans="1:21" x14ac:dyDescent="0.25">
      <c r="A14">
        <v>480</v>
      </c>
      <c r="B14">
        <v>-0.56220000000000003</v>
      </c>
      <c r="C14">
        <v>-0.56220000000000003</v>
      </c>
      <c r="D14">
        <v>-0.56240000000000001</v>
      </c>
      <c r="E14">
        <v>-0.5625</v>
      </c>
      <c r="F14">
        <v>-0.56210000000000004</v>
      </c>
      <c r="H14">
        <v>4.5700000000000005E-2</v>
      </c>
      <c r="I14">
        <v>4.2600000000000006E-2</v>
      </c>
      <c r="J14">
        <v>4.6300000000000001E-2</v>
      </c>
      <c r="K14">
        <v>4.6200000000000005E-2</v>
      </c>
      <c r="L14">
        <v>4.6600000000000003E-2</v>
      </c>
      <c r="U14" s="1"/>
    </row>
    <row r="15" spans="1:21" x14ac:dyDescent="0.25">
      <c r="A15">
        <v>520</v>
      </c>
      <c r="B15">
        <v>-0.57289999999999996</v>
      </c>
      <c r="C15">
        <v>-0.57410000000000005</v>
      </c>
      <c r="D15">
        <v>-0.57389999999999997</v>
      </c>
      <c r="E15">
        <v>-0.57350000000000001</v>
      </c>
      <c r="F15">
        <v>-0.57410000000000005</v>
      </c>
      <c r="H15">
        <v>8.8800000000000004E-2</v>
      </c>
      <c r="I15">
        <v>8.5600000000000009E-2</v>
      </c>
      <c r="J15">
        <v>8.9099999999999999E-2</v>
      </c>
      <c r="K15">
        <v>8.8800000000000004E-2</v>
      </c>
      <c r="L15">
        <v>8.8800000000000004E-2</v>
      </c>
      <c r="U15" s="1"/>
    </row>
    <row r="16" spans="1:21" x14ac:dyDescent="0.25">
      <c r="A16">
        <v>560</v>
      </c>
      <c r="B16">
        <v>-0.58599999999999997</v>
      </c>
      <c r="C16">
        <v>-0.5867</v>
      </c>
      <c r="D16">
        <v>-0.58650000000000002</v>
      </c>
      <c r="E16">
        <v>-0.5847</v>
      </c>
      <c r="F16">
        <v>-0.58660000000000001</v>
      </c>
      <c r="H16">
        <v>0.12889999999999999</v>
      </c>
      <c r="I16">
        <v>0.126</v>
      </c>
      <c r="J16">
        <v>0.12959999999999999</v>
      </c>
      <c r="K16">
        <v>0.12949999999999998</v>
      </c>
      <c r="L16">
        <v>0.1303</v>
      </c>
      <c r="U16" s="1"/>
    </row>
    <row r="17" spans="1:21" x14ac:dyDescent="0.25">
      <c r="A17">
        <v>600</v>
      </c>
      <c r="B17">
        <v>-0.60319999999999996</v>
      </c>
      <c r="C17">
        <v>-0.6038</v>
      </c>
      <c r="D17">
        <v>-0.60360000000000003</v>
      </c>
      <c r="E17">
        <v>-0.60340000000000005</v>
      </c>
      <c r="F17">
        <v>-0.60360000000000003</v>
      </c>
      <c r="H17">
        <v>0.1633</v>
      </c>
      <c r="I17">
        <v>0.16099999999999998</v>
      </c>
      <c r="J17">
        <v>0.16449999999999998</v>
      </c>
      <c r="K17">
        <v>0.1648</v>
      </c>
      <c r="L17">
        <v>0.16579999999999998</v>
      </c>
      <c r="U17" s="1"/>
    </row>
    <row r="18" spans="1:21" x14ac:dyDescent="0.25">
      <c r="A18">
        <v>640</v>
      </c>
      <c r="B18">
        <v>-0.61219999999999997</v>
      </c>
      <c r="C18">
        <v>-0.6129</v>
      </c>
      <c r="D18">
        <v>-0.6119</v>
      </c>
      <c r="E18">
        <v>-0.61170000000000002</v>
      </c>
      <c r="F18">
        <v>-0.61180000000000001</v>
      </c>
      <c r="H18">
        <v>0.21049999999999999</v>
      </c>
      <c r="I18">
        <v>0.2082</v>
      </c>
      <c r="J18">
        <v>0.21109999999999998</v>
      </c>
      <c r="K18">
        <v>0.21179999999999999</v>
      </c>
      <c r="L18">
        <v>0.20899999999999999</v>
      </c>
      <c r="U18" s="1"/>
    </row>
    <row r="19" spans="1:21" x14ac:dyDescent="0.25">
      <c r="A19">
        <v>680</v>
      </c>
      <c r="B19">
        <v>-0.62570000000000003</v>
      </c>
      <c r="C19">
        <v>-0.62639999999999996</v>
      </c>
      <c r="D19">
        <v>-0.62609999999999999</v>
      </c>
      <c r="E19">
        <v>-0.62580000000000002</v>
      </c>
      <c r="F19">
        <v>-0.62549999999999994</v>
      </c>
      <c r="H19">
        <v>0.24159999999999998</v>
      </c>
      <c r="I19">
        <v>0.23929999999999998</v>
      </c>
      <c r="J19">
        <v>0.24259999999999998</v>
      </c>
      <c r="K19">
        <v>0.24259999999999998</v>
      </c>
      <c r="L19">
        <v>0.2432</v>
      </c>
      <c r="U19" s="1"/>
    </row>
    <row r="20" spans="1:21" x14ac:dyDescent="0.25">
      <c r="A20">
        <v>680</v>
      </c>
      <c r="B20">
        <v>-0.62549999999999994</v>
      </c>
      <c r="C20">
        <v>-0.62619999999999998</v>
      </c>
      <c r="D20">
        <v>-0.62580000000000002</v>
      </c>
      <c r="E20">
        <v>-0.62570000000000003</v>
      </c>
      <c r="F20">
        <v>-0.62580000000000002</v>
      </c>
      <c r="H20">
        <v>0.23779999999999998</v>
      </c>
      <c r="I20">
        <v>0.23619999999999999</v>
      </c>
      <c r="J20">
        <v>0.24</v>
      </c>
      <c r="K20">
        <v>0.23959999999999998</v>
      </c>
      <c r="L20">
        <v>0.24009999999999998</v>
      </c>
      <c r="U20" s="1"/>
    </row>
    <row r="21" spans="1:21" x14ac:dyDescent="0.25">
      <c r="A21">
        <v>640</v>
      </c>
      <c r="B21">
        <v>-0.61099999999999999</v>
      </c>
      <c r="C21">
        <v>-0.61150000000000004</v>
      </c>
      <c r="D21">
        <v>-0.61099999999999999</v>
      </c>
      <c r="E21">
        <v>-0.61029999999999995</v>
      </c>
      <c r="F21">
        <v>-0.61050000000000004</v>
      </c>
      <c r="H21">
        <v>0.20759999999999998</v>
      </c>
      <c r="I21">
        <v>0.20569999999999999</v>
      </c>
      <c r="J21">
        <v>0.2102</v>
      </c>
      <c r="K21">
        <v>0.20949999999999999</v>
      </c>
      <c r="L21">
        <v>0.21</v>
      </c>
    </row>
    <row r="22" spans="1:21" s="47" customFormat="1" ht="15.6" x14ac:dyDescent="0.3">
      <c r="A22">
        <v>600</v>
      </c>
      <c r="B22" s="48">
        <v>-0.60250000000000004</v>
      </c>
      <c r="C22" s="48">
        <v>-0.60309999999999997</v>
      </c>
      <c r="D22" s="48">
        <v>-0.60299999999999998</v>
      </c>
      <c r="E22" s="48">
        <v>-0.60250000000000004</v>
      </c>
      <c r="F22" s="48">
        <v>-0.60260000000000002</v>
      </c>
      <c r="H22">
        <v>0.16219999999999998</v>
      </c>
      <c r="I22">
        <v>0.15919999999999998</v>
      </c>
      <c r="J22">
        <v>0.16259999999999999</v>
      </c>
      <c r="K22">
        <v>0.16309999999999999</v>
      </c>
      <c r="L22">
        <v>0.16589999999999999</v>
      </c>
      <c r="O22"/>
      <c r="P22"/>
      <c r="Q22"/>
      <c r="R22"/>
      <c r="S22"/>
    </row>
    <row r="23" spans="1:21" x14ac:dyDescent="0.25">
      <c r="A23">
        <v>560</v>
      </c>
      <c r="B23">
        <v>-0.58530000000000004</v>
      </c>
      <c r="C23">
        <v>-0.58589999999999998</v>
      </c>
      <c r="D23">
        <v>-0.58620000000000005</v>
      </c>
      <c r="E23">
        <v>-0.58530000000000004</v>
      </c>
      <c r="F23">
        <v>-0.58560000000000001</v>
      </c>
      <c r="H23">
        <v>0.12539999999999998</v>
      </c>
      <c r="I23">
        <v>0.1235</v>
      </c>
      <c r="J23">
        <v>0.12769999999999998</v>
      </c>
      <c r="K23">
        <v>0.12709999999999999</v>
      </c>
      <c r="L23">
        <v>0.12789999999999999</v>
      </c>
    </row>
    <row r="24" spans="1:21" x14ac:dyDescent="0.25">
      <c r="A24">
        <v>520</v>
      </c>
      <c r="B24">
        <v>-0.57250000000000001</v>
      </c>
      <c r="C24">
        <v>-0.57310000000000005</v>
      </c>
      <c r="D24">
        <v>-0.57320000000000004</v>
      </c>
      <c r="E24">
        <v>-0.57230000000000003</v>
      </c>
      <c r="F24">
        <v>-0.57250000000000001</v>
      </c>
      <c r="H24">
        <v>8.5100000000000009E-2</v>
      </c>
      <c r="I24">
        <v>8.2799999999999999E-2</v>
      </c>
      <c r="J24">
        <v>8.6800000000000002E-2</v>
      </c>
      <c r="K24">
        <v>8.6800000000000002E-2</v>
      </c>
      <c r="L24">
        <v>8.7300000000000003E-2</v>
      </c>
    </row>
    <row r="25" spans="1:21" x14ac:dyDescent="0.25">
      <c r="A25">
        <v>480</v>
      </c>
      <c r="B25">
        <v>-0.56140000000000001</v>
      </c>
      <c r="C25">
        <v>-0.56200000000000006</v>
      </c>
      <c r="D25">
        <v>-0.56200000000000006</v>
      </c>
      <c r="E25">
        <v>-0.56130000000000002</v>
      </c>
      <c r="F25">
        <v>-0.56130000000000002</v>
      </c>
      <c r="H25">
        <v>4.2100000000000005E-2</v>
      </c>
      <c r="I25">
        <v>4.02E-2</v>
      </c>
      <c r="J25">
        <v>4.41E-2</v>
      </c>
      <c r="K25">
        <v>4.3700000000000003E-2</v>
      </c>
      <c r="L25">
        <v>4.4200000000000003E-2</v>
      </c>
    </row>
    <row r="26" spans="1:21" x14ac:dyDescent="0.25">
      <c r="A26">
        <v>440</v>
      </c>
      <c r="B26">
        <v>-0.53090000000000004</v>
      </c>
      <c r="C26">
        <v>-0.53069999999999995</v>
      </c>
      <c r="D26">
        <v>-0.53090000000000004</v>
      </c>
      <c r="E26">
        <v>-0.5302</v>
      </c>
      <c r="F26">
        <v>-0.53010000000000002</v>
      </c>
      <c r="H26">
        <v>1.7999999999999999E-2</v>
      </c>
      <c r="I26">
        <v>1.5099999999999999E-2</v>
      </c>
      <c r="J26">
        <v>1.9599999999999999E-2</v>
      </c>
      <c r="K26">
        <v>1.9199999999999998E-2</v>
      </c>
      <c r="L26">
        <v>2.01E-2</v>
      </c>
    </row>
    <row r="27" spans="1:21" x14ac:dyDescent="0.25">
      <c r="A27">
        <v>400</v>
      </c>
      <c r="B27">
        <v>-0.49730000000000002</v>
      </c>
      <c r="C27">
        <v>-0.49790000000000001</v>
      </c>
      <c r="D27">
        <v>-0.49830000000000002</v>
      </c>
      <c r="E27">
        <v>-0.498</v>
      </c>
      <c r="F27">
        <v>-0.49740000000000001</v>
      </c>
      <c r="H27">
        <v>-2.9000000000000002E-3</v>
      </c>
      <c r="I27">
        <v>-5.1999999999999998E-3</v>
      </c>
      <c r="J27">
        <v>-6.9999999999999999E-4</v>
      </c>
      <c r="K27">
        <v>-1.5E-3</v>
      </c>
      <c r="L27">
        <v>-4.999999999999999E-4</v>
      </c>
    </row>
    <row r="28" spans="1:21" x14ac:dyDescent="0.25">
      <c r="A28">
        <v>360</v>
      </c>
      <c r="B28">
        <v>-0.4597</v>
      </c>
      <c r="C28">
        <v>-0.4602</v>
      </c>
      <c r="D28">
        <v>-0.46060000000000001</v>
      </c>
      <c r="E28">
        <v>-0.45929999999999999</v>
      </c>
      <c r="F28">
        <v>-0.46</v>
      </c>
      <c r="H28">
        <v>-1.5700000000000002E-2</v>
      </c>
      <c r="I28">
        <v>-1.8700000000000001E-2</v>
      </c>
      <c r="J28">
        <v>-1.43E-2</v>
      </c>
      <c r="K28">
        <v>-1.5000000000000001E-2</v>
      </c>
      <c r="L28">
        <v>-1.46E-2</v>
      </c>
    </row>
    <row r="29" spans="1:21" x14ac:dyDescent="0.25">
      <c r="A29">
        <v>320</v>
      </c>
      <c r="B29">
        <v>-0.4214</v>
      </c>
      <c r="C29">
        <v>-0.4219</v>
      </c>
      <c r="D29">
        <v>-0.42280000000000001</v>
      </c>
      <c r="E29">
        <v>-0.42149999999999999</v>
      </c>
      <c r="F29">
        <v>-0.42170000000000002</v>
      </c>
      <c r="H29">
        <v>-2.92E-2</v>
      </c>
      <c r="I29">
        <v>-3.1899999999999998E-2</v>
      </c>
      <c r="J29">
        <v>-2.7800000000000002E-2</v>
      </c>
      <c r="K29">
        <v>-2.8000000000000001E-2</v>
      </c>
      <c r="L29">
        <v>-2.75E-2</v>
      </c>
    </row>
    <row r="30" spans="1:21" x14ac:dyDescent="0.25">
      <c r="A30">
        <v>280</v>
      </c>
      <c r="B30">
        <v>-0.37840000000000001</v>
      </c>
      <c r="C30">
        <v>-0.37859999999999999</v>
      </c>
      <c r="D30">
        <v>-0.37919999999999998</v>
      </c>
      <c r="E30">
        <v>-0.3785</v>
      </c>
      <c r="F30">
        <v>-0.37919999999999998</v>
      </c>
      <c r="H30">
        <v>-3.7899999999999996E-2</v>
      </c>
      <c r="I30">
        <v>-4.07E-2</v>
      </c>
      <c r="J30">
        <v>-3.5899999999999994E-2</v>
      </c>
      <c r="K30">
        <v>-3.6699999999999997E-2</v>
      </c>
      <c r="L30">
        <v>-3.6399999999999995E-2</v>
      </c>
    </row>
    <row r="31" spans="1:21" x14ac:dyDescent="0.25">
      <c r="A31">
        <v>240</v>
      </c>
      <c r="B31">
        <v>-0.32640000000000002</v>
      </c>
      <c r="C31">
        <v>-0.32690000000000002</v>
      </c>
      <c r="D31">
        <v>-0.32750000000000001</v>
      </c>
      <c r="E31">
        <v>-0.32669999999999999</v>
      </c>
      <c r="F31">
        <v>-0.32669999999999999</v>
      </c>
      <c r="H31">
        <v>-3.7199999999999997E-2</v>
      </c>
      <c r="I31">
        <v>-4.0299999999999996E-2</v>
      </c>
      <c r="J31">
        <v>-3.56E-2</v>
      </c>
      <c r="K31">
        <v>-3.61E-2</v>
      </c>
      <c r="L31">
        <v>-3.5699999999999996E-2</v>
      </c>
    </row>
    <row r="32" spans="1:21" x14ac:dyDescent="0.25">
      <c r="A32">
        <v>200</v>
      </c>
      <c r="B32">
        <v>-0.28039999999999998</v>
      </c>
      <c r="C32">
        <v>-0.28079999999999999</v>
      </c>
      <c r="D32">
        <v>-0.28139999999999998</v>
      </c>
      <c r="E32">
        <v>-0.28060000000000002</v>
      </c>
      <c r="F32">
        <v>-0.28060000000000002</v>
      </c>
      <c r="H32">
        <v>-4.1699999999999994E-2</v>
      </c>
      <c r="I32">
        <v>-4.3999999999999997E-2</v>
      </c>
      <c r="J32">
        <v>-3.9699999999999999E-2</v>
      </c>
      <c r="K32">
        <v>-4.0799999999999996E-2</v>
      </c>
      <c r="L32">
        <v>-4.0299999999999996E-2</v>
      </c>
    </row>
    <row r="33" spans="1:12" x14ac:dyDescent="0.25">
      <c r="A33">
        <v>160</v>
      </c>
      <c r="B33">
        <v>-0.22370000000000001</v>
      </c>
      <c r="C33">
        <v>-0.22459999999999999</v>
      </c>
      <c r="D33">
        <v>-0.22539999999999999</v>
      </c>
      <c r="E33">
        <v>-0.22420000000000001</v>
      </c>
      <c r="F33">
        <v>-0.2248</v>
      </c>
      <c r="H33">
        <v>-3.7699999999999997E-2</v>
      </c>
      <c r="I33">
        <v>-4.0399999999999998E-2</v>
      </c>
      <c r="J33">
        <v>-3.5899999999999994E-2</v>
      </c>
      <c r="K33">
        <v>-3.6399999999999995E-2</v>
      </c>
      <c r="L33">
        <v>-3.6499999999999998E-2</v>
      </c>
    </row>
    <row r="34" spans="1:12" x14ac:dyDescent="0.25">
      <c r="A34">
        <v>120</v>
      </c>
      <c r="B34">
        <v>-0.1598</v>
      </c>
      <c r="C34">
        <v>-0.16020000000000001</v>
      </c>
      <c r="D34">
        <v>-0.161</v>
      </c>
      <c r="E34">
        <v>-0.16020000000000001</v>
      </c>
      <c r="F34">
        <v>-0.16009999999999999</v>
      </c>
      <c r="H34">
        <v>-2.4799999999999999E-2</v>
      </c>
      <c r="I34">
        <v>-2.7800000000000002E-2</v>
      </c>
      <c r="J34">
        <v>-2.2100000000000002E-2</v>
      </c>
      <c r="K34">
        <v>-2.2499999999999999E-2</v>
      </c>
      <c r="L34">
        <v>-2.29E-2</v>
      </c>
    </row>
    <row r="35" spans="1:12" x14ac:dyDescent="0.25">
      <c r="A35">
        <v>80</v>
      </c>
      <c r="B35">
        <v>-9.9000000000000005E-2</v>
      </c>
      <c r="C35">
        <v>-9.9400000000000002E-2</v>
      </c>
      <c r="D35">
        <v>-9.9900000000000003E-2</v>
      </c>
      <c r="E35">
        <v>-9.9099999999999994E-2</v>
      </c>
      <c r="F35">
        <v>-9.9599999999999994E-2</v>
      </c>
      <c r="H35">
        <v>-1.5300000000000001E-2</v>
      </c>
      <c r="I35">
        <v>-1.83E-2</v>
      </c>
      <c r="J35">
        <v>-1.3900000000000001E-2</v>
      </c>
      <c r="K35">
        <v>-1.4E-2</v>
      </c>
      <c r="L35">
        <v>-1.4200000000000001E-2</v>
      </c>
    </row>
    <row r="36" spans="1:12" x14ac:dyDescent="0.25">
      <c r="A36">
        <v>40</v>
      </c>
      <c r="B36">
        <v>-4.58E-2</v>
      </c>
      <c r="C36">
        <v>-4.5699999999999998E-2</v>
      </c>
      <c r="D36">
        <v>-4.65E-2</v>
      </c>
      <c r="E36">
        <v>-4.4900000000000002E-2</v>
      </c>
      <c r="F36">
        <v>-4.5100000000000001E-2</v>
      </c>
      <c r="H36">
        <v>-9.8000000000000014E-3</v>
      </c>
      <c r="I36">
        <v>-1.2700000000000001E-2</v>
      </c>
      <c r="J36">
        <v>-7.8000000000000005E-3</v>
      </c>
      <c r="K36">
        <v>-8.0000000000000002E-3</v>
      </c>
      <c r="L36">
        <v>-7.8000000000000005E-3</v>
      </c>
    </row>
    <row r="37" spans="1:12" x14ac:dyDescent="0.25">
      <c r="A37">
        <v>0</v>
      </c>
      <c r="B37">
        <v>0</v>
      </c>
      <c r="C37">
        <v>2.9999999999999997E-4</v>
      </c>
      <c r="D37">
        <v>0</v>
      </c>
      <c r="E37">
        <v>5.9999999999999995E-4</v>
      </c>
      <c r="F37">
        <v>6.9999999999999999E-4</v>
      </c>
      <c r="H37">
        <v>-5.5999999999999999E-3</v>
      </c>
      <c r="I37">
        <v>-8.1000000000000013E-3</v>
      </c>
      <c r="J37">
        <v>-3.3E-3</v>
      </c>
      <c r="K37">
        <v>-3.9000000000000003E-3</v>
      </c>
      <c r="L37">
        <v>-3.8E-3</v>
      </c>
    </row>
    <row r="39" spans="1:12" ht="13.8" thickBot="1" x14ac:dyDescent="0.3"/>
    <row r="40" spans="1:12" ht="13.8" thickBot="1" x14ac:dyDescent="0.3">
      <c r="B40" s="91" t="s">
        <v>65</v>
      </c>
      <c r="C40" s="92"/>
      <c r="D40" s="92"/>
      <c r="E40" s="92"/>
      <c r="F40" s="93"/>
      <c r="H40" s="91" t="s">
        <v>66</v>
      </c>
      <c r="I40" s="92"/>
      <c r="J40" s="92"/>
      <c r="K40" s="92"/>
      <c r="L40" s="93"/>
    </row>
    <row r="41" spans="1:12" x14ac:dyDescent="0.25">
      <c r="A4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>
        <v>40</v>
      </c>
      <c r="B42" s="1">
        <v>-4.7199999999999999E-2</v>
      </c>
      <c r="C42" s="1">
        <v>-4.65E-2</v>
      </c>
      <c r="D42" s="1">
        <v>-4.6399999999999997E-2</v>
      </c>
      <c r="E42" s="1">
        <v>-4.5999999999999999E-2</v>
      </c>
      <c r="F42" s="1">
        <v>-4.7400000000000005E-2</v>
      </c>
      <c r="H42" s="1">
        <v>-4.1999999999999997E-3</v>
      </c>
      <c r="I42" s="1">
        <v>-4.0999999999999995E-3</v>
      </c>
      <c r="J42" s="1">
        <v>-4.3E-3</v>
      </c>
      <c r="K42" s="1">
        <v>-4.0000000000000001E-3</v>
      </c>
      <c r="L42" s="1">
        <v>-4.3E-3</v>
      </c>
    </row>
    <row r="43" spans="1:12" x14ac:dyDescent="0.25">
      <c r="A43">
        <v>80</v>
      </c>
      <c r="B43" s="1">
        <v>-0.1004</v>
      </c>
      <c r="C43" s="1">
        <v>-9.9400000000000002E-2</v>
      </c>
      <c r="D43" s="1">
        <v>-9.9099999999999994E-2</v>
      </c>
      <c r="E43" s="1">
        <v>-9.9099999999999994E-2</v>
      </c>
      <c r="F43" s="1">
        <v>-0.1004</v>
      </c>
      <c r="H43" s="1">
        <v>-1.52E-2</v>
      </c>
      <c r="I43" s="1">
        <v>-1.5300000000000001E-2</v>
      </c>
      <c r="J43" s="1">
        <v>-1.54E-2</v>
      </c>
      <c r="K43" s="1">
        <v>-1.5000000000000001E-2</v>
      </c>
      <c r="L43" s="1">
        <v>-1.55E-2</v>
      </c>
    </row>
    <row r="44" spans="1:12" x14ac:dyDescent="0.25">
      <c r="A44">
        <v>120</v>
      </c>
      <c r="B44" s="1">
        <v>-0.1608</v>
      </c>
      <c r="C44" s="1">
        <v>-0.1593</v>
      </c>
      <c r="D44" s="1">
        <v>-0.1595</v>
      </c>
      <c r="E44" s="1">
        <v>-0.15870000000000001</v>
      </c>
      <c r="F44" s="1">
        <v>-0.15999999999999998</v>
      </c>
      <c r="H44" s="1">
        <v>-2.58E-2</v>
      </c>
      <c r="I44" s="1">
        <v>-2.5899999999999999E-2</v>
      </c>
      <c r="J44" s="1">
        <v>-2.5999999999999999E-2</v>
      </c>
      <c r="K44" s="1">
        <v>-2.6100000000000002E-2</v>
      </c>
      <c r="L44" s="1">
        <v>-2.5899999999999999E-2</v>
      </c>
    </row>
    <row r="45" spans="1:12" x14ac:dyDescent="0.25">
      <c r="A45">
        <v>160</v>
      </c>
      <c r="B45" s="1">
        <v>-0.224</v>
      </c>
      <c r="C45" s="1">
        <v>-0.22260000000000002</v>
      </c>
      <c r="D45" s="1">
        <v>-0.22309999999999999</v>
      </c>
      <c r="E45" s="1">
        <v>-0.2215</v>
      </c>
      <c r="F45" s="1">
        <v>-0.22289999999999999</v>
      </c>
      <c r="H45" s="1">
        <v>-4.2099999999999999E-2</v>
      </c>
      <c r="I45" s="1">
        <v>-4.0399999999999998E-2</v>
      </c>
      <c r="J45" s="1">
        <v>-4.0899999999999999E-2</v>
      </c>
      <c r="K45" s="1">
        <v>-4.0399999999999998E-2</v>
      </c>
      <c r="L45" s="1">
        <v>-4.07E-2</v>
      </c>
    </row>
    <row r="46" spans="1:12" x14ac:dyDescent="0.25">
      <c r="A46">
        <v>200</v>
      </c>
      <c r="B46" s="1">
        <v>-0.2792</v>
      </c>
      <c r="C46" s="1">
        <v>-0.27910000000000001</v>
      </c>
      <c r="D46" s="1">
        <v>-0.27800000000000002</v>
      </c>
      <c r="E46" s="1">
        <v>-0.2772</v>
      </c>
      <c r="F46" s="1">
        <v>-0.27879999999999999</v>
      </c>
      <c r="H46" s="1">
        <v>-5.2899999999999996E-2</v>
      </c>
      <c r="I46" s="1">
        <v>-4.7299999999999995E-2</v>
      </c>
      <c r="J46" s="1">
        <v>-4.7899999999999998E-2</v>
      </c>
      <c r="K46" s="1">
        <v>-4.7500000000000001E-2</v>
      </c>
      <c r="L46" s="1">
        <v>-4.7399999999999998E-2</v>
      </c>
    </row>
    <row r="47" spans="1:12" x14ac:dyDescent="0.25">
      <c r="A47">
        <v>240</v>
      </c>
      <c r="B47" s="1">
        <v>-0.3231</v>
      </c>
      <c r="C47" s="1">
        <v>-0.3226</v>
      </c>
      <c r="D47" s="1">
        <v>-0.32250000000000001</v>
      </c>
      <c r="E47" s="1">
        <v>-0.32169999999999999</v>
      </c>
      <c r="F47" s="1">
        <v>-0.32239999999999996</v>
      </c>
      <c r="H47" s="1">
        <v>-5.6599999999999998E-2</v>
      </c>
      <c r="I47" s="1">
        <v>-4.3899999999999995E-2</v>
      </c>
      <c r="J47" s="1">
        <v>-4.3200000000000002E-2</v>
      </c>
      <c r="K47" s="1">
        <v>-4.1599999999999998E-2</v>
      </c>
      <c r="L47" s="1">
        <v>-4.5699999999999998E-2</v>
      </c>
    </row>
    <row r="48" spans="1:12" x14ac:dyDescent="0.25">
      <c r="A48">
        <v>280</v>
      </c>
      <c r="B48" s="1">
        <v>-0.37369999999999998</v>
      </c>
      <c r="C48" s="1">
        <v>-0.373</v>
      </c>
      <c r="D48" s="1">
        <v>-0.37219999999999998</v>
      </c>
      <c r="E48" s="1">
        <v>-0.37230000000000002</v>
      </c>
      <c r="F48" s="1">
        <v>-0.3735</v>
      </c>
      <c r="H48" s="1">
        <v>-6.0999999999999999E-2</v>
      </c>
      <c r="I48" s="1">
        <v>-4.7699999999999999E-2</v>
      </c>
      <c r="J48" s="1">
        <v>-5.2900000000000003E-2</v>
      </c>
      <c r="K48" s="1">
        <v>-4.53E-2</v>
      </c>
      <c r="L48" s="1">
        <v>-5.2299999999999999E-2</v>
      </c>
    </row>
    <row r="49" spans="1:12" x14ac:dyDescent="0.25">
      <c r="A49">
        <v>320</v>
      </c>
      <c r="B49" s="1">
        <v>-0.41670000000000001</v>
      </c>
      <c r="C49" s="1">
        <v>-0.41700000000000004</v>
      </c>
      <c r="D49" s="1">
        <v>-0.41560000000000002</v>
      </c>
      <c r="E49" s="1">
        <v>-0.41510000000000002</v>
      </c>
      <c r="F49" s="1">
        <v>-0.4158</v>
      </c>
      <c r="H49" s="1">
        <v>-5.3800000000000001E-2</v>
      </c>
      <c r="I49" s="1">
        <v>-4.0099999999999997E-2</v>
      </c>
      <c r="J49" s="1">
        <v>-6.3500000000000001E-2</v>
      </c>
      <c r="K49" s="1">
        <v>-4.1699999999999994E-2</v>
      </c>
      <c r="L49" s="1">
        <v>-9.7000000000000003E-2</v>
      </c>
    </row>
    <row r="50" spans="1:12" x14ac:dyDescent="0.25">
      <c r="A50">
        <v>360</v>
      </c>
      <c r="B50" s="1">
        <v>-0.45300000000000001</v>
      </c>
      <c r="C50" s="1">
        <v>-0.45219999999999999</v>
      </c>
      <c r="D50" s="1">
        <v>-0.45090000000000002</v>
      </c>
      <c r="E50" s="1">
        <v>-0.45029999999999998</v>
      </c>
      <c r="F50" s="1">
        <v>-0.45179999999999998</v>
      </c>
      <c r="H50" s="1">
        <v>-4.2299999999999997E-2</v>
      </c>
      <c r="I50" s="1">
        <v>-2.9500000000000002E-2</v>
      </c>
      <c r="J50" s="1">
        <v>-2.3699999999999999E-2</v>
      </c>
      <c r="K50" s="1">
        <v>-4.1200000000000001E-2</v>
      </c>
      <c r="L50" s="1">
        <v>-1.4E-3</v>
      </c>
    </row>
    <row r="51" spans="1:12" x14ac:dyDescent="0.25">
      <c r="A51">
        <v>400</v>
      </c>
      <c r="B51">
        <v>-0.49099999999999999</v>
      </c>
      <c r="C51">
        <v>-0.48949999999999999</v>
      </c>
      <c r="D51">
        <v>-0.48870000000000002</v>
      </c>
      <c r="E51">
        <v>-0.48820000000000002</v>
      </c>
      <c r="F51">
        <v>-0.48919999999999997</v>
      </c>
      <c r="H51">
        <v>-3.3599999999999998E-2</v>
      </c>
      <c r="I51">
        <v>-2.4300000000000002E-2</v>
      </c>
      <c r="J51">
        <v>-1.0999999999999999E-2</v>
      </c>
      <c r="K51">
        <v>-1.06E-2</v>
      </c>
      <c r="L51">
        <v>1.32E-2</v>
      </c>
    </row>
    <row r="52" spans="1:12" x14ac:dyDescent="0.25">
      <c r="A52">
        <v>440</v>
      </c>
      <c r="B52">
        <v>-0.52170000000000005</v>
      </c>
      <c r="C52">
        <v>-0.52029999999999998</v>
      </c>
      <c r="D52">
        <v>-0.51980000000000004</v>
      </c>
      <c r="E52">
        <v>-0.52010000000000001</v>
      </c>
      <c r="F52">
        <v>-0.52</v>
      </c>
      <c r="H52">
        <v>-2.12E-2</v>
      </c>
      <c r="I52">
        <v>5.3E-3</v>
      </c>
      <c r="J52">
        <v>8.0000000000000002E-3</v>
      </c>
      <c r="K52">
        <v>8.3999999999999995E-3</v>
      </c>
      <c r="L52">
        <v>3.2500000000000001E-2</v>
      </c>
    </row>
    <row r="53" spans="1:12" x14ac:dyDescent="0.25">
      <c r="A53">
        <v>480</v>
      </c>
      <c r="B53">
        <v>-0.55059999999999998</v>
      </c>
      <c r="C53">
        <v>-0.54949999999999999</v>
      </c>
      <c r="D53">
        <v>-0.5484</v>
      </c>
      <c r="E53">
        <v>-0.54779999999999995</v>
      </c>
      <c r="F53">
        <v>-0.5484</v>
      </c>
      <c r="H53">
        <v>6.7000000000000002E-3</v>
      </c>
      <c r="I53">
        <v>2.7299999999999998E-2</v>
      </c>
      <c r="J53">
        <v>3.0800000000000001E-2</v>
      </c>
      <c r="K53">
        <v>3.0499999999999999E-2</v>
      </c>
      <c r="L53">
        <v>5.5300000000000002E-2</v>
      </c>
    </row>
    <row r="54" spans="1:12" x14ac:dyDescent="0.25">
      <c r="A54">
        <v>520</v>
      </c>
      <c r="B54">
        <v>-0.56059999999999999</v>
      </c>
      <c r="C54">
        <v>-0.55930000000000002</v>
      </c>
      <c r="D54">
        <v>-0.55820000000000003</v>
      </c>
      <c r="E54">
        <v>-0.55759999999999998</v>
      </c>
      <c r="F54">
        <v>-0.55830000000000002</v>
      </c>
      <c r="H54">
        <v>4.6200000000000005E-2</v>
      </c>
      <c r="I54">
        <v>6.9800000000000001E-2</v>
      </c>
      <c r="J54">
        <v>7.2499999999999995E-2</v>
      </c>
      <c r="K54">
        <v>7.2000000000000008E-2</v>
      </c>
      <c r="L54">
        <v>9.6600000000000005E-2</v>
      </c>
    </row>
    <row r="55" spans="1:12" x14ac:dyDescent="0.25">
      <c r="A55">
        <v>560</v>
      </c>
      <c r="B55">
        <v>-0.57030000000000003</v>
      </c>
      <c r="C55">
        <v>-0.56979999999999997</v>
      </c>
      <c r="D55">
        <v>-0.56830000000000003</v>
      </c>
      <c r="E55">
        <v>-0.56779999999999997</v>
      </c>
      <c r="F55">
        <v>-0.56899999999999995</v>
      </c>
      <c r="H55">
        <v>0.1037</v>
      </c>
      <c r="I55">
        <v>0.1094</v>
      </c>
      <c r="J55">
        <v>0.11260000000000001</v>
      </c>
      <c r="K55">
        <v>0.113</v>
      </c>
      <c r="L55">
        <v>0.1371</v>
      </c>
    </row>
    <row r="56" spans="1:12" x14ac:dyDescent="0.25">
      <c r="A56">
        <v>600</v>
      </c>
      <c r="B56">
        <v>-0.58589999999999998</v>
      </c>
      <c r="C56">
        <v>-0.58510000000000006</v>
      </c>
      <c r="D56">
        <v>-0.58460000000000001</v>
      </c>
      <c r="E56">
        <v>-0.58389999999999997</v>
      </c>
      <c r="F56">
        <v>-0.58489999999999998</v>
      </c>
      <c r="H56">
        <v>0.13719999999999999</v>
      </c>
      <c r="I56">
        <v>0.14079999999999998</v>
      </c>
      <c r="J56">
        <v>0.1462</v>
      </c>
      <c r="K56">
        <v>0.14679999999999999</v>
      </c>
      <c r="L56">
        <v>0.16969999999999999</v>
      </c>
    </row>
    <row r="57" spans="1:12" x14ac:dyDescent="0.25">
      <c r="A57">
        <v>640</v>
      </c>
      <c r="B57">
        <v>-0.59240000000000004</v>
      </c>
      <c r="C57">
        <v>-0.59140000000000004</v>
      </c>
      <c r="D57">
        <v>-0.59040000000000004</v>
      </c>
      <c r="E57">
        <v>-0.58940000000000003</v>
      </c>
      <c r="F57">
        <v>-0.59019999999999995</v>
      </c>
      <c r="H57">
        <v>0.18309999999999998</v>
      </c>
      <c r="I57">
        <v>0.18939999999999999</v>
      </c>
      <c r="J57">
        <v>0.19550000000000001</v>
      </c>
      <c r="K57">
        <v>0.19269999999999998</v>
      </c>
      <c r="L57">
        <v>0.21659999999999999</v>
      </c>
    </row>
    <row r="58" spans="1:12" x14ac:dyDescent="0.25">
      <c r="A58">
        <v>680</v>
      </c>
      <c r="B58">
        <v>-0.60670000000000002</v>
      </c>
      <c r="C58">
        <v>-0.60509999999999997</v>
      </c>
      <c r="D58">
        <v>-0.60450000000000004</v>
      </c>
      <c r="E58">
        <v>-0.60350000000000004</v>
      </c>
      <c r="F58">
        <v>-0.60419999999999996</v>
      </c>
      <c r="H58">
        <v>0.21379999999999999</v>
      </c>
      <c r="I58">
        <v>0.22</v>
      </c>
      <c r="J58">
        <v>0.22</v>
      </c>
      <c r="K58">
        <v>0.22239999999999999</v>
      </c>
      <c r="L58">
        <v>0.24690000000000001</v>
      </c>
    </row>
    <row r="59" spans="1:12" x14ac:dyDescent="0.25">
      <c r="A59">
        <v>680</v>
      </c>
      <c r="B59">
        <v>-0.60699999999999998</v>
      </c>
      <c r="C59">
        <v>-0.60619999999999996</v>
      </c>
      <c r="D59">
        <v>-0.60399999999999998</v>
      </c>
      <c r="E59">
        <v>-0.60350000000000004</v>
      </c>
      <c r="F59">
        <v>-0.60460000000000003</v>
      </c>
      <c r="H59">
        <v>0.2137</v>
      </c>
      <c r="I59">
        <v>0.21889999999999998</v>
      </c>
      <c r="J59">
        <v>0.2198</v>
      </c>
      <c r="K59">
        <v>0.2215</v>
      </c>
      <c r="L59">
        <v>0.24560000000000001</v>
      </c>
    </row>
    <row r="60" spans="1:12" x14ac:dyDescent="0.25">
      <c r="A60">
        <v>640</v>
      </c>
      <c r="B60">
        <v>-0.59260000000000002</v>
      </c>
      <c r="C60">
        <v>-0.59189999999999998</v>
      </c>
      <c r="D60">
        <v>-0.59009999999999996</v>
      </c>
      <c r="E60">
        <v>-0.58899999999999997</v>
      </c>
      <c r="F60">
        <v>-0.59019999999999995</v>
      </c>
      <c r="H60">
        <v>0.18239999999999998</v>
      </c>
      <c r="I60">
        <v>0.18789999999999998</v>
      </c>
      <c r="J60">
        <v>0.19209999999999999</v>
      </c>
      <c r="K60">
        <v>0.19139999999999999</v>
      </c>
      <c r="L60">
        <v>0.21579999999999999</v>
      </c>
    </row>
    <row r="61" spans="1:12" x14ac:dyDescent="0.25">
      <c r="A61">
        <v>600</v>
      </c>
      <c r="B61">
        <v>-0.58699999999999997</v>
      </c>
      <c r="C61">
        <v>-0.5867</v>
      </c>
      <c r="D61">
        <v>-0.58460000000000001</v>
      </c>
      <c r="E61">
        <v>-0.5837</v>
      </c>
      <c r="F61">
        <v>-0.58460000000000001</v>
      </c>
      <c r="H61">
        <v>0.13769999999999999</v>
      </c>
      <c r="I61">
        <v>0.1424</v>
      </c>
      <c r="J61">
        <v>0.1469</v>
      </c>
      <c r="K61">
        <v>0.1459</v>
      </c>
      <c r="L61">
        <v>0.17130000000000001</v>
      </c>
    </row>
    <row r="62" spans="1:12" x14ac:dyDescent="0.25">
      <c r="A62">
        <v>560</v>
      </c>
      <c r="B62">
        <v>-0.57150000000000001</v>
      </c>
      <c r="C62">
        <v>-0.57040000000000002</v>
      </c>
      <c r="D62">
        <v>-0.56899999999999995</v>
      </c>
      <c r="E62">
        <v>-0.56810000000000005</v>
      </c>
      <c r="F62">
        <v>-0.56909999999999994</v>
      </c>
      <c r="H62">
        <v>0.1024</v>
      </c>
      <c r="I62">
        <v>0.1091</v>
      </c>
      <c r="J62">
        <v>0.1132</v>
      </c>
      <c r="K62">
        <v>0.1124</v>
      </c>
      <c r="L62">
        <v>0.13700000000000001</v>
      </c>
    </row>
    <row r="63" spans="1:12" x14ac:dyDescent="0.25">
      <c r="A63">
        <v>520</v>
      </c>
      <c r="B63">
        <v>-0.56120000000000003</v>
      </c>
      <c r="C63">
        <v>-0.56010000000000004</v>
      </c>
      <c r="D63">
        <v>-0.55869999999999997</v>
      </c>
      <c r="E63">
        <v>-0.5575</v>
      </c>
      <c r="F63">
        <v>-0.55840000000000001</v>
      </c>
      <c r="H63">
        <v>6.4500000000000002E-2</v>
      </c>
      <c r="I63">
        <v>6.9000000000000006E-2</v>
      </c>
      <c r="J63">
        <v>7.3899999999999993E-2</v>
      </c>
      <c r="K63">
        <v>7.2900000000000006E-2</v>
      </c>
      <c r="L63">
        <v>9.8000000000000004E-2</v>
      </c>
    </row>
    <row r="64" spans="1:12" x14ac:dyDescent="0.25">
      <c r="A64">
        <v>480</v>
      </c>
      <c r="B64">
        <v>-0.55130000000000001</v>
      </c>
      <c r="C64">
        <v>-0.55020000000000002</v>
      </c>
      <c r="D64">
        <v>-0.54879999999999995</v>
      </c>
      <c r="E64">
        <v>-0.54759999999999998</v>
      </c>
      <c r="F64">
        <v>-0.54869999999999997</v>
      </c>
      <c r="H64">
        <v>2.3E-2</v>
      </c>
      <c r="I64">
        <v>2.8000000000000001E-2</v>
      </c>
      <c r="J64">
        <v>3.2899999999999999E-2</v>
      </c>
      <c r="K64">
        <v>3.1199999999999999E-2</v>
      </c>
      <c r="L64">
        <v>5.6099999999999997E-2</v>
      </c>
    </row>
    <row r="65" spans="1:12" x14ac:dyDescent="0.25">
      <c r="A65">
        <v>440</v>
      </c>
      <c r="B65">
        <v>-0.52300000000000002</v>
      </c>
      <c r="C65">
        <v>-0.52249999999999996</v>
      </c>
      <c r="D65">
        <v>-0.51990000000000003</v>
      </c>
      <c r="E65">
        <v>-0.52059999999999995</v>
      </c>
      <c r="F65">
        <v>-0.5202</v>
      </c>
      <c r="H65">
        <v>2.0000000000000001E-4</v>
      </c>
      <c r="I65">
        <v>4.7000000000000002E-3</v>
      </c>
      <c r="J65">
        <v>9.2999999999999992E-3</v>
      </c>
      <c r="K65">
        <v>7.0000000000000001E-3</v>
      </c>
      <c r="L65">
        <v>3.3099999999999997E-2</v>
      </c>
    </row>
    <row r="66" spans="1:12" x14ac:dyDescent="0.25">
      <c r="A66">
        <v>400</v>
      </c>
      <c r="B66">
        <v>-0.49170000000000003</v>
      </c>
      <c r="C66">
        <v>-0.49060000000000004</v>
      </c>
      <c r="D66">
        <v>-0.48949999999999999</v>
      </c>
      <c r="E66">
        <v>-0.48759999999999998</v>
      </c>
      <c r="F66">
        <v>-0.48909999999999998</v>
      </c>
      <c r="H66">
        <v>-1.89E-2</v>
      </c>
      <c r="I66">
        <v>-1.4400000000000001E-2</v>
      </c>
      <c r="J66">
        <v>-9.4999999999999998E-3</v>
      </c>
      <c r="K66">
        <v>-1.1000000000000001E-2</v>
      </c>
      <c r="L66">
        <v>1.37E-2</v>
      </c>
    </row>
    <row r="67" spans="1:12" x14ac:dyDescent="0.25">
      <c r="A67">
        <v>360</v>
      </c>
      <c r="B67">
        <v>-0.45529999999999998</v>
      </c>
      <c r="C67">
        <v>-0.45330000000000004</v>
      </c>
      <c r="D67">
        <v>-0.45250000000000001</v>
      </c>
      <c r="E67">
        <v>-0.45040000000000002</v>
      </c>
      <c r="F67">
        <v>-0.45250000000000001</v>
      </c>
      <c r="H67">
        <v>-3.0700000000000002E-2</v>
      </c>
      <c r="I67">
        <v>-2.64E-2</v>
      </c>
      <c r="J67">
        <v>-2.1499999999999998E-2</v>
      </c>
      <c r="K67">
        <v>-2.3700000000000002E-2</v>
      </c>
      <c r="L67">
        <v>1E-3</v>
      </c>
    </row>
    <row r="68" spans="1:12" x14ac:dyDescent="0.25">
      <c r="A68">
        <v>320</v>
      </c>
      <c r="B68">
        <v>-0.41870000000000002</v>
      </c>
      <c r="C68">
        <v>-0.41739999999999999</v>
      </c>
      <c r="D68">
        <v>-0.41599999999999998</v>
      </c>
      <c r="E68">
        <v>-0.4148</v>
      </c>
      <c r="F68">
        <v>-0.4163</v>
      </c>
      <c r="H68">
        <v>-4.2999999999999997E-2</v>
      </c>
      <c r="I68">
        <v>-3.8899999999999997E-2</v>
      </c>
      <c r="J68">
        <v>-3.3599999999999998E-2</v>
      </c>
      <c r="K68">
        <v>-3.5399999999999994E-2</v>
      </c>
      <c r="L68">
        <v>-1.0800000000000001E-2</v>
      </c>
    </row>
    <row r="69" spans="1:12" x14ac:dyDescent="0.25">
      <c r="A69">
        <v>280</v>
      </c>
      <c r="B69">
        <v>-0.37540000000000001</v>
      </c>
      <c r="C69">
        <v>-0.37390000000000001</v>
      </c>
      <c r="D69">
        <v>-0.373</v>
      </c>
      <c r="E69">
        <v>-0.37169999999999997</v>
      </c>
      <c r="F69">
        <v>-0.37279999999999996</v>
      </c>
      <c r="H69">
        <v>-5.1999999999999998E-2</v>
      </c>
      <c r="I69">
        <v>-4.6699999999999998E-2</v>
      </c>
      <c r="J69">
        <v>-4.1700000000000001E-2</v>
      </c>
      <c r="K69">
        <v>-4.3799999999999999E-2</v>
      </c>
      <c r="L69">
        <v>-1.83E-2</v>
      </c>
    </row>
    <row r="70" spans="1:12" x14ac:dyDescent="0.25">
      <c r="A70">
        <v>240</v>
      </c>
      <c r="B70">
        <v>-0.3246</v>
      </c>
      <c r="C70">
        <v>-0.32240000000000002</v>
      </c>
      <c r="D70">
        <v>-0.32179999999999997</v>
      </c>
      <c r="E70">
        <v>-0.32090000000000002</v>
      </c>
      <c r="F70">
        <v>-0.3226</v>
      </c>
      <c r="H70">
        <v>-4.9099999999999998E-2</v>
      </c>
      <c r="I70">
        <v>-4.3899999999999995E-2</v>
      </c>
      <c r="J70">
        <v>-3.9199999999999999E-2</v>
      </c>
      <c r="K70">
        <v>-4.0599999999999997E-2</v>
      </c>
      <c r="L70">
        <v>-1.5800000000000002E-2</v>
      </c>
    </row>
    <row r="71" spans="1:12" x14ac:dyDescent="0.25">
      <c r="A71">
        <v>200</v>
      </c>
      <c r="B71">
        <v>-0.27950000000000003</v>
      </c>
      <c r="C71">
        <v>-0.2787</v>
      </c>
      <c r="D71">
        <v>-0.27760000000000001</v>
      </c>
      <c r="E71">
        <v>-0.27610000000000001</v>
      </c>
      <c r="F71">
        <v>-0.27749999999999997</v>
      </c>
      <c r="H71">
        <v>-5.2599999999999994E-2</v>
      </c>
      <c r="I71">
        <v>-4.8499999999999995E-2</v>
      </c>
      <c r="J71">
        <v>-4.2999999999999997E-2</v>
      </c>
      <c r="K71">
        <v>-4.4999999999999998E-2</v>
      </c>
      <c r="L71">
        <v>-1.9699999999999999E-2</v>
      </c>
    </row>
    <row r="72" spans="1:12" x14ac:dyDescent="0.25">
      <c r="A72">
        <v>160</v>
      </c>
      <c r="B72">
        <v>-0.22459999999999999</v>
      </c>
      <c r="C72">
        <v>-0.22320000000000001</v>
      </c>
      <c r="D72">
        <v>-0.22239999999999999</v>
      </c>
      <c r="E72">
        <v>-0.2218</v>
      </c>
      <c r="F72">
        <v>-0.22289999999999999</v>
      </c>
      <c r="H72">
        <v>-4.6899999999999997E-2</v>
      </c>
      <c r="I72">
        <v>-4.2499999999999996E-2</v>
      </c>
      <c r="J72">
        <v>-3.7199999999999997E-2</v>
      </c>
      <c r="K72">
        <v>-3.95E-2</v>
      </c>
      <c r="L72">
        <v>-1.4E-2</v>
      </c>
    </row>
    <row r="73" spans="1:12" x14ac:dyDescent="0.25">
      <c r="A73">
        <v>120</v>
      </c>
      <c r="B73">
        <v>-0.1618</v>
      </c>
      <c r="C73">
        <v>-0.16170000000000001</v>
      </c>
      <c r="D73">
        <v>-0.1605</v>
      </c>
      <c r="E73">
        <v>-0.1593</v>
      </c>
      <c r="F73">
        <v>-0.16059999999999999</v>
      </c>
      <c r="H73">
        <v>-3.3599999999999998E-2</v>
      </c>
      <c r="I73">
        <v>-2.8799999999999999E-2</v>
      </c>
      <c r="J73">
        <v>-2.4E-2</v>
      </c>
      <c r="K73">
        <v>-2.5600000000000001E-2</v>
      </c>
      <c r="L73">
        <v>-8.0000000000000004E-4</v>
      </c>
    </row>
    <row r="74" spans="1:12" x14ac:dyDescent="0.25">
      <c r="A74">
        <v>80</v>
      </c>
      <c r="B74">
        <v>-0.1028</v>
      </c>
      <c r="C74">
        <v>-0.1012</v>
      </c>
      <c r="D74">
        <v>-0.1</v>
      </c>
      <c r="E74">
        <v>-9.8500000000000004E-2</v>
      </c>
      <c r="F74">
        <v>-0.10010000000000001</v>
      </c>
      <c r="H74">
        <v>-2.3599999999999999E-2</v>
      </c>
      <c r="I74">
        <v>-1.8000000000000002E-2</v>
      </c>
      <c r="J74">
        <v>-1.34E-2</v>
      </c>
      <c r="K74">
        <v>-1.5700000000000002E-2</v>
      </c>
      <c r="L74">
        <v>9.4000000000000004E-3</v>
      </c>
    </row>
    <row r="75" spans="1:12" x14ac:dyDescent="0.25">
      <c r="A75">
        <v>40</v>
      </c>
      <c r="B75">
        <v>-4.8500000000000001E-2</v>
      </c>
      <c r="C75">
        <v>-4.7899999999999998E-2</v>
      </c>
      <c r="D75">
        <v>-4.6600000000000003E-2</v>
      </c>
      <c r="E75">
        <v>-4.5100000000000001E-2</v>
      </c>
      <c r="F75">
        <v>-4.65E-2</v>
      </c>
      <c r="H75">
        <v>-1.1900000000000001E-2</v>
      </c>
      <c r="I75">
        <v>-6.7999999999999996E-3</v>
      </c>
      <c r="J75">
        <v>-2.3E-3</v>
      </c>
      <c r="K75">
        <v>-4.3E-3</v>
      </c>
      <c r="L75">
        <v>2.1700000000000001E-2</v>
      </c>
    </row>
    <row r="76" spans="1:12" x14ac:dyDescent="0.25">
      <c r="A76">
        <v>0</v>
      </c>
      <c r="B76">
        <v>-3.0000000000000001E-3</v>
      </c>
      <c r="C76">
        <v>-1.8E-3</v>
      </c>
      <c r="D76">
        <v>-1.1999999999999999E-3</v>
      </c>
      <c r="E76">
        <v>4.0000000000000002E-4</v>
      </c>
      <c r="F76">
        <v>-6.0000000000000006E-4</v>
      </c>
      <c r="H76">
        <v>-8.6E-3</v>
      </c>
      <c r="I76">
        <v>-3.1000000000000003E-3</v>
      </c>
      <c r="J76">
        <v>1.6000000000000001E-3</v>
      </c>
      <c r="K76">
        <v>0</v>
      </c>
      <c r="L76">
        <v>2.8000000000000001E-2</v>
      </c>
    </row>
    <row r="78" spans="1:12" ht="13.8" thickBot="1" x14ac:dyDescent="0.3"/>
    <row r="79" spans="1:12" ht="13.8" thickBot="1" x14ac:dyDescent="0.3">
      <c r="B79" s="91" t="s">
        <v>68</v>
      </c>
      <c r="C79" s="92"/>
      <c r="D79" s="92"/>
      <c r="E79" s="92"/>
      <c r="F79" s="93"/>
      <c r="H79" s="91" t="s">
        <v>69</v>
      </c>
      <c r="I79" s="92"/>
      <c r="J79" s="92"/>
      <c r="K79" s="92"/>
      <c r="L79" s="93"/>
    </row>
    <row r="80" spans="1:12" x14ac:dyDescent="0.25">
      <c r="A80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>
        <v>40</v>
      </c>
      <c r="B81" s="1">
        <v>-4.7300000000000002E-2</v>
      </c>
      <c r="C81" s="1">
        <v>-5.0299999999999997E-2</v>
      </c>
      <c r="D81" s="1">
        <v>-0.05</v>
      </c>
      <c r="E81" s="1">
        <v>-5.0200000000000002E-2</v>
      </c>
      <c r="F81" s="1">
        <v>-4.9700000000000001E-2</v>
      </c>
      <c r="H81" s="1">
        <v>1E-4</v>
      </c>
      <c r="I81" s="1">
        <v>-1.9E-3</v>
      </c>
      <c r="J81" s="1">
        <v>-2.3E-3</v>
      </c>
      <c r="K81" s="1">
        <v>-2.4000000000000002E-3</v>
      </c>
      <c r="L81" s="1">
        <v>-8.0000000000000004E-4</v>
      </c>
    </row>
    <row r="82" spans="1:12" x14ac:dyDescent="0.25">
      <c r="A82">
        <v>80</v>
      </c>
      <c r="B82" s="1">
        <v>-9.9400000000000002E-2</v>
      </c>
      <c r="C82" s="1">
        <v>-0.1045</v>
      </c>
      <c r="D82" s="1">
        <v>-0.10299999999999999</v>
      </c>
      <c r="E82" s="1">
        <v>-0.10440000000000001</v>
      </c>
      <c r="F82" s="1">
        <v>-0.1036</v>
      </c>
      <c r="H82" s="1">
        <v>-7.1999999999999998E-3</v>
      </c>
      <c r="I82" s="1">
        <v>-9.7000000000000003E-3</v>
      </c>
      <c r="J82" s="1">
        <v>-9.9000000000000008E-3</v>
      </c>
      <c r="K82" s="1">
        <v>-1.0100000000000001E-2</v>
      </c>
      <c r="L82" s="1">
        <v>-9.5999999999999992E-3</v>
      </c>
    </row>
    <row r="83" spans="1:12" x14ac:dyDescent="0.25">
      <c r="A83">
        <v>120</v>
      </c>
      <c r="B83" s="1">
        <v>-0.1605</v>
      </c>
      <c r="C83" s="1">
        <v>-0.16550000000000001</v>
      </c>
      <c r="D83" s="1">
        <v>-0.16400000000000001</v>
      </c>
      <c r="E83" s="1">
        <v>-0.16539999999999999</v>
      </c>
      <c r="F83" s="1">
        <v>-0.1646</v>
      </c>
      <c r="H83" s="1">
        <v>-1.6799999999999999E-2</v>
      </c>
      <c r="I83" s="1">
        <v>-1.9599999999999999E-2</v>
      </c>
      <c r="J83" s="1">
        <v>-1.9900000000000001E-2</v>
      </c>
      <c r="K83" s="1">
        <v>-1.9700000000000002E-2</v>
      </c>
      <c r="L83" s="1">
        <v>-1.9E-2</v>
      </c>
    </row>
    <row r="84" spans="1:12" x14ac:dyDescent="0.25">
      <c r="A84">
        <v>160</v>
      </c>
      <c r="B84" s="1">
        <v>-0.22589999999999999</v>
      </c>
      <c r="C84" s="1">
        <v>-0.23169999999999999</v>
      </c>
      <c r="D84" s="1">
        <v>-0.2306</v>
      </c>
      <c r="E84" s="1">
        <v>-0.23269999999999999</v>
      </c>
      <c r="F84" s="1">
        <v>-0.23200000000000001</v>
      </c>
      <c r="H84" s="1">
        <v>-2.9399999999999999E-2</v>
      </c>
      <c r="I84" s="1">
        <v>-3.1999999999999994E-2</v>
      </c>
      <c r="J84" s="1">
        <v>-3.2199999999999999E-2</v>
      </c>
      <c r="K84" s="1">
        <v>-3.2299999999999995E-2</v>
      </c>
      <c r="L84" s="1">
        <v>-3.2399999999999998E-2</v>
      </c>
    </row>
    <row r="85" spans="1:12" x14ac:dyDescent="0.25">
      <c r="A85">
        <v>200</v>
      </c>
      <c r="B85" s="1">
        <v>-0.28289999999999998</v>
      </c>
      <c r="C85" s="1">
        <v>-0.28970000000000001</v>
      </c>
      <c r="D85" s="1">
        <v>-0.28849999999999998</v>
      </c>
      <c r="E85" s="1">
        <v>-0.29060000000000002</v>
      </c>
      <c r="F85" s="1">
        <v>-0.28989999999999999</v>
      </c>
      <c r="H85" s="1">
        <v>-3.44E-2</v>
      </c>
      <c r="I85" s="1">
        <v>-3.7899999999999996E-2</v>
      </c>
      <c r="J85" s="1">
        <v>-3.7599999999999995E-2</v>
      </c>
      <c r="K85" s="1">
        <v>-3.7699999999999997E-2</v>
      </c>
      <c r="L85" s="1">
        <v>-3.7499999999999999E-2</v>
      </c>
    </row>
    <row r="86" spans="1:12" x14ac:dyDescent="0.25">
      <c r="A86">
        <v>240</v>
      </c>
      <c r="B86" s="1">
        <v>-0.32950000000000002</v>
      </c>
      <c r="C86" s="1">
        <v>-0.3367</v>
      </c>
      <c r="D86" s="1">
        <v>-0.33539999999999998</v>
      </c>
      <c r="E86" s="1">
        <v>-0.33760000000000001</v>
      </c>
      <c r="F86" s="1">
        <v>-0.33739999999999998</v>
      </c>
      <c r="H86" s="1">
        <v>-3.1399999999999997E-2</v>
      </c>
      <c r="I86" s="1">
        <v>-3.3099999999999997E-2</v>
      </c>
      <c r="J86" s="1">
        <v>-3.4999999999999996E-2</v>
      </c>
      <c r="K86" s="1">
        <v>-3.5799999999999998E-2</v>
      </c>
      <c r="L86" s="1">
        <v>-3.3399999999999999E-2</v>
      </c>
    </row>
    <row r="87" spans="1:12" x14ac:dyDescent="0.25">
      <c r="A87">
        <v>280</v>
      </c>
      <c r="B87" s="1">
        <v>-0.3831</v>
      </c>
      <c r="C87" s="1">
        <v>-0.39079999999999998</v>
      </c>
      <c r="D87" s="1">
        <v>-0.38919999999999999</v>
      </c>
      <c r="E87" s="1">
        <v>-0.39190000000000003</v>
      </c>
      <c r="F87" s="1">
        <v>-0.39129999999999998</v>
      </c>
      <c r="H87" s="1">
        <v>-3.4500000000000003E-2</v>
      </c>
      <c r="I87" s="1">
        <v>-3.5499999999999997E-2</v>
      </c>
      <c r="J87" s="1">
        <v>-3.8099999999999995E-2</v>
      </c>
      <c r="K87" s="1">
        <v>-3.5899999999999994E-2</v>
      </c>
      <c r="L87" s="1">
        <v>-3.4000000000000002E-2</v>
      </c>
    </row>
    <row r="88" spans="1:12" x14ac:dyDescent="0.25">
      <c r="A88">
        <v>320</v>
      </c>
      <c r="B88" s="1">
        <v>-0.42780000000000001</v>
      </c>
      <c r="C88" s="1">
        <v>-0.43469999999999998</v>
      </c>
      <c r="D88" s="1">
        <v>-0.43269999999999997</v>
      </c>
      <c r="E88" s="1">
        <v>-0.43480000000000002</v>
      </c>
      <c r="F88" s="1">
        <v>-0.43409999999999999</v>
      </c>
      <c r="H88" s="1">
        <v>-2.5899999999999999E-2</v>
      </c>
      <c r="I88" s="1">
        <v>-3.0499999999999999E-2</v>
      </c>
      <c r="J88" s="1">
        <v>-3.1399999999999997E-2</v>
      </c>
      <c r="K88" s="1">
        <v>-2.9000000000000001E-2</v>
      </c>
      <c r="L88" s="1">
        <v>-2.8799999999999999E-2</v>
      </c>
    </row>
    <row r="89" spans="1:12" x14ac:dyDescent="0.25">
      <c r="A89">
        <v>360</v>
      </c>
      <c r="B89" s="1">
        <v>-0.46729999999999999</v>
      </c>
      <c r="C89" s="1">
        <v>-0.47389999999999999</v>
      </c>
      <c r="D89" s="1">
        <v>-0.47220000000000001</v>
      </c>
      <c r="E89" s="1">
        <v>-0.47460000000000002</v>
      </c>
      <c r="F89" s="1">
        <v>-0.47370000000000001</v>
      </c>
      <c r="H89" s="1">
        <v>-1.29E-2</v>
      </c>
      <c r="I89" s="1">
        <v>-1.9599999999999999E-2</v>
      </c>
      <c r="J89" s="1">
        <v>-2.1000000000000001E-2</v>
      </c>
      <c r="K89" s="1">
        <v>-1.61E-2</v>
      </c>
      <c r="L89" s="1">
        <v>-1.5100000000000001E-2</v>
      </c>
    </row>
    <row r="90" spans="1:12" x14ac:dyDescent="0.25">
      <c r="A90">
        <v>400</v>
      </c>
      <c r="B90">
        <v>-0.50680000000000003</v>
      </c>
      <c r="C90">
        <v>-0.51359999999999995</v>
      </c>
      <c r="D90">
        <v>-0.51200000000000001</v>
      </c>
      <c r="E90">
        <v>-0.51319999999999999</v>
      </c>
      <c r="F90">
        <v>-0.51280000000000003</v>
      </c>
      <c r="H90">
        <v>8.0000000000000004E-4</v>
      </c>
      <c r="I90">
        <v>-3.7000000000000002E-3</v>
      </c>
      <c r="J90">
        <v>-4.7999999999999996E-3</v>
      </c>
      <c r="K90">
        <v>-2E-3</v>
      </c>
      <c r="L90">
        <v>-3.5999999999999999E-3</v>
      </c>
    </row>
    <row r="91" spans="1:12" x14ac:dyDescent="0.25">
      <c r="A91">
        <v>440</v>
      </c>
      <c r="B91">
        <v>-0.54020000000000001</v>
      </c>
      <c r="C91">
        <v>-0.54649999999999999</v>
      </c>
      <c r="D91">
        <v>-0.54469999999999996</v>
      </c>
      <c r="E91">
        <v>-0.54620000000000002</v>
      </c>
      <c r="F91">
        <v>-0.54569999999999996</v>
      </c>
      <c r="H91">
        <v>2.0400000000000001E-2</v>
      </c>
      <c r="I91">
        <v>1.6199999999999999E-2</v>
      </c>
      <c r="J91">
        <v>1.55E-2</v>
      </c>
      <c r="K91">
        <v>1.7899999999999999E-2</v>
      </c>
      <c r="L91">
        <v>1.4999999999999999E-2</v>
      </c>
    </row>
    <row r="92" spans="1:12" x14ac:dyDescent="0.25">
      <c r="A92">
        <v>480</v>
      </c>
      <c r="B92">
        <v>-0.57199999999999995</v>
      </c>
      <c r="C92">
        <v>-0.57869999999999999</v>
      </c>
      <c r="D92">
        <v>-0.57669999999999999</v>
      </c>
      <c r="E92">
        <v>-0.57850000000000001</v>
      </c>
      <c r="F92">
        <v>-0.58109999999999995</v>
      </c>
      <c r="H92">
        <v>4.36E-2</v>
      </c>
      <c r="I92">
        <v>3.95E-2</v>
      </c>
      <c r="J92">
        <v>3.8200000000000005E-2</v>
      </c>
      <c r="K92">
        <v>4.1100000000000005E-2</v>
      </c>
      <c r="L92">
        <v>3.7199999999999997E-2</v>
      </c>
    </row>
    <row r="93" spans="1:12" x14ac:dyDescent="0.25">
      <c r="A93">
        <v>520</v>
      </c>
      <c r="B93">
        <v>-0.58420000000000005</v>
      </c>
      <c r="C93">
        <v>-0.59040000000000004</v>
      </c>
      <c r="D93">
        <v>-0.5887</v>
      </c>
      <c r="E93">
        <v>-0.59360000000000002</v>
      </c>
      <c r="F93">
        <v>-0.59430000000000005</v>
      </c>
      <c r="H93">
        <v>8.5500000000000007E-2</v>
      </c>
      <c r="I93">
        <v>8.09E-2</v>
      </c>
      <c r="J93">
        <v>0.08</v>
      </c>
      <c r="K93">
        <v>8.3799999999999999E-2</v>
      </c>
      <c r="L93">
        <v>8.14E-2</v>
      </c>
    </row>
    <row r="94" spans="1:12" x14ac:dyDescent="0.25">
      <c r="A94">
        <v>560</v>
      </c>
      <c r="B94">
        <v>-0.59870000000000001</v>
      </c>
      <c r="C94">
        <v>-0.60519999999999996</v>
      </c>
      <c r="D94">
        <v>-0.60580000000000001</v>
      </c>
      <c r="E94">
        <v>-0.60870000000000002</v>
      </c>
      <c r="F94">
        <v>-0.60899999999999999</v>
      </c>
      <c r="H94">
        <v>0.12709999999999999</v>
      </c>
      <c r="I94">
        <v>0.122</v>
      </c>
      <c r="J94">
        <v>0.1208</v>
      </c>
      <c r="K94">
        <v>0.1242</v>
      </c>
      <c r="L94">
        <v>0.1216</v>
      </c>
    </row>
    <row r="95" spans="1:12" x14ac:dyDescent="0.25">
      <c r="A95">
        <v>600</v>
      </c>
      <c r="B95">
        <v>-0.61709999999999998</v>
      </c>
      <c r="C95">
        <v>-0.62870000000000004</v>
      </c>
      <c r="D95">
        <v>-0.62719999999999998</v>
      </c>
      <c r="E95">
        <v>-0.62729999999999997</v>
      </c>
      <c r="F95">
        <v>-0.62760000000000005</v>
      </c>
      <c r="H95">
        <v>0.16250000000000001</v>
      </c>
      <c r="I95">
        <v>0.15609999999999999</v>
      </c>
      <c r="J95">
        <v>0.1555</v>
      </c>
      <c r="K95">
        <v>0.15809999999999999</v>
      </c>
      <c r="L95">
        <v>0.15709999999999999</v>
      </c>
    </row>
    <row r="96" spans="1:12" x14ac:dyDescent="0.25">
      <c r="A96">
        <v>640</v>
      </c>
      <c r="B96">
        <v>-0.62519999999999998</v>
      </c>
      <c r="C96">
        <v>-0.63719999999999999</v>
      </c>
      <c r="D96">
        <v>-0.63619999999999999</v>
      </c>
      <c r="E96">
        <v>-0.63560000000000005</v>
      </c>
      <c r="F96">
        <v>-0.63600000000000001</v>
      </c>
      <c r="H96">
        <v>0.2084</v>
      </c>
      <c r="I96">
        <v>0.2039</v>
      </c>
      <c r="J96">
        <v>0.20249999999999999</v>
      </c>
      <c r="K96">
        <v>0.20469999999999999</v>
      </c>
      <c r="L96">
        <v>0.20369999999999999</v>
      </c>
    </row>
    <row r="97" spans="1:12" x14ac:dyDescent="0.25">
      <c r="A97">
        <v>680</v>
      </c>
      <c r="B97">
        <v>-0.64280000000000004</v>
      </c>
      <c r="C97">
        <v>-0.65539999999999998</v>
      </c>
      <c r="D97">
        <v>-0.65439999999999998</v>
      </c>
      <c r="E97">
        <v>-0.65390000000000004</v>
      </c>
      <c r="F97">
        <v>-0.65339999999999998</v>
      </c>
      <c r="H97">
        <v>0.2409</v>
      </c>
      <c r="I97">
        <v>0.23759999999999998</v>
      </c>
      <c r="J97">
        <v>0.2374</v>
      </c>
      <c r="K97">
        <v>0.2389</v>
      </c>
      <c r="L97">
        <v>0.23780000000000001</v>
      </c>
    </row>
    <row r="98" spans="1:12" x14ac:dyDescent="0.25">
      <c r="A98">
        <v>680</v>
      </c>
      <c r="B98">
        <v>-0.64239999999999997</v>
      </c>
      <c r="C98">
        <v>-0.65659999999999996</v>
      </c>
      <c r="D98">
        <v>-0.65580000000000005</v>
      </c>
      <c r="E98">
        <v>-0.65559999999999996</v>
      </c>
      <c r="F98">
        <v>-0.6552</v>
      </c>
      <c r="H98">
        <v>0.23830000000000001</v>
      </c>
      <c r="I98">
        <v>0.23509999999999998</v>
      </c>
      <c r="J98">
        <v>0.23519999999999999</v>
      </c>
      <c r="K98">
        <v>0.23609999999999998</v>
      </c>
      <c r="L98">
        <v>0.23469999999999999</v>
      </c>
    </row>
    <row r="99" spans="1:12" x14ac:dyDescent="0.25">
      <c r="A99">
        <v>640</v>
      </c>
      <c r="B99">
        <v>-0.62339999999999995</v>
      </c>
      <c r="C99">
        <v>-0.63859999999999995</v>
      </c>
      <c r="D99">
        <v>-0.63800000000000001</v>
      </c>
      <c r="E99">
        <v>-0.63729999999999998</v>
      </c>
      <c r="F99">
        <v>-0.63700000000000001</v>
      </c>
      <c r="H99">
        <v>0.20269999999999999</v>
      </c>
      <c r="I99">
        <v>0.19989999999999999</v>
      </c>
      <c r="J99">
        <v>0.19989999999999999</v>
      </c>
      <c r="K99">
        <v>0.20119999999999999</v>
      </c>
      <c r="L99">
        <v>0.20030000000000001</v>
      </c>
    </row>
    <row r="100" spans="1:12" x14ac:dyDescent="0.25">
      <c r="A100">
        <v>600</v>
      </c>
      <c r="B100">
        <v>-0.61639999999999995</v>
      </c>
      <c r="C100">
        <v>-0.63149999999999995</v>
      </c>
      <c r="D100">
        <v>-0.63039999999999996</v>
      </c>
      <c r="E100">
        <v>-0.63049999999999995</v>
      </c>
      <c r="F100">
        <v>-0.62960000000000005</v>
      </c>
      <c r="H100">
        <v>0.1578</v>
      </c>
      <c r="I100">
        <v>0.1545</v>
      </c>
      <c r="J100">
        <v>0.1545</v>
      </c>
      <c r="K100">
        <v>0.155</v>
      </c>
      <c r="L100">
        <v>0.154</v>
      </c>
    </row>
    <row r="101" spans="1:12" x14ac:dyDescent="0.25">
      <c r="A101">
        <v>560</v>
      </c>
      <c r="B101">
        <v>-0.59799999999999998</v>
      </c>
      <c r="C101">
        <v>-0.61360000000000003</v>
      </c>
      <c r="D101">
        <v>-0.61240000000000006</v>
      </c>
      <c r="E101">
        <v>-0.61229999999999996</v>
      </c>
      <c r="F101">
        <v>-0.61199999999999999</v>
      </c>
      <c r="H101">
        <v>0.12189999999999999</v>
      </c>
      <c r="I101">
        <v>0.11840000000000001</v>
      </c>
      <c r="J101">
        <v>0.11840000000000001</v>
      </c>
      <c r="K101">
        <v>0.1192</v>
      </c>
      <c r="L101">
        <v>0.11890000000000001</v>
      </c>
    </row>
    <row r="102" spans="1:12" x14ac:dyDescent="0.25">
      <c r="A102">
        <v>520</v>
      </c>
      <c r="B102">
        <v>-0.58350000000000002</v>
      </c>
      <c r="C102">
        <v>-0.59609999999999996</v>
      </c>
      <c r="D102">
        <v>-0.5978</v>
      </c>
      <c r="E102">
        <v>-0.59760000000000002</v>
      </c>
      <c r="F102">
        <v>-0.59719999999999995</v>
      </c>
      <c r="H102">
        <v>8.1199999999999994E-2</v>
      </c>
      <c r="I102">
        <v>7.8399999999999997E-2</v>
      </c>
      <c r="J102">
        <v>7.8700000000000006E-2</v>
      </c>
      <c r="K102">
        <v>7.8800000000000009E-2</v>
      </c>
      <c r="L102">
        <v>7.8600000000000003E-2</v>
      </c>
    </row>
    <row r="103" spans="1:12" x14ac:dyDescent="0.25">
      <c r="A103">
        <v>480</v>
      </c>
      <c r="B103">
        <v>-0.57240000000000002</v>
      </c>
      <c r="C103">
        <v>-0.58520000000000005</v>
      </c>
      <c r="D103">
        <v>-0.58699999999999997</v>
      </c>
      <c r="E103">
        <v>-0.5867</v>
      </c>
      <c r="F103">
        <v>-0.58609999999999995</v>
      </c>
      <c r="H103">
        <v>3.7999999999999999E-2</v>
      </c>
      <c r="I103">
        <v>3.5900000000000001E-2</v>
      </c>
      <c r="J103">
        <v>3.5800000000000005E-2</v>
      </c>
      <c r="K103">
        <v>3.6700000000000003E-2</v>
      </c>
      <c r="L103">
        <v>3.6499999999999998E-2</v>
      </c>
    </row>
    <row r="104" spans="1:12" x14ac:dyDescent="0.25">
      <c r="A104">
        <v>440</v>
      </c>
      <c r="B104">
        <v>-0.5262</v>
      </c>
      <c r="C104">
        <v>-0.55289999999999995</v>
      </c>
      <c r="D104">
        <v>-0.55459999999999998</v>
      </c>
      <c r="E104">
        <v>-0.55449999999999999</v>
      </c>
      <c r="F104">
        <v>-0.55400000000000005</v>
      </c>
      <c r="H104">
        <v>1.4E-2</v>
      </c>
      <c r="I104">
        <v>1.3299999999999999E-2</v>
      </c>
      <c r="J104">
        <v>1.29E-2</v>
      </c>
      <c r="K104">
        <v>1.32E-2</v>
      </c>
      <c r="L104">
        <v>1.14E-2</v>
      </c>
    </row>
    <row r="105" spans="1:12" x14ac:dyDescent="0.25">
      <c r="A105">
        <v>400</v>
      </c>
      <c r="B105">
        <v>-0.49349999999999999</v>
      </c>
      <c r="C105">
        <v>-0.51980000000000004</v>
      </c>
      <c r="D105">
        <v>-0.52149999999999996</v>
      </c>
      <c r="E105">
        <v>-0.5212</v>
      </c>
      <c r="F105">
        <v>-0.52070000000000005</v>
      </c>
      <c r="H105">
        <v>-3.5000000000000001E-3</v>
      </c>
      <c r="I105">
        <v>-6.3999999999999994E-3</v>
      </c>
      <c r="J105">
        <v>-6.3999999999999994E-3</v>
      </c>
      <c r="K105">
        <v>-6.1999999999999998E-3</v>
      </c>
      <c r="L105">
        <v>-6.8999999999999999E-3</v>
      </c>
    </row>
    <row r="106" spans="1:12" x14ac:dyDescent="0.25">
      <c r="A106">
        <v>360</v>
      </c>
      <c r="B106">
        <v>-0.45469999999999999</v>
      </c>
      <c r="C106">
        <v>-0.47989999999999999</v>
      </c>
      <c r="D106">
        <v>-0.48320000000000002</v>
      </c>
      <c r="E106">
        <v>-0.4829</v>
      </c>
      <c r="F106">
        <v>-0.48199999999999998</v>
      </c>
      <c r="H106">
        <v>-1.78E-2</v>
      </c>
      <c r="I106">
        <v>-0.02</v>
      </c>
      <c r="J106">
        <v>-1.9400000000000001E-2</v>
      </c>
      <c r="K106">
        <v>-1.9200000000000002E-2</v>
      </c>
      <c r="L106">
        <v>-2.01E-2</v>
      </c>
    </row>
    <row r="107" spans="1:12" x14ac:dyDescent="0.25">
      <c r="A107">
        <v>320</v>
      </c>
      <c r="B107">
        <v>-0.4143</v>
      </c>
      <c r="C107">
        <v>-0.43980000000000002</v>
      </c>
      <c r="D107">
        <v>-0.44369999999999998</v>
      </c>
      <c r="E107">
        <v>-0.44359999999999999</v>
      </c>
      <c r="F107">
        <v>-0.44209999999999999</v>
      </c>
      <c r="H107">
        <v>-3.09E-2</v>
      </c>
      <c r="I107">
        <v>-3.3699999999999994E-2</v>
      </c>
      <c r="J107">
        <v>-3.3399999999999999E-2</v>
      </c>
      <c r="K107">
        <v>-3.3099999999999997E-2</v>
      </c>
      <c r="L107">
        <v>-3.39E-2</v>
      </c>
    </row>
    <row r="108" spans="1:12" x14ac:dyDescent="0.25">
      <c r="A108">
        <v>280</v>
      </c>
      <c r="B108">
        <v>-0.37169999999999997</v>
      </c>
      <c r="C108">
        <v>-0.3962</v>
      </c>
      <c r="D108">
        <v>-0.39989999999999998</v>
      </c>
      <c r="E108">
        <v>-0.39429999999999998</v>
      </c>
      <c r="F108">
        <v>-0.39929999999999999</v>
      </c>
      <c r="H108">
        <v>-3.7699999999999997E-2</v>
      </c>
      <c r="I108">
        <v>-4.07E-2</v>
      </c>
      <c r="J108">
        <v>-4.0399999999999998E-2</v>
      </c>
      <c r="K108">
        <v>-4.1099999999999998E-2</v>
      </c>
      <c r="L108">
        <v>-4.1200000000000001E-2</v>
      </c>
    </row>
    <row r="109" spans="1:12" x14ac:dyDescent="0.25">
      <c r="A109">
        <v>240</v>
      </c>
      <c r="B109">
        <v>-0.31780000000000003</v>
      </c>
      <c r="C109">
        <v>-0.34320000000000001</v>
      </c>
      <c r="D109">
        <v>-0.34079999999999999</v>
      </c>
      <c r="E109">
        <v>-0.34079999999999999</v>
      </c>
      <c r="F109">
        <v>-0.3468</v>
      </c>
      <c r="H109">
        <v>-3.6200000000000003E-2</v>
      </c>
      <c r="I109">
        <v>-3.9699999999999999E-2</v>
      </c>
      <c r="J109">
        <v>-3.9799999999999995E-2</v>
      </c>
      <c r="K109">
        <v>-3.9699999999999999E-2</v>
      </c>
      <c r="L109">
        <v>-4.02E-2</v>
      </c>
    </row>
    <row r="110" spans="1:12" x14ac:dyDescent="0.25">
      <c r="A110">
        <v>200</v>
      </c>
      <c r="B110">
        <v>-0.27089999999999997</v>
      </c>
      <c r="C110">
        <v>-0.29549999999999998</v>
      </c>
      <c r="D110">
        <v>-0.29270000000000002</v>
      </c>
      <c r="E110">
        <v>-0.29399999999999998</v>
      </c>
      <c r="F110">
        <v>-0.29870000000000002</v>
      </c>
      <c r="H110">
        <v>-4.1099999999999998E-2</v>
      </c>
      <c r="I110">
        <v>-4.3999999999999997E-2</v>
      </c>
      <c r="J110">
        <v>-4.3099999999999999E-2</v>
      </c>
      <c r="K110">
        <v>-4.3699999999999996E-2</v>
      </c>
      <c r="L110">
        <v>-4.3999999999999997E-2</v>
      </c>
    </row>
    <row r="111" spans="1:12" x14ac:dyDescent="0.25">
      <c r="A111">
        <v>160</v>
      </c>
      <c r="B111">
        <v>-0.21340000000000001</v>
      </c>
      <c r="C111">
        <v>-0.23810000000000001</v>
      </c>
      <c r="D111">
        <v>-0.23499999999999999</v>
      </c>
      <c r="E111">
        <v>-0.23619999999999999</v>
      </c>
      <c r="F111">
        <v>-0.2356</v>
      </c>
      <c r="H111">
        <v>-3.5999999999999997E-2</v>
      </c>
      <c r="I111">
        <v>-3.7899999999999996E-2</v>
      </c>
      <c r="J111">
        <v>-3.8599999999999995E-2</v>
      </c>
      <c r="K111">
        <v>-3.8899999999999997E-2</v>
      </c>
      <c r="L111">
        <v>-3.9600000000000003E-2</v>
      </c>
    </row>
    <row r="112" spans="1:12" x14ac:dyDescent="0.25">
      <c r="A112">
        <v>120</v>
      </c>
      <c r="B112">
        <v>-0.14630000000000001</v>
      </c>
      <c r="C112">
        <v>-0.1709</v>
      </c>
      <c r="D112">
        <v>-0.16819999999999999</v>
      </c>
      <c r="E112">
        <v>-0.16889999999999999</v>
      </c>
      <c r="F112">
        <v>-0.16869999999999999</v>
      </c>
      <c r="H112">
        <v>-2.4199999999999999E-2</v>
      </c>
      <c r="I112">
        <v>-2.5700000000000001E-2</v>
      </c>
      <c r="J112">
        <v>-2.6000000000000002E-2</v>
      </c>
      <c r="K112">
        <v>-2.6000000000000002E-2</v>
      </c>
      <c r="L112">
        <v>-2.63E-2</v>
      </c>
    </row>
    <row r="113" spans="1:12" x14ac:dyDescent="0.25">
      <c r="A113">
        <v>80</v>
      </c>
      <c r="B113">
        <v>-8.2299999999999998E-2</v>
      </c>
      <c r="C113">
        <v>-0.10979999999999999</v>
      </c>
      <c r="D113">
        <v>-0.1062</v>
      </c>
      <c r="E113">
        <v>-0.1072</v>
      </c>
      <c r="F113">
        <v>-0.1074</v>
      </c>
      <c r="H113">
        <v>-1.47E-2</v>
      </c>
      <c r="I113">
        <v>-1.7000000000000001E-2</v>
      </c>
      <c r="J113">
        <v>-1.77E-2</v>
      </c>
      <c r="K113">
        <v>-1.7400000000000002E-2</v>
      </c>
      <c r="L113">
        <v>-1.77E-2</v>
      </c>
    </row>
    <row r="114" spans="1:12" x14ac:dyDescent="0.25">
      <c r="A114">
        <v>40</v>
      </c>
      <c r="B114">
        <v>-2.86E-2</v>
      </c>
      <c r="C114">
        <v>-5.5399999999999998E-2</v>
      </c>
      <c r="D114">
        <v>-5.2299999999999999E-2</v>
      </c>
      <c r="E114">
        <v>-5.3100000000000001E-2</v>
      </c>
      <c r="F114">
        <v>-5.3199999999999997E-2</v>
      </c>
      <c r="H114">
        <v>-6.3E-3</v>
      </c>
      <c r="I114">
        <v>-8.8999999999999999E-3</v>
      </c>
      <c r="J114">
        <v>-9.300000000000001E-3</v>
      </c>
      <c r="K114">
        <v>-8.5000000000000006E-3</v>
      </c>
      <c r="L114">
        <v>-9.2999999999999992E-3</v>
      </c>
    </row>
    <row r="115" spans="1:12" x14ac:dyDescent="0.25">
      <c r="A115">
        <v>0</v>
      </c>
      <c r="B115">
        <v>2.2599999999999999E-2</v>
      </c>
      <c r="C115">
        <v>-4.4000000000000003E-3</v>
      </c>
      <c r="D115">
        <v>-8.9999999999999998E-4</v>
      </c>
      <c r="E115">
        <v>-1.6999999999999999E-3</v>
      </c>
      <c r="F115">
        <v>-2E-3</v>
      </c>
      <c r="H115">
        <v>-2.7000000000000001E-3</v>
      </c>
      <c r="I115">
        <v>-5.3999999999999994E-3</v>
      </c>
      <c r="J115">
        <v>-5.8999999999999999E-3</v>
      </c>
      <c r="K115">
        <v>-4.8999999999999998E-3</v>
      </c>
      <c r="L115">
        <v>-5.1999999999999998E-3</v>
      </c>
    </row>
    <row r="116" spans="1:12" ht="13.8" thickBot="1" x14ac:dyDescent="0.3"/>
    <row r="117" spans="1:12" ht="13.8" thickBot="1" x14ac:dyDescent="0.3">
      <c r="B117" s="91" t="s">
        <v>70</v>
      </c>
      <c r="C117" s="92"/>
      <c r="D117" s="92"/>
      <c r="E117" s="92"/>
      <c r="F117" s="93"/>
      <c r="H117" s="91" t="s">
        <v>71</v>
      </c>
      <c r="I117" s="94"/>
      <c r="J117" s="94"/>
      <c r="K117" s="94"/>
      <c r="L117" s="95"/>
    </row>
    <row r="118" spans="1:12" x14ac:dyDescent="0.25">
      <c r="A118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5">
      <c r="A119">
        <v>40</v>
      </c>
      <c r="B119" s="1">
        <v>-5.1200000000000002E-2</v>
      </c>
      <c r="C119" s="1">
        <v>-5.0900000000000001E-2</v>
      </c>
      <c r="D119" s="1">
        <v>-5.11E-2</v>
      </c>
      <c r="E119" s="1">
        <v>-5.0699999999999995E-2</v>
      </c>
      <c r="F119" s="1">
        <v>-5.0499999999999996E-2</v>
      </c>
      <c r="H119" s="1">
        <v>-6.9999999999999999E-4</v>
      </c>
      <c r="I119" s="1">
        <v>-2.9000000000000002E-3</v>
      </c>
      <c r="J119" s="1">
        <v>1E-4</v>
      </c>
      <c r="K119" s="1">
        <v>-2.4000000000000002E-3</v>
      </c>
      <c r="L119" s="1">
        <v>-3.0000000000000001E-3</v>
      </c>
    </row>
    <row r="120" spans="1:12" x14ac:dyDescent="0.25">
      <c r="A120">
        <v>80</v>
      </c>
      <c r="B120" s="1">
        <v>-0.104</v>
      </c>
      <c r="C120" s="1">
        <v>-0.1043</v>
      </c>
      <c r="D120" s="1">
        <v>-0.1041</v>
      </c>
      <c r="E120" s="1">
        <v>-0.1041</v>
      </c>
      <c r="F120" s="1">
        <v>-0.1041</v>
      </c>
      <c r="H120" s="1">
        <v>-8.7000000000000011E-3</v>
      </c>
      <c r="I120" s="1">
        <v>-1.0500000000000001E-2</v>
      </c>
      <c r="J120" s="1">
        <v>-3.2000000000000002E-3</v>
      </c>
      <c r="K120" s="1">
        <v>-1.14E-2</v>
      </c>
      <c r="L120" s="1">
        <v>-1.11E-2</v>
      </c>
    </row>
    <row r="121" spans="1:12" x14ac:dyDescent="0.25">
      <c r="A121">
        <v>120</v>
      </c>
      <c r="B121" s="1">
        <v>-0.16539999999999999</v>
      </c>
      <c r="C121" s="1">
        <v>-0.1648</v>
      </c>
      <c r="D121" s="1">
        <v>-0.16619999999999999</v>
      </c>
      <c r="E121" s="1">
        <v>-0.16590000000000002</v>
      </c>
      <c r="F121" s="1">
        <v>-0.16590000000000002</v>
      </c>
      <c r="H121" s="1">
        <v>-1.7500000000000002E-2</v>
      </c>
      <c r="I121" s="1">
        <v>-2.1299999999999999E-2</v>
      </c>
      <c r="J121" s="1">
        <v>-1.2500000000000001E-2</v>
      </c>
      <c r="K121" s="1">
        <v>-2.07E-2</v>
      </c>
      <c r="L121" s="1">
        <v>-2.06E-2</v>
      </c>
    </row>
    <row r="122" spans="1:12" x14ac:dyDescent="0.25">
      <c r="A122">
        <v>160</v>
      </c>
      <c r="B122" s="1">
        <v>-0.23230000000000001</v>
      </c>
      <c r="C122" s="1">
        <v>-0.23180000000000001</v>
      </c>
      <c r="D122" s="1">
        <v>-0.2319</v>
      </c>
      <c r="E122" s="1">
        <v>-0.23180000000000001</v>
      </c>
      <c r="F122" s="1">
        <v>-0.23240000000000002</v>
      </c>
      <c r="H122" s="1">
        <v>-3.0499999999999999E-2</v>
      </c>
      <c r="I122" s="1">
        <v>-3.2199999999999999E-2</v>
      </c>
      <c r="J122" s="1">
        <v>-3.2199999999999999E-2</v>
      </c>
      <c r="K122" s="1">
        <v>-3.3299999999999996E-2</v>
      </c>
      <c r="L122" s="1">
        <v>-3.2299999999999995E-2</v>
      </c>
    </row>
    <row r="123" spans="1:12" x14ac:dyDescent="0.25">
      <c r="A123">
        <v>200</v>
      </c>
      <c r="B123" s="1">
        <v>-0.2893</v>
      </c>
      <c r="C123" s="1">
        <v>-0.28889999999999999</v>
      </c>
      <c r="D123" s="1">
        <v>-0.28889999999999999</v>
      </c>
      <c r="E123" s="1">
        <v>-0.28889999999999999</v>
      </c>
      <c r="F123" s="1">
        <v>-0.28900000000000003</v>
      </c>
      <c r="H123" s="1">
        <v>-3.5499999999999997E-2</v>
      </c>
      <c r="I123" s="1">
        <v>-3.78E-2</v>
      </c>
      <c r="J123" s="1">
        <v>-4.0300000000000002E-2</v>
      </c>
      <c r="K123" s="1">
        <v>-3.8799999999999994E-2</v>
      </c>
      <c r="L123" s="1">
        <v>-3.78E-2</v>
      </c>
    </row>
    <row r="124" spans="1:12" x14ac:dyDescent="0.25">
      <c r="A124">
        <v>240</v>
      </c>
      <c r="B124" s="1">
        <v>-0.33660000000000001</v>
      </c>
      <c r="C124" s="1">
        <v>-0.33460000000000001</v>
      </c>
      <c r="D124" s="1">
        <v>-0.33639999999999998</v>
      </c>
      <c r="E124" s="1">
        <v>-0.33640000000000003</v>
      </c>
      <c r="F124" s="1">
        <v>-0.33640000000000003</v>
      </c>
      <c r="H124" s="1">
        <v>-3.8199999999999998E-2</v>
      </c>
      <c r="I124" s="1">
        <v>-4.3399999999999994E-2</v>
      </c>
      <c r="J124" s="1">
        <v>-3.6799999999999999E-2</v>
      </c>
      <c r="K124" s="1">
        <v>-3.5199999999999995E-2</v>
      </c>
      <c r="L124" s="1">
        <v>-3.1799999999999995E-2</v>
      </c>
    </row>
    <row r="125" spans="1:12" x14ac:dyDescent="0.25">
      <c r="A125">
        <v>280</v>
      </c>
      <c r="B125" s="1">
        <v>-0.3886</v>
      </c>
      <c r="C125" s="1">
        <v>-0.3881</v>
      </c>
      <c r="D125" s="1">
        <v>-0.38819999999999999</v>
      </c>
      <c r="E125" s="1">
        <v>-0.38790000000000002</v>
      </c>
      <c r="F125" s="1">
        <v>-0.38840000000000002</v>
      </c>
      <c r="H125" s="1">
        <v>-4.6399999999999997E-2</v>
      </c>
      <c r="I125" s="1">
        <v>-4.6199999999999998E-2</v>
      </c>
      <c r="J125" s="1">
        <v>-3.7900000000000003E-2</v>
      </c>
      <c r="K125" s="1">
        <v>-3.6600000000000001E-2</v>
      </c>
      <c r="L125" s="1">
        <v>-3.2099999999999997E-2</v>
      </c>
    </row>
    <row r="126" spans="1:12" x14ac:dyDescent="0.25">
      <c r="A126">
        <v>320</v>
      </c>
      <c r="B126" s="1">
        <v>-0.4325</v>
      </c>
      <c r="C126" s="1">
        <v>-0.43280000000000002</v>
      </c>
      <c r="D126" s="1">
        <v>-0.43209999999999998</v>
      </c>
      <c r="E126" s="1">
        <v>-0.43209999999999998</v>
      </c>
      <c r="F126" s="1">
        <v>-0.43230000000000002</v>
      </c>
      <c r="H126" s="1">
        <v>-4.1799999999999997E-2</v>
      </c>
      <c r="I126" s="1">
        <v>-4.7999999999999994E-2</v>
      </c>
      <c r="J126" s="1">
        <v>-2.5600000000000001E-2</v>
      </c>
      <c r="K126" s="1">
        <v>-3.1599999999999996E-2</v>
      </c>
      <c r="L126" s="1">
        <v>-2.53E-2</v>
      </c>
    </row>
    <row r="127" spans="1:12" x14ac:dyDescent="0.25">
      <c r="A127">
        <v>360</v>
      </c>
      <c r="B127" s="1">
        <v>-0.47110000000000002</v>
      </c>
      <c r="C127" s="1">
        <v>-0.47120000000000001</v>
      </c>
      <c r="D127" s="1">
        <v>-0.47110000000000002</v>
      </c>
      <c r="E127" s="1">
        <v>-0.47139999999999999</v>
      </c>
      <c r="F127" s="1">
        <v>-0.47110000000000002</v>
      </c>
      <c r="H127" s="1">
        <v>-2.93E-2</v>
      </c>
      <c r="I127" s="1">
        <v>-1.4700000000000001E-2</v>
      </c>
      <c r="J127" s="1">
        <v>-1.47E-2</v>
      </c>
      <c r="K127" s="1">
        <v>-3.3599999999999998E-2</v>
      </c>
      <c r="L127" s="1">
        <v>-1.17E-2</v>
      </c>
    </row>
    <row r="128" spans="1:12" x14ac:dyDescent="0.25">
      <c r="A128">
        <v>400</v>
      </c>
      <c r="B128">
        <v>-0.51019999999999999</v>
      </c>
      <c r="C128">
        <v>-0.50939999999999996</v>
      </c>
      <c r="D128">
        <v>-0.50980000000000003</v>
      </c>
      <c r="E128">
        <v>-0.50960000000000005</v>
      </c>
      <c r="F128">
        <v>-0.50990000000000002</v>
      </c>
      <c r="H128">
        <v>-1.6300000000000002E-2</v>
      </c>
      <c r="I128">
        <v>-2E-3</v>
      </c>
      <c r="J128">
        <v>-8.0000000000000004E-4</v>
      </c>
      <c r="K128">
        <v>-2.4000000000000002E-3</v>
      </c>
      <c r="L128">
        <v>1.4E-3</v>
      </c>
    </row>
    <row r="129" spans="1:12" x14ac:dyDescent="0.25">
      <c r="A129">
        <v>440</v>
      </c>
      <c r="B129">
        <v>-0.54400000000000004</v>
      </c>
      <c r="C129">
        <v>-0.54359999999999997</v>
      </c>
      <c r="D129">
        <v>-0.54310000000000003</v>
      </c>
      <c r="E129">
        <v>-0.54430000000000001</v>
      </c>
      <c r="F129">
        <v>-0.54269999999999996</v>
      </c>
      <c r="H129">
        <v>3.3999999999999998E-3</v>
      </c>
      <c r="I129">
        <v>1.7399999999999999E-2</v>
      </c>
      <c r="J129">
        <v>1.8499999999999999E-2</v>
      </c>
      <c r="K129">
        <v>1.5900000000000001E-2</v>
      </c>
      <c r="L129">
        <v>1.83E-2</v>
      </c>
    </row>
    <row r="130" spans="1:12" x14ac:dyDescent="0.25">
      <c r="A130">
        <v>480</v>
      </c>
      <c r="B130">
        <v>-0.57530000000000003</v>
      </c>
      <c r="C130">
        <v>-0.57469999999999999</v>
      </c>
      <c r="D130">
        <v>-0.57440000000000002</v>
      </c>
      <c r="E130">
        <v>-0.57440000000000002</v>
      </c>
      <c r="F130">
        <v>-0.57479999999999998</v>
      </c>
      <c r="H130">
        <v>2.5999999999999999E-2</v>
      </c>
      <c r="I130">
        <v>4.0500000000000001E-2</v>
      </c>
      <c r="J130">
        <v>4.19E-2</v>
      </c>
      <c r="K130">
        <v>3.8300000000000001E-2</v>
      </c>
      <c r="L130">
        <v>4.4900000000000002E-2</v>
      </c>
    </row>
    <row r="131" spans="1:12" x14ac:dyDescent="0.25">
      <c r="A131">
        <v>520</v>
      </c>
      <c r="B131">
        <v>-0.58740000000000003</v>
      </c>
      <c r="C131">
        <v>-0.58679999999999999</v>
      </c>
      <c r="D131">
        <v>-0.58640000000000003</v>
      </c>
      <c r="E131">
        <v>-0.58620000000000005</v>
      </c>
      <c r="F131">
        <v>-0.58630000000000004</v>
      </c>
      <c r="H131">
        <v>4.2900000000000001E-2</v>
      </c>
      <c r="I131">
        <v>7.2900000000000006E-2</v>
      </c>
      <c r="J131">
        <v>8.2699999999999996E-2</v>
      </c>
      <c r="K131">
        <v>8.0399999999999999E-2</v>
      </c>
      <c r="L131">
        <v>8.5900000000000004E-2</v>
      </c>
    </row>
    <row r="132" spans="1:12" x14ac:dyDescent="0.25">
      <c r="A132">
        <v>560</v>
      </c>
      <c r="B132">
        <v>-0.60050000000000003</v>
      </c>
      <c r="C132">
        <v>-0.6</v>
      </c>
      <c r="D132">
        <v>-0.59970000000000001</v>
      </c>
      <c r="E132">
        <v>-0.59950000000000003</v>
      </c>
      <c r="F132">
        <v>-0.59950000000000003</v>
      </c>
      <c r="H132">
        <v>7.2900000000000006E-2</v>
      </c>
      <c r="I132">
        <v>0.1124</v>
      </c>
      <c r="J132">
        <v>0.1244</v>
      </c>
      <c r="K132">
        <v>0.1207</v>
      </c>
      <c r="L132">
        <v>0.1263</v>
      </c>
    </row>
    <row r="133" spans="1:12" x14ac:dyDescent="0.25">
      <c r="A133">
        <v>600</v>
      </c>
      <c r="B133">
        <v>-0.61780000000000002</v>
      </c>
      <c r="C133">
        <v>-0.61729999999999996</v>
      </c>
      <c r="D133">
        <v>-0.6169</v>
      </c>
      <c r="E133">
        <v>-0.61699999999999999</v>
      </c>
      <c r="F133">
        <v>-0.61709999999999998</v>
      </c>
      <c r="H133">
        <v>0.1162</v>
      </c>
      <c r="I133">
        <v>0.1399</v>
      </c>
      <c r="J133">
        <v>0.15920000000000001</v>
      </c>
      <c r="K133">
        <v>0.156</v>
      </c>
      <c r="L133">
        <v>0.16149999999999998</v>
      </c>
    </row>
    <row r="134" spans="1:12" x14ac:dyDescent="0.25">
      <c r="A134">
        <v>640</v>
      </c>
      <c r="B134">
        <v>-0.62629999999999997</v>
      </c>
      <c r="C134">
        <v>-0.62570000000000003</v>
      </c>
      <c r="D134">
        <v>-0.62529999999999997</v>
      </c>
      <c r="E134">
        <v>-0.62529999999999997</v>
      </c>
      <c r="F134">
        <v>-0.62529999999999997</v>
      </c>
      <c r="H134">
        <v>0.16119999999999998</v>
      </c>
      <c r="I134">
        <v>-0.62290000000000001</v>
      </c>
      <c r="J134">
        <v>0.20580000000000001</v>
      </c>
      <c r="K134">
        <v>0.2014</v>
      </c>
      <c r="L134">
        <v>0.2059</v>
      </c>
    </row>
    <row r="135" spans="1:12" x14ac:dyDescent="0.25">
      <c r="A135">
        <v>680</v>
      </c>
      <c r="B135">
        <v>-0.64290000000000003</v>
      </c>
      <c r="C135">
        <v>-0.64229999999999998</v>
      </c>
      <c r="D135">
        <v>-0.64259999999999995</v>
      </c>
      <c r="E135">
        <v>-0.64270000000000005</v>
      </c>
      <c r="F135">
        <v>-0.64270000000000005</v>
      </c>
      <c r="H135">
        <v>0.1946</v>
      </c>
      <c r="I135">
        <v>-2.7085999999999997</v>
      </c>
      <c r="J135">
        <v>0.24010000000000001</v>
      </c>
      <c r="K135">
        <v>0.2359</v>
      </c>
      <c r="L135">
        <v>0.24059999999999998</v>
      </c>
    </row>
    <row r="136" spans="1:12" x14ac:dyDescent="0.25">
      <c r="A136">
        <v>680</v>
      </c>
      <c r="B136">
        <v>-0.64290000000000003</v>
      </c>
      <c r="C136">
        <v>-0.64219999999999999</v>
      </c>
      <c r="D136">
        <v>-0.6421</v>
      </c>
      <c r="E136">
        <v>-0.64219999999999999</v>
      </c>
      <c r="F136">
        <v>-0.64200000000000002</v>
      </c>
      <c r="H136">
        <v>0.1923</v>
      </c>
      <c r="I136">
        <v>9.8600000000000007E-2</v>
      </c>
      <c r="J136">
        <v>0.23810000000000001</v>
      </c>
      <c r="K136">
        <v>0.2339</v>
      </c>
      <c r="L136">
        <v>0.23849999999999999</v>
      </c>
    </row>
    <row r="137" spans="1:12" x14ac:dyDescent="0.25">
      <c r="A137">
        <v>640</v>
      </c>
      <c r="B137">
        <v>-0.62529999999999997</v>
      </c>
      <c r="C137">
        <v>-0.62450000000000006</v>
      </c>
      <c r="D137">
        <v>-0.62409999999999999</v>
      </c>
      <c r="E137">
        <v>-0.62380000000000002</v>
      </c>
      <c r="F137">
        <v>-0.624</v>
      </c>
      <c r="H137">
        <v>0.15859999999999999</v>
      </c>
      <c r="I137">
        <v>0.15229999999999999</v>
      </c>
      <c r="J137">
        <v>0.20269999999999999</v>
      </c>
      <c r="K137">
        <v>0.19939999999999999</v>
      </c>
      <c r="L137">
        <v>0.20369999999999999</v>
      </c>
    </row>
    <row r="138" spans="1:12" x14ac:dyDescent="0.25">
      <c r="A138">
        <v>600</v>
      </c>
      <c r="B138">
        <v>-0.61760000000000004</v>
      </c>
      <c r="C138">
        <v>-0.61639999999999995</v>
      </c>
      <c r="D138">
        <v>-0.61639999999999995</v>
      </c>
      <c r="E138">
        <v>-0.61650000000000005</v>
      </c>
      <c r="F138">
        <v>-0.61629999999999996</v>
      </c>
      <c r="H138">
        <v>0.1167</v>
      </c>
      <c r="I138">
        <v>0.1124</v>
      </c>
      <c r="J138">
        <v>0.15820000000000001</v>
      </c>
      <c r="K138">
        <v>0.1545</v>
      </c>
      <c r="L138">
        <v>0.15809999999999999</v>
      </c>
    </row>
    <row r="139" spans="1:12" x14ac:dyDescent="0.25">
      <c r="A139">
        <v>560</v>
      </c>
      <c r="B139">
        <v>-0.60029999999999994</v>
      </c>
      <c r="C139">
        <v>-0.59950000000000003</v>
      </c>
      <c r="D139">
        <v>-0.59930000000000005</v>
      </c>
      <c r="E139">
        <v>-0.59920000000000007</v>
      </c>
      <c r="F139">
        <v>-0.59850000000000003</v>
      </c>
      <c r="H139">
        <v>8.14E-2</v>
      </c>
      <c r="I139">
        <v>7.8300000000000008E-2</v>
      </c>
      <c r="J139">
        <v>0.1236</v>
      </c>
      <c r="K139">
        <v>0.12040000000000001</v>
      </c>
      <c r="L139">
        <v>0.1249</v>
      </c>
    </row>
    <row r="140" spans="1:12" x14ac:dyDescent="0.25">
      <c r="A140">
        <v>520</v>
      </c>
      <c r="B140">
        <v>-0.58689999999999998</v>
      </c>
      <c r="C140">
        <v>-0.58579999999999999</v>
      </c>
      <c r="D140">
        <v>-0.58550000000000002</v>
      </c>
      <c r="E140">
        <v>-0.5857</v>
      </c>
      <c r="F140">
        <v>-0.58510000000000006</v>
      </c>
      <c r="H140">
        <v>4.0600000000000004E-2</v>
      </c>
      <c r="I140">
        <v>3.7100000000000001E-2</v>
      </c>
      <c r="J140">
        <v>8.2299999999999998E-2</v>
      </c>
      <c r="K140">
        <v>7.9799999999999996E-2</v>
      </c>
      <c r="L140">
        <v>8.3500000000000005E-2</v>
      </c>
    </row>
    <row r="141" spans="1:12" x14ac:dyDescent="0.25">
      <c r="A141">
        <v>480</v>
      </c>
      <c r="B141">
        <v>-0.57540000000000002</v>
      </c>
      <c r="C141">
        <v>-0.57469999999999999</v>
      </c>
      <c r="D141">
        <v>-0.57420000000000004</v>
      </c>
      <c r="E141">
        <v>-0.57420000000000004</v>
      </c>
      <c r="F141">
        <v>-0.57389999999999997</v>
      </c>
      <c r="H141">
        <v>-1.9999999999999998E-4</v>
      </c>
      <c r="I141">
        <v>-1.2999999999999999E-3</v>
      </c>
      <c r="J141">
        <v>4.1399999999999999E-2</v>
      </c>
      <c r="K141">
        <v>3.9E-2</v>
      </c>
      <c r="L141">
        <v>4.24E-2</v>
      </c>
    </row>
    <row r="142" spans="1:12" x14ac:dyDescent="0.25">
      <c r="A142">
        <v>440</v>
      </c>
      <c r="B142">
        <v>-0.54549999999999998</v>
      </c>
      <c r="C142">
        <v>-0.5444</v>
      </c>
      <c r="D142">
        <v>-0.54359999999999997</v>
      </c>
      <c r="E142">
        <v>-0.5423</v>
      </c>
      <c r="F142">
        <v>-0.54239999999999999</v>
      </c>
      <c r="H142">
        <v>-2.29E-2</v>
      </c>
      <c r="I142">
        <v>-1.7600000000000001E-2</v>
      </c>
      <c r="J142">
        <v>1.89E-2</v>
      </c>
      <c r="K142">
        <v>1.67E-2</v>
      </c>
      <c r="L142">
        <v>2.0500000000000001E-2</v>
      </c>
    </row>
    <row r="143" spans="1:12" x14ac:dyDescent="0.25">
      <c r="A143">
        <v>400</v>
      </c>
      <c r="B143">
        <v>-0.51049999999999995</v>
      </c>
      <c r="C143">
        <v>-0.50960000000000005</v>
      </c>
      <c r="D143">
        <v>-0.50949999999999995</v>
      </c>
      <c r="E143">
        <v>-0.50919999999999999</v>
      </c>
      <c r="F143">
        <v>-0.50929999999999997</v>
      </c>
      <c r="H143">
        <v>-3.7999999999999999E-2</v>
      </c>
      <c r="I143">
        <v>-3.6199999999999996E-2</v>
      </c>
      <c r="J143">
        <v>-1.8E-3</v>
      </c>
      <c r="K143">
        <v>-3.9000000000000003E-3</v>
      </c>
      <c r="L143">
        <v>-5.9999999999999995E-4</v>
      </c>
    </row>
    <row r="144" spans="1:12" x14ac:dyDescent="0.25">
      <c r="A144">
        <v>360</v>
      </c>
      <c r="B144">
        <v>-0.47170000000000001</v>
      </c>
      <c r="C144">
        <v>-0.47120000000000001</v>
      </c>
      <c r="D144">
        <v>-0.47120000000000001</v>
      </c>
      <c r="E144">
        <v>-0.47110000000000002</v>
      </c>
      <c r="F144">
        <v>-0.47039999999999998</v>
      </c>
      <c r="H144">
        <v>-5.1299999999999998E-2</v>
      </c>
      <c r="I144">
        <v>-4.7500000000000001E-2</v>
      </c>
      <c r="J144">
        <v>-1.52E-2</v>
      </c>
      <c r="K144">
        <v>-1.7600000000000001E-2</v>
      </c>
      <c r="L144">
        <v>-1.3100000000000001E-2</v>
      </c>
    </row>
    <row r="145" spans="1:12" x14ac:dyDescent="0.25">
      <c r="A145">
        <v>320</v>
      </c>
      <c r="B145">
        <v>-0.43230000000000002</v>
      </c>
      <c r="C145">
        <v>-0.43190000000000001</v>
      </c>
      <c r="D145">
        <v>-0.43109999999999998</v>
      </c>
      <c r="E145">
        <v>-0.43130000000000002</v>
      </c>
      <c r="F145">
        <v>-0.43099999999999999</v>
      </c>
      <c r="H145">
        <v>-6.5000000000000002E-2</v>
      </c>
      <c r="I145">
        <v>-5.21E-2</v>
      </c>
      <c r="J145">
        <v>-2.93E-2</v>
      </c>
      <c r="K145">
        <v>-3.1599999999999996E-2</v>
      </c>
      <c r="L145">
        <v>-2.76E-2</v>
      </c>
    </row>
    <row r="146" spans="1:12" x14ac:dyDescent="0.25">
      <c r="A146">
        <v>280</v>
      </c>
      <c r="B146">
        <v>-0.38840000000000002</v>
      </c>
      <c r="C146">
        <v>-0.3876</v>
      </c>
      <c r="D146">
        <v>-0.3871</v>
      </c>
      <c r="E146">
        <v>-0.3876</v>
      </c>
      <c r="F146">
        <v>-0.38700000000000001</v>
      </c>
      <c r="H146">
        <v>-7.2800000000000004E-2</v>
      </c>
      <c r="I146">
        <v>-6.0399999999999995E-2</v>
      </c>
      <c r="J146">
        <v>-3.5799999999999998E-2</v>
      </c>
      <c r="K146">
        <v>-3.9099999999999996E-2</v>
      </c>
      <c r="L146">
        <v>-3.4999999999999996E-2</v>
      </c>
    </row>
    <row r="147" spans="1:12" x14ac:dyDescent="0.25">
      <c r="A147">
        <v>240</v>
      </c>
      <c r="B147">
        <v>-0.33639999999999998</v>
      </c>
      <c r="C147">
        <v>-0.33600000000000002</v>
      </c>
      <c r="D147">
        <v>-0.33550000000000002</v>
      </c>
      <c r="E147">
        <v>-0.3352</v>
      </c>
      <c r="F147">
        <v>-0.3352</v>
      </c>
      <c r="H147">
        <v>-7.039999999999999E-2</v>
      </c>
      <c r="I147">
        <v>-6.0099999999999994E-2</v>
      </c>
      <c r="J147">
        <v>-3.5200000000000002E-2</v>
      </c>
      <c r="K147">
        <v>-3.7899999999999996E-2</v>
      </c>
      <c r="L147">
        <v>-3.3599999999999998E-2</v>
      </c>
    </row>
    <row r="148" spans="1:12" x14ac:dyDescent="0.25">
      <c r="A148">
        <v>200</v>
      </c>
      <c r="B148">
        <v>-0.28820000000000001</v>
      </c>
      <c r="C148">
        <v>-0.28789999999999999</v>
      </c>
      <c r="D148">
        <v>-0.28739999999999999</v>
      </c>
      <c r="E148">
        <v>-0.28750000000000003</v>
      </c>
      <c r="F148">
        <v>-0.28770000000000001</v>
      </c>
      <c r="H148">
        <v>-7.5999999999999998E-2</v>
      </c>
      <c r="I148">
        <v>-6.5000000000000002E-2</v>
      </c>
      <c r="J148">
        <v>-4.1000000000000002E-2</v>
      </c>
      <c r="K148">
        <v>-4.3399999999999994E-2</v>
      </c>
      <c r="L148">
        <v>-3.9199999999999999E-2</v>
      </c>
    </row>
    <row r="149" spans="1:12" x14ac:dyDescent="0.25">
      <c r="A149">
        <v>160</v>
      </c>
      <c r="B149">
        <v>-0.2321</v>
      </c>
      <c r="C149">
        <v>-0.23130000000000001</v>
      </c>
      <c r="D149">
        <v>-0.23050000000000001</v>
      </c>
      <c r="E149">
        <v>-0.23140000000000002</v>
      </c>
      <c r="F149">
        <v>-0.2311</v>
      </c>
      <c r="H149">
        <v>-7.0800000000000002E-2</v>
      </c>
      <c r="I149">
        <v>-0.06</v>
      </c>
      <c r="J149">
        <v>-3.6299999999999999E-2</v>
      </c>
      <c r="K149">
        <v>-3.8899999999999997E-2</v>
      </c>
      <c r="L149">
        <v>-3.44E-2</v>
      </c>
    </row>
    <row r="150" spans="1:12" x14ac:dyDescent="0.25">
      <c r="A150">
        <v>120</v>
      </c>
      <c r="B150">
        <v>-0.1651</v>
      </c>
      <c r="C150">
        <v>-0.16450000000000001</v>
      </c>
      <c r="D150">
        <v>-0.1641</v>
      </c>
      <c r="E150">
        <v>-0.1648</v>
      </c>
      <c r="F150">
        <v>-0.1648</v>
      </c>
      <c r="H150">
        <v>-5.8799999999999998E-2</v>
      </c>
      <c r="I150">
        <v>-4.7E-2</v>
      </c>
      <c r="J150">
        <v>-2.3199999999999998E-2</v>
      </c>
      <c r="K150">
        <v>-2.64E-2</v>
      </c>
      <c r="L150">
        <v>-2.18E-2</v>
      </c>
    </row>
    <row r="151" spans="1:12" x14ac:dyDescent="0.25">
      <c r="A151">
        <v>80</v>
      </c>
      <c r="B151">
        <v>-0.1028</v>
      </c>
      <c r="C151">
        <v>-0.1031</v>
      </c>
      <c r="D151">
        <v>-0.1022</v>
      </c>
      <c r="E151">
        <v>-0.1022</v>
      </c>
      <c r="F151">
        <v>-0.10239999999999999</v>
      </c>
      <c r="H151">
        <v>-5.0899999999999994E-2</v>
      </c>
      <c r="I151">
        <v>-3.8599999999999995E-2</v>
      </c>
      <c r="J151">
        <v>-1.55E-2</v>
      </c>
      <c r="K151">
        <v>-1.8100000000000002E-2</v>
      </c>
      <c r="L151">
        <v>-1.37E-2</v>
      </c>
    </row>
    <row r="152" spans="1:12" x14ac:dyDescent="0.25">
      <c r="A152">
        <v>40</v>
      </c>
      <c r="B152">
        <v>-5.0299999999999997E-2</v>
      </c>
      <c r="C152">
        <v>-0.05</v>
      </c>
      <c r="D152">
        <v>-4.9099999999999998E-2</v>
      </c>
      <c r="E152">
        <v>-4.9499999999999995E-2</v>
      </c>
      <c r="F152">
        <v>-4.9299999999999997E-2</v>
      </c>
      <c r="H152">
        <v>-4.2799999999999998E-2</v>
      </c>
      <c r="I152">
        <v>-3.1399999999999997E-2</v>
      </c>
      <c r="J152">
        <v>-7.9000000000000008E-3</v>
      </c>
      <c r="K152">
        <v>-1.11E-2</v>
      </c>
      <c r="L152">
        <v>-6.6E-3</v>
      </c>
    </row>
    <row r="153" spans="1:12" x14ac:dyDescent="0.25">
      <c r="A153">
        <v>0</v>
      </c>
      <c r="B153">
        <v>6.9999999999999999E-4</v>
      </c>
      <c r="C153">
        <v>8.9999999999999998E-4</v>
      </c>
      <c r="D153">
        <v>1.5E-3</v>
      </c>
      <c r="E153">
        <v>1.1000000000000001E-3</v>
      </c>
      <c r="F153">
        <v>1E-3</v>
      </c>
      <c r="H153">
        <v>-4.0299999999999996E-2</v>
      </c>
      <c r="I153">
        <v>-2.8500000000000001E-2</v>
      </c>
      <c r="J153">
        <v>-4.1000000000000003E-3</v>
      </c>
      <c r="K153">
        <v>-7.4999999999999997E-3</v>
      </c>
      <c r="L153">
        <v>-3.0000000000000001E-3</v>
      </c>
    </row>
  </sheetData>
  <mergeCells count="8">
    <mergeCell ref="B117:F117"/>
    <mergeCell ref="H117:L117"/>
    <mergeCell ref="B1:F1"/>
    <mergeCell ref="H1:L1"/>
    <mergeCell ref="B40:F40"/>
    <mergeCell ref="H40:L40"/>
    <mergeCell ref="B79:F79"/>
    <mergeCell ref="H79:L79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73"/>
  <sheetViews>
    <sheetView showGridLines="0" topLeftCell="A111" zoomScaleNormal="100" workbookViewId="0">
      <selection activeCell="K76" sqref="K76"/>
    </sheetView>
  </sheetViews>
  <sheetFormatPr defaultRowHeight="13.2" x14ac:dyDescent="0.25"/>
  <cols>
    <col min="1" max="1" width="11.44140625" style="7" customWidth="1"/>
    <col min="2" max="2" width="11.5546875" style="4" customWidth="1"/>
    <col min="3" max="3" width="12.109375" style="4" bestFit="1" customWidth="1"/>
    <col min="4" max="4" width="12.88671875" style="4" bestFit="1" customWidth="1"/>
    <col min="5" max="6" width="11.5546875" style="4" customWidth="1"/>
    <col min="7" max="8" width="14.44140625" style="4" bestFit="1" customWidth="1"/>
    <col min="9" max="16" width="11.5546875" style="4" customWidth="1"/>
    <col min="17" max="17" width="12.88671875" style="4" bestFit="1" customWidth="1"/>
    <col min="18" max="20" width="11.5546875" style="4" customWidth="1"/>
    <col min="21" max="21" width="14.44140625" style="4" bestFit="1" customWidth="1"/>
    <col min="22" max="24" width="11.5546875" style="4" customWidth="1"/>
    <col min="25" max="25" width="17" style="4" bestFit="1" customWidth="1"/>
    <col min="26" max="26" width="14.6640625" style="4" bestFit="1" customWidth="1"/>
    <col min="27" max="27" width="16.44140625" style="4" bestFit="1" customWidth="1"/>
    <col min="28" max="28" width="14.21875" style="4" bestFit="1" customWidth="1"/>
    <col min="29" max="29" width="16.109375" style="4" bestFit="1" customWidth="1"/>
    <col min="30" max="256" width="11.5546875" style="4" customWidth="1"/>
    <col min="257" max="16384" width="8.88671875" style="4"/>
  </cols>
  <sheetData>
    <row r="1" spans="1:256" s="103" customFormat="1" ht="13.2" customHeight="1" x14ac:dyDescent="0.25">
      <c r="A1" s="101" t="s">
        <v>67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s="106" customFormat="1" ht="13.8" customHeight="1" thickBot="1" x14ac:dyDescent="0.3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  <c r="GG2" s="105"/>
      <c r="GH2" s="105"/>
      <c r="GI2" s="105"/>
      <c r="GJ2" s="105"/>
      <c r="GK2" s="105"/>
      <c r="GL2" s="105"/>
      <c r="GM2" s="105"/>
      <c r="GN2" s="105"/>
      <c r="GO2" s="105"/>
      <c r="GP2" s="105"/>
      <c r="GQ2" s="105"/>
      <c r="GR2" s="105"/>
      <c r="GS2" s="105"/>
      <c r="GT2" s="105"/>
      <c r="GU2" s="105"/>
      <c r="GV2" s="105"/>
      <c r="GW2" s="105"/>
      <c r="GX2" s="105"/>
      <c r="GY2" s="105"/>
      <c r="GZ2" s="105"/>
      <c r="HA2" s="105"/>
      <c r="HB2" s="105"/>
      <c r="HC2" s="105"/>
      <c r="HD2" s="105"/>
      <c r="HE2" s="105"/>
      <c r="HF2" s="105"/>
      <c r="HG2" s="105"/>
      <c r="HH2" s="105"/>
      <c r="HI2" s="105"/>
      <c r="HJ2" s="105"/>
      <c r="HK2" s="105"/>
      <c r="HL2" s="105"/>
      <c r="HM2" s="105"/>
      <c r="HN2" s="105"/>
      <c r="HO2" s="105"/>
      <c r="HP2" s="105"/>
      <c r="HQ2" s="105"/>
      <c r="HR2" s="105"/>
      <c r="HS2" s="105"/>
      <c r="HT2" s="105"/>
      <c r="HU2" s="105"/>
      <c r="HV2" s="105"/>
      <c r="HW2" s="105"/>
      <c r="HX2" s="105"/>
      <c r="HY2" s="105"/>
      <c r="HZ2" s="105"/>
      <c r="IA2" s="105"/>
      <c r="IB2" s="105"/>
      <c r="IC2" s="105"/>
      <c r="ID2" s="105"/>
      <c r="IE2" s="105"/>
      <c r="IF2" s="105"/>
      <c r="IG2" s="105"/>
      <c r="IH2" s="105"/>
      <c r="II2" s="105"/>
      <c r="IJ2" s="105"/>
      <c r="IK2" s="105"/>
      <c r="IL2" s="105"/>
      <c r="IM2" s="105"/>
      <c r="IN2" s="105"/>
      <c r="IO2" s="105"/>
      <c r="IP2" s="105"/>
      <c r="IQ2" s="105"/>
      <c r="IR2" s="105"/>
      <c r="IS2" s="105"/>
      <c r="IT2" s="105"/>
      <c r="IU2" s="105"/>
      <c r="IV2" s="105"/>
    </row>
    <row r="3" spans="1:256" ht="13.2" customHeight="1" x14ac:dyDescent="0.25">
      <c r="A3" s="66" t="s">
        <v>1</v>
      </c>
      <c r="B3" s="3">
        <v>1</v>
      </c>
      <c r="C3" s="60">
        <v>0</v>
      </c>
      <c r="D3" s="60">
        <v>-4.5499999999999999E-2</v>
      </c>
      <c r="E3" s="60">
        <v>-9.8500000000000004E-2</v>
      </c>
      <c r="F3" s="60">
        <v>-0.1585</v>
      </c>
      <c r="G3" s="60">
        <v>-0.2235</v>
      </c>
      <c r="H3" s="60">
        <v>-0.28010000000000002</v>
      </c>
      <c r="I3" s="60">
        <v>-0.32540000000000002</v>
      </c>
      <c r="J3" s="60">
        <v>-0.37780000000000002</v>
      </c>
      <c r="K3" s="60">
        <v>-0.42149999999999999</v>
      </c>
      <c r="L3" s="60">
        <v>-0.4592</v>
      </c>
      <c r="M3" s="61">
        <v>-0.49759999999999999</v>
      </c>
      <c r="N3" s="61">
        <v>-0.53129999999999999</v>
      </c>
      <c r="O3" s="61">
        <v>-0.56220000000000003</v>
      </c>
      <c r="P3" s="61">
        <v>-0.57289999999999996</v>
      </c>
      <c r="Q3" s="61">
        <v>-0.58599999999999997</v>
      </c>
      <c r="R3" s="61">
        <v>-0.60319999999999996</v>
      </c>
      <c r="S3" s="61">
        <v>-0.61219999999999997</v>
      </c>
      <c r="T3" s="61">
        <v>-0.62570000000000003</v>
      </c>
      <c r="U3" s="61">
        <v>-0.62549999999999994</v>
      </c>
      <c r="V3" s="61">
        <v>-0.61099999999999999</v>
      </c>
      <c r="W3" s="61">
        <v>-0.60250000000000004</v>
      </c>
      <c r="X3" s="61">
        <v>-0.58530000000000004</v>
      </c>
      <c r="Y3" s="61">
        <v>-0.57250000000000001</v>
      </c>
      <c r="Z3" s="61">
        <v>-0.56140000000000001</v>
      </c>
      <c r="AA3" s="61">
        <v>-0.53090000000000004</v>
      </c>
      <c r="AB3" s="61">
        <v>-0.49730000000000002</v>
      </c>
      <c r="AC3" s="61">
        <v>-0.4597</v>
      </c>
      <c r="AD3" s="61">
        <v>-0.4214</v>
      </c>
      <c r="AE3" s="61">
        <v>-0.37840000000000001</v>
      </c>
      <c r="AF3" s="61">
        <v>-0.32640000000000002</v>
      </c>
      <c r="AG3" s="61">
        <v>-0.28039999999999998</v>
      </c>
      <c r="AH3" s="61">
        <v>-0.22370000000000001</v>
      </c>
      <c r="AI3" s="61">
        <v>-0.1598</v>
      </c>
      <c r="AJ3" s="61">
        <v>-9.9000000000000005E-2</v>
      </c>
      <c r="AK3" s="61">
        <v>-4.58E-2</v>
      </c>
      <c r="AL3" s="61">
        <v>0</v>
      </c>
    </row>
    <row r="4" spans="1:256" s="5" customFormat="1" x14ac:dyDescent="0.25">
      <c r="A4" s="67"/>
      <c r="B4" s="59">
        <v>2</v>
      </c>
      <c r="C4" s="57">
        <v>0</v>
      </c>
      <c r="D4" s="57">
        <v>-4.5600000000000002E-2</v>
      </c>
      <c r="E4" s="57">
        <v>-9.9000000000000005E-2</v>
      </c>
      <c r="F4" s="57">
        <v>-0.15890000000000001</v>
      </c>
      <c r="G4" s="57">
        <v>-0.22370000000000001</v>
      </c>
      <c r="H4" s="57">
        <v>-0.28129999999999999</v>
      </c>
      <c r="I4" s="57">
        <v>-0.32629999999999998</v>
      </c>
      <c r="J4" s="57">
        <v>-0.37819999999999998</v>
      </c>
      <c r="K4" s="57">
        <v>-0.42199999999999999</v>
      </c>
      <c r="L4" s="57">
        <v>-0.45950000000000002</v>
      </c>
      <c r="M4" s="58">
        <v>-0.49769999999999998</v>
      </c>
      <c r="N4" s="58">
        <v>-0.53059999999999996</v>
      </c>
      <c r="O4" s="58">
        <v>-0.56220000000000003</v>
      </c>
      <c r="P4" s="58">
        <v>-0.57410000000000005</v>
      </c>
      <c r="Q4" s="58">
        <v>-0.5867</v>
      </c>
      <c r="R4" s="58">
        <v>-0.6038</v>
      </c>
      <c r="S4" s="58">
        <v>-0.6129</v>
      </c>
      <c r="T4" s="58">
        <v>-0.62639999999999996</v>
      </c>
      <c r="U4" s="58">
        <v>-0.62619999999999998</v>
      </c>
      <c r="V4" s="58">
        <v>-0.61150000000000004</v>
      </c>
      <c r="W4" s="58">
        <v>-0.60309999999999997</v>
      </c>
      <c r="X4" s="58">
        <v>-0.58589999999999998</v>
      </c>
      <c r="Y4" s="58">
        <v>-0.57310000000000005</v>
      </c>
      <c r="Z4" s="58">
        <v>-0.56200000000000006</v>
      </c>
      <c r="AA4" s="58">
        <v>-0.53069999999999995</v>
      </c>
      <c r="AB4" s="58">
        <v>-0.49790000000000001</v>
      </c>
      <c r="AC4" s="58">
        <v>-0.4602</v>
      </c>
      <c r="AD4" s="58">
        <v>-0.4219</v>
      </c>
      <c r="AE4" s="58">
        <v>-0.37859999999999999</v>
      </c>
      <c r="AF4" s="58">
        <v>-0.32690000000000002</v>
      </c>
      <c r="AG4" s="58">
        <v>-0.28079999999999999</v>
      </c>
      <c r="AH4" s="58">
        <v>-0.22459999999999999</v>
      </c>
      <c r="AI4" s="58">
        <v>-0.16020000000000001</v>
      </c>
      <c r="AJ4" s="58">
        <v>-9.9400000000000002E-2</v>
      </c>
      <c r="AK4" s="58">
        <v>-4.5699999999999998E-2</v>
      </c>
      <c r="AL4" s="58">
        <v>2.9999999999999997E-4</v>
      </c>
    </row>
    <row r="5" spans="1:256" s="5" customFormat="1" x14ac:dyDescent="0.25">
      <c r="A5" s="67"/>
      <c r="B5" s="59">
        <v>3</v>
      </c>
      <c r="C5" s="57">
        <v>0</v>
      </c>
      <c r="D5" s="57">
        <v>-4.6300000000000001E-2</v>
      </c>
      <c r="E5" s="57">
        <v>-9.9299999999999999E-2</v>
      </c>
      <c r="F5" s="57">
        <v>-0.15970000000000001</v>
      </c>
      <c r="G5" s="57">
        <v>-0.22489999999999999</v>
      </c>
      <c r="H5" s="57">
        <v>-0.28110000000000002</v>
      </c>
      <c r="I5" s="57">
        <v>-0.32750000000000001</v>
      </c>
      <c r="J5" s="57">
        <v>-0.37909999999999999</v>
      </c>
      <c r="K5" s="57">
        <v>-0.42230000000000001</v>
      </c>
      <c r="L5" s="57">
        <v>-0.4597</v>
      </c>
      <c r="M5" s="58">
        <v>-0.49830000000000002</v>
      </c>
      <c r="N5" s="58">
        <v>-0.53069999999999995</v>
      </c>
      <c r="O5" s="58">
        <v>-0.56240000000000001</v>
      </c>
      <c r="P5" s="58">
        <v>-0.57389999999999997</v>
      </c>
      <c r="Q5" s="58">
        <v>-0.58650000000000002</v>
      </c>
      <c r="R5" s="58">
        <v>-0.60360000000000003</v>
      </c>
      <c r="S5" s="58">
        <v>-0.6119</v>
      </c>
      <c r="T5" s="58">
        <v>-0.62609999999999999</v>
      </c>
      <c r="U5" s="58">
        <v>-0.62580000000000002</v>
      </c>
      <c r="V5" s="58">
        <v>-0.61099999999999999</v>
      </c>
      <c r="W5" s="58">
        <v>-0.60299999999999998</v>
      </c>
      <c r="X5" s="58">
        <v>-0.58620000000000005</v>
      </c>
      <c r="Y5" s="58">
        <v>-0.57320000000000004</v>
      </c>
      <c r="Z5" s="58">
        <v>-0.56200000000000006</v>
      </c>
      <c r="AA5" s="58">
        <v>-0.53090000000000004</v>
      </c>
      <c r="AB5" s="58">
        <v>-0.49830000000000002</v>
      </c>
      <c r="AC5" s="58">
        <v>-0.46060000000000001</v>
      </c>
      <c r="AD5" s="58">
        <v>-0.42280000000000001</v>
      </c>
      <c r="AE5" s="58">
        <v>-0.37919999999999998</v>
      </c>
      <c r="AF5" s="58">
        <v>-0.32750000000000001</v>
      </c>
      <c r="AG5" s="58">
        <v>-0.28139999999999998</v>
      </c>
      <c r="AH5" s="58">
        <v>-0.22539999999999999</v>
      </c>
      <c r="AI5" s="58">
        <v>-0.161</v>
      </c>
      <c r="AJ5" s="58">
        <v>-9.9900000000000003E-2</v>
      </c>
      <c r="AK5" s="58">
        <v>-4.65E-2</v>
      </c>
      <c r="AL5" s="58">
        <v>0</v>
      </c>
    </row>
    <row r="6" spans="1:256" s="5" customFormat="1" x14ac:dyDescent="0.25">
      <c r="A6" s="67"/>
      <c r="B6" s="59">
        <v>4</v>
      </c>
      <c r="C6" s="57">
        <v>0</v>
      </c>
      <c r="D6" s="57">
        <v>-4.6800000000000001E-2</v>
      </c>
      <c r="E6" s="57">
        <v>-9.8900000000000002E-2</v>
      </c>
      <c r="F6" s="57">
        <v>-0.15970000000000001</v>
      </c>
      <c r="G6" s="57">
        <v>-0.22509999999999999</v>
      </c>
      <c r="H6" s="57">
        <v>-0.28079999999999999</v>
      </c>
      <c r="I6" s="57">
        <v>-0.32690000000000002</v>
      </c>
      <c r="J6" s="57">
        <v>-0.37909999999999999</v>
      </c>
      <c r="K6" s="57">
        <v>-0.42180000000000001</v>
      </c>
      <c r="L6" s="57">
        <v>-0.4597</v>
      </c>
      <c r="M6" s="58">
        <v>-0.49819999999999998</v>
      </c>
      <c r="N6" s="58">
        <v>-0.53090000000000004</v>
      </c>
      <c r="O6" s="58">
        <v>-0.5625</v>
      </c>
      <c r="P6" s="58">
        <v>-0.57350000000000001</v>
      </c>
      <c r="Q6" s="58">
        <v>-0.5847</v>
      </c>
      <c r="R6" s="58">
        <v>-0.60340000000000005</v>
      </c>
      <c r="S6" s="58">
        <v>-0.61170000000000002</v>
      </c>
      <c r="T6" s="58">
        <v>-0.62580000000000002</v>
      </c>
      <c r="U6" s="58">
        <v>-0.62570000000000003</v>
      </c>
      <c r="V6" s="58">
        <v>-0.61029999999999995</v>
      </c>
      <c r="W6" s="58">
        <v>-0.60250000000000004</v>
      </c>
      <c r="X6" s="58">
        <v>-0.58530000000000004</v>
      </c>
      <c r="Y6" s="58">
        <v>-0.57230000000000003</v>
      </c>
      <c r="Z6" s="58">
        <v>-0.56130000000000002</v>
      </c>
      <c r="AA6" s="58">
        <v>-0.5302</v>
      </c>
      <c r="AB6" s="58">
        <v>-0.498</v>
      </c>
      <c r="AC6" s="58">
        <v>-0.45929999999999999</v>
      </c>
      <c r="AD6" s="58">
        <v>-0.42149999999999999</v>
      </c>
      <c r="AE6" s="58">
        <v>-0.3785</v>
      </c>
      <c r="AF6" s="58">
        <v>-0.32669999999999999</v>
      </c>
      <c r="AG6" s="58">
        <v>-0.28060000000000002</v>
      </c>
      <c r="AH6" s="58">
        <v>-0.22420000000000001</v>
      </c>
      <c r="AI6" s="58">
        <v>-0.16020000000000001</v>
      </c>
      <c r="AJ6" s="58">
        <v>-9.9099999999999994E-2</v>
      </c>
      <c r="AK6" s="58">
        <v>-4.4900000000000002E-2</v>
      </c>
      <c r="AL6" s="58">
        <v>5.9999999999999995E-4</v>
      </c>
    </row>
    <row r="7" spans="1:256" s="5" customFormat="1" x14ac:dyDescent="0.25">
      <c r="A7" s="55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</row>
    <row r="8" spans="1:256" s="5" customFormat="1" x14ac:dyDescent="0.25">
      <c r="A8" s="55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</row>
    <row r="9" spans="1:256" s="5" customFormat="1" ht="13.8" thickBot="1" x14ac:dyDescent="0.3">
      <c r="A9" s="55"/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</row>
    <row r="10" spans="1:256" s="101" customFormat="1" ht="13.2" customHeight="1" thickBot="1" x14ac:dyDescent="0.3">
      <c r="A10" s="101" t="s">
        <v>2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2"/>
      <c r="EP10" s="102"/>
      <c r="EQ10" s="102"/>
      <c r="ER10" s="102"/>
      <c r="ES10" s="102"/>
      <c r="ET10" s="102"/>
      <c r="EU10" s="102"/>
      <c r="EV10" s="102"/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2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02"/>
      <c r="FV10" s="102"/>
      <c r="FW10" s="102"/>
      <c r="FX10" s="102"/>
      <c r="FY10" s="102"/>
      <c r="FZ10" s="102"/>
      <c r="GA10" s="102"/>
      <c r="GB10" s="102"/>
      <c r="GC10" s="102"/>
      <c r="GD10" s="102"/>
      <c r="GE10" s="102"/>
      <c r="GF10" s="102"/>
      <c r="GG10" s="102"/>
      <c r="GH10" s="102"/>
      <c r="GI10" s="102"/>
      <c r="GJ10" s="102"/>
      <c r="GK10" s="102"/>
      <c r="GL10" s="102"/>
      <c r="GM10" s="102"/>
      <c r="GN10" s="102"/>
      <c r="GO10" s="102"/>
      <c r="GP10" s="102"/>
      <c r="GQ10" s="102"/>
      <c r="GR10" s="102"/>
      <c r="GS10" s="102"/>
      <c r="GT10" s="102"/>
      <c r="GU10" s="102"/>
      <c r="GV10" s="102"/>
      <c r="GW10" s="102"/>
      <c r="GX10" s="102"/>
      <c r="GY10" s="102"/>
      <c r="GZ10" s="102"/>
      <c r="HA10" s="102"/>
      <c r="HB10" s="102"/>
      <c r="HC10" s="102"/>
      <c r="HD10" s="102"/>
      <c r="HE10" s="102"/>
      <c r="HF10" s="102"/>
      <c r="HG10" s="102"/>
      <c r="HH10" s="102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</row>
    <row r="11" spans="1:256" s="101" customFormat="1" ht="13.2" customHeight="1" thickBot="1" x14ac:dyDescent="0.3">
      <c r="A11" s="109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  <c r="IO11" s="110"/>
      <c r="IP11" s="110"/>
      <c r="IQ11" s="110"/>
      <c r="IR11" s="110"/>
      <c r="IS11" s="110"/>
      <c r="IT11" s="110"/>
      <c r="IU11" s="110"/>
      <c r="IV11" s="110"/>
    </row>
    <row r="12" spans="1:256" s="101" customFormat="1" ht="13.8" customHeight="1" thickBot="1" x14ac:dyDescent="0.3">
      <c r="A12" s="104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  <c r="DV12" s="105"/>
      <c r="DW12" s="105"/>
      <c r="DX12" s="105"/>
      <c r="DY12" s="105"/>
      <c r="DZ12" s="105"/>
      <c r="EA12" s="105"/>
      <c r="EB12" s="105"/>
      <c r="EC12" s="105"/>
      <c r="ED12" s="105"/>
      <c r="EE12" s="105"/>
      <c r="EF12" s="105"/>
      <c r="EG12" s="105"/>
      <c r="EH12" s="105"/>
      <c r="EI12" s="105"/>
      <c r="EJ12" s="105"/>
      <c r="EK12" s="105"/>
      <c r="EL12" s="105"/>
      <c r="EM12" s="105"/>
      <c r="EN12" s="105"/>
      <c r="EO12" s="105"/>
      <c r="EP12" s="105"/>
      <c r="EQ12" s="105"/>
      <c r="ER12" s="105"/>
      <c r="ES12" s="105"/>
      <c r="ET12" s="105"/>
      <c r="EU12" s="105"/>
      <c r="EV12" s="105"/>
      <c r="EW12" s="105"/>
      <c r="EX12" s="105"/>
      <c r="EY12" s="105"/>
      <c r="EZ12" s="105"/>
      <c r="FA12" s="105"/>
      <c r="FB12" s="105"/>
      <c r="FC12" s="105"/>
      <c r="FD12" s="105"/>
      <c r="FE12" s="105"/>
      <c r="FF12" s="105"/>
      <c r="FG12" s="105"/>
      <c r="FH12" s="105"/>
      <c r="FI12" s="105"/>
      <c r="FJ12" s="105"/>
      <c r="FK12" s="105"/>
      <c r="FL12" s="105"/>
      <c r="FM12" s="105"/>
      <c r="FN12" s="105"/>
      <c r="FO12" s="105"/>
      <c r="FP12" s="105"/>
      <c r="FQ12" s="105"/>
      <c r="FR12" s="105"/>
      <c r="FS12" s="105"/>
      <c r="FT12" s="105"/>
      <c r="FU12" s="105"/>
      <c r="FV12" s="105"/>
      <c r="FW12" s="105"/>
      <c r="FX12" s="105"/>
      <c r="FY12" s="105"/>
      <c r="FZ12" s="105"/>
      <c r="GA12" s="105"/>
      <c r="GB12" s="105"/>
      <c r="GC12" s="105"/>
      <c r="GD12" s="105"/>
      <c r="GE12" s="105"/>
      <c r="GF12" s="105"/>
      <c r="GG12" s="105"/>
      <c r="GH12" s="105"/>
      <c r="GI12" s="105"/>
      <c r="GJ12" s="105"/>
      <c r="GK12" s="105"/>
      <c r="GL12" s="105"/>
      <c r="GM12" s="105"/>
      <c r="GN12" s="105"/>
      <c r="GO12" s="105"/>
      <c r="GP12" s="105"/>
      <c r="GQ12" s="105"/>
      <c r="GR12" s="105"/>
      <c r="GS12" s="105"/>
      <c r="GT12" s="105"/>
      <c r="GU12" s="105"/>
      <c r="GV12" s="105"/>
      <c r="GW12" s="105"/>
      <c r="GX12" s="105"/>
      <c r="GY12" s="105"/>
      <c r="GZ12" s="105"/>
      <c r="HA12" s="105"/>
      <c r="HB12" s="105"/>
      <c r="HC12" s="105"/>
      <c r="HD12" s="105"/>
      <c r="HE12" s="105"/>
      <c r="HF12" s="105"/>
      <c r="HG12" s="105"/>
      <c r="HH12" s="105"/>
      <c r="HI12" s="105"/>
      <c r="HJ12" s="105"/>
      <c r="HK12" s="105"/>
      <c r="HL12" s="105"/>
      <c r="HM12" s="105"/>
      <c r="HN12" s="105"/>
      <c r="HO12" s="105"/>
      <c r="HP12" s="105"/>
      <c r="HQ12" s="105"/>
      <c r="HR12" s="105"/>
      <c r="HS12" s="105"/>
      <c r="HT12" s="105"/>
      <c r="HU12" s="105"/>
      <c r="HV12" s="105"/>
      <c r="HW12" s="105"/>
      <c r="HX12" s="105"/>
      <c r="HY12" s="105"/>
      <c r="HZ12" s="105"/>
      <c r="IA12" s="105"/>
      <c r="IB12" s="105"/>
      <c r="IC12" s="105"/>
      <c r="ID12" s="105"/>
      <c r="IE12" s="105"/>
      <c r="IF12" s="105"/>
      <c r="IG12" s="105"/>
      <c r="IH12" s="105"/>
      <c r="II12" s="105"/>
      <c r="IJ12" s="105"/>
      <c r="IK12" s="105"/>
      <c r="IL12" s="105"/>
      <c r="IM12" s="105"/>
      <c r="IN12" s="105"/>
      <c r="IO12" s="105"/>
      <c r="IP12" s="105"/>
      <c r="IQ12" s="105"/>
      <c r="IR12" s="105"/>
      <c r="IS12" s="105"/>
      <c r="IT12" s="105"/>
      <c r="IU12" s="105"/>
      <c r="IV12" s="105"/>
    </row>
    <row r="13" spans="1:256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</row>
    <row r="14" spans="1:256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</row>
    <row r="15" spans="1:256" ht="13.8" thickBot="1" x14ac:dyDescent="0.3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56" ht="13.8" thickBot="1" x14ac:dyDescent="0.3">
      <c r="B16" s="107" t="s">
        <v>3</v>
      </c>
      <c r="C16" s="107"/>
      <c r="D16" s="9" t="s">
        <v>4</v>
      </c>
      <c r="E16" s="9" t="s">
        <v>5</v>
      </c>
      <c r="F16" s="9" t="s">
        <v>6</v>
      </c>
      <c r="G16" s="9" t="s">
        <v>7</v>
      </c>
      <c r="H16" s="9" t="s">
        <v>8</v>
      </c>
      <c r="I16" s="9" t="s">
        <v>9</v>
      </c>
      <c r="J16" s="9" t="s">
        <v>10</v>
      </c>
      <c r="K16" s="9" t="s">
        <v>11</v>
      </c>
      <c r="L16" s="9" t="s">
        <v>12</v>
      </c>
      <c r="M16" s="9" t="s">
        <v>13</v>
      </c>
      <c r="N16" s="9" t="s">
        <v>14</v>
      </c>
      <c r="O16" s="9" t="s">
        <v>15</v>
      </c>
      <c r="P16" s="9" t="s">
        <v>16</v>
      </c>
      <c r="Q16" s="9" t="s">
        <v>17</v>
      </c>
      <c r="R16" s="9" t="s">
        <v>18</v>
      </c>
      <c r="S16" s="9" t="s">
        <v>19</v>
      </c>
      <c r="T16" s="9" t="s">
        <v>20</v>
      </c>
      <c r="U16" s="9" t="s">
        <v>21</v>
      </c>
    </row>
    <row r="17" spans="2:21" x14ac:dyDescent="0.25">
      <c r="B17" s="97" t="s">
        <v>22</v>
      </c>
      <c r="C17" s="96"/>
      <c r="D17" s="10">
        <f t="shared" ref="D17:U17" si="0">C3</f>
        <v>0</v>
      </c>
      <c r="E17" s="10">
        <f t="shared" si="0"/>
        <v>-4.5499999999999999E-2</v>
      </c>
      <c r="F17" s="10">
        <f t="shared" si="0"/>
        <v>-9.8500000000000004E-2</v>
      </c>
      <c r="G17" s="10">
        <f t="shared" si="0"/>
        <v>-0.1585</v>
      </c>
      <c r="H17" s="10">
        <f t="shared" si="0"/>
        <v>-0.2235</v>
      </c>
      <c r="I17" s="10">
        <f t="shared" si="0"/>
        <v>-0.28010000000000002</v>
      </c>
      <c r="J17" s="10">
        <f t="shared" si="0"/>
        <v>-0.32540000000000002</v>
      </c>
      <c r="K17" s="10">
        <f t="shared" si="0"/>
        <v>-0.37780000000000002</v>
      </c>
      <c r="L17" s="10">
        <f t="shared" si="0"/>
        <v>-0.42149999999999999</v>
      </c>
      <c r="M17" s="10">
        <f t="shared" si="0"/>
        <v>-0.4592</v>
      </c>
      <c r="N17" s="10">
        <f t="shared" si="0"/>
        <v>-0.49759999999999999</v>
      </c>
      <c r="O17" s="10">
        <f t="shared" si="0"/>
        <v>-0.53129999999999999</v>
      </c>
      <c r="P17" s="10">
        <f t="shared" si="0"/>
        <v>-0.56220000000000003</v>
      </c>
      <c r="Q17" s="10">
        <f t="shared" si="0"/>
        <v>-0.57289999999999996</v>
      </c>
      <c r="R17" s="10">
        <f t="shared" si="0"/>
        <v>-0.58599999999999997</v>
      </c>
      <c r="S17" s="10">
        <f t="shared" si="0"/>
        <v>-0.60319999999999996</v>
      </c>
      <c r="T17" s="10">
        <f t="shared" si="0"/>
        <v>-0.61219999999999997</v>
      </c>
      <c r="U17" s="10">
        <f t="shared" si="0"/>
        <v>-0.62570000000000003</v>
      </c>
    </row>
    <row r="18" spans="2:21" x14ac:dyDescent="0.25">
      <c r="B18" s="113" t="s">
        <v>23</v>
      </c>
      <c r="C18" s="114"/>
      <c r="D18" s="10">
        <f t="shared" ref="D18:U18" si="1">C4</f>
        <v>0</v>
      </c>
      <c r="E18" s="10">
        <f t="shared" si="1"/>
        <v>-4.5600000000000002E-2</v>
      </c>
      <c r="F18" s="10">
        <f t="shared" si="1"/>
        <v>-9.9000000000000005E-2</v>
      </c>
      <c r="G18" s="10">
        <f t="shared" si="1"/>
        <v>-0.15890000000000001</v>
      </c>
      <c r="H18" s="10">
        <f t="shared" si="1"/>
        <v>-0.22370000000000001</v>
      </c>
      <c r="I18" s="10">
        <f t="shared" si="1"/>
        <v>-0.28129999999999999</v>
      </c>
      <c r="J18" s="10">
        <f t="shared" si="1"/>
        <v>-0.32629999999999998</v>
      </c>
      <c r="K18" s="10">
        <f t="shared" si="1"/>
        <v>-0.37819999999999998</v>
      </c>
      <c r="L18" s="10">
        <f t="shared" si="1"/>
        <v>-0.42199999999999999</v>
      </c>
      <c r="M18" s="10">
        <f t="shared" si="1"/>
        <v>-0.45950000000000002</v>
      </c>
      <c r="N18" s="10">
        <f t="shared" si="1"/>
        <v>-0.49769999999999998</v>
      </c>
      <c r="O18" s="10">
        <f t="shared" si="1"/>
        <v>-0.53059999999999996</v>
      </c>
      <c r="P18" s="10">
        <f t="shared" si="1"/>
        <v>-0.56220000000000003</v>
      </c>
      <c r="Q18" s="10">
        <f t="shared" si="1"/>
        <v>-0.57410000000000005</v>
      </c>
      <c r="R18" s="10">
        <f t="shared" si="1"/>
        <v>-0.5867</v>
      </c>
      <c r="S18" s="10">
        <f t="shared" si="1"/>
        <v>-0.6038</v>
      </c>
      <c r="T18" s="10">
        <f t="shared" si="1"/>
        <v>-0.6129</v>
      </c>
      <c r="U18" s="10">
        <f t="shared" si="1"/>
        <v>-0.62639999999999996</v>
      </c>
    </row>
    <row r="19" spans="2:21" x14ac:dyDescent="0.25">
      <c r="B19" s="113" t="s">
        <v>24</v>
      </c>
      <c r="C19" s="114"/>
      <c r="D19" s="10">
        <f t="shared" ref="D19:U19" si="2">C5</f>
        <v>0</v>
      </c>
      <c r="E19" s="10">
        <f t="shared" si="2"/>
        <v>-4.6300000000000001E-2</v>
      </c>
      <c r="F19" s="10">
        <f t="shared" si="2"/>
        <v>-9.9299999999999999E-2</v>
      </c>
      <c r="G19" s="10">
        <f t="shared" si="2"/>
        <v>-0.15970000000000001</v>
      </c>
      <c r="H19" s="10">
        <f t="shared" si="2"/>
        <v>-0.22489999999999999</v>
      </c>
      <c r="I19" s="10">
        <f t="shared" si="2"/>
        <v>-0.28110000000000002</v>
      </c>
      <c r="J19" s="10">
        <f t="shared" si="2"/>
        <v>-0.32750000000000001</v>
      </c>
      <c r="K19" s="10">
        <f t="shared" si="2"/>
        <v>-0.37909999999999999</v>
      </c>
      <c r="L19" s="10">
        <f t="shared" si="2"/>
        <v>-0.42230000000000001</v>
      </c>
      <c r="M19" s="10">
        <f t="shared" si="2"/>
        <v>-0.4597</v>
      </c>
      <c r="N19" s="10">
        <f t="shared" si="2"/>
        <v>-0.49830000000000002</v>
      </c>
      <c r="O19" s="10">
        <f t="shared" si="2"/>
        <v>-0.53069999999999995</v>
      </c>
      <c r="P19" s="10">
        <f t="shared" si="2"/>
        <v>-0.56240000000000001</v>
      </c>
      <c r="Q19" s="10">
        <f t="shared" si="2"/>
        <v>-0.57389999999999997</v>
      </c>
      <c r="R19" s="10">
        <f t="shared" si="2"/>
        <v>-0.58650000000000002</v>
      </c>
      <c r="S19" s="10">
        <f t="shared" si="2"/>
        <v>-0.60360000000000003</v>
      </c>
      <c r="T19" s="10">
        <f t="shared" si="2"/>
        <v>-0.6119</v>
      </c>
      <c r="U19" s="10">
        <f t="shared" si="2"/>
        <v>-0.62609999999999999</v>
      </c>
    </row>
    <row r="20" spans="2:21" ht="13.8" thickBot="1" x14ac:dyDescent="0.3">
      <c r="B20" s="113" t="s">
        <v>25</v>
      </c>
      <c r="C20" s="114"/>
      <c r="D20" s="10">
        <f t="shared" ref="D20:U20" si="3">C6</f>
        <v>0</v>
      </c>
      <c r="E20" s="10">
        <f t="shared" si="3"/>
        <v>-4.6800000000000001E-2</v>
      </c>
      <c r="F20" s="10">
        <f t="shared" si="3"/>
        <v>-9.8900000000000002E-2</v>
      </c>
      <c r="G20" s="10">
        <f t="shared" si="3"/>
        <v>-0.15970000000000001</v>
      </c>
      <c r="H20" s="10">
        <f t="shared" si="3"/>
        <v>-0.22509999999999999</v>
      </c>
      <c r="I20" s="10">
        <f t="shared" si="3"/>
        <v>-0.28079999999999999</v>
      </c>
      <c r="J20" s="10">
        <f t="shared" si="3"/>
        <v>-0.32690000000000002</v>
      </c>
      <c r="K20" s="10">
        <f t="shared" si="3"/>
        <v>-0.37909999999999999</v>
      </c>
      <c r="L20" s="10">
        <f t="shared" si="3"/>
        <v>-0.42180000000000001</v>
      </c>
      <c r="M20" s="10">
        <f t="shared" si="3"/>
        <v>-0.4597</v>
      </c>
      <c r="N20" s="10">
        <f t="shared" si="3"/>
        <v>-0.49819999999999998</v>
      </c>
      <c r="O20" s="10">
        <f t="shared" si="3"/>
        <v>-0.53090000000000004</v>
      </c>
      <c r="P20" s="10">
        <f t="shared" si="3"/>
        <v>-0.5625</v>
      </c>
      <c r="Q20" s="10">
        <f t="shared" si="3"/>
        <v>-0.57350000000000001</v>
      </c>
      <c r="R20" s="10">
        <f t="shared" si="3"/>
        <v>-0.5847</v>
      </c>
      <c r="S20" s="10">
        <f t="shared" si="3"/>
        <v>-0.60340000000000005</v>
      </c>
      <c r="T20" s="10">
        <f t="shared" si="3"/>
        <v>-0.61170000000000002</v>
      </c>
      <c r="U20" s="10">
        <f t="shared" si="3"/>
        <v>-0.62580000000000002</v>
      </c>
    </row>
    <row r="21" spans="2:21" ht="13.8" thickBot="1" x14ac:dyDescent="0.3">
      <c r="B21" s="107" t="s">
        <v>27</v>
      </c>
      <c r="C21" s="107"/>
      <c r="D21" s="11">
        <f t="shared" ref="D21:U21" si="4">AVERAGE(D17:D20)</f>
        <v>0</v>
      </c>
      <c r="E21" s="12">
        <f t="shared" si="4"/>
        <v>-4.6050000000000001E-2</v>
      </c>
      <c r="F21" s="12">
        <f t="shared" si="4"/>
        <v>-9.8924999999999999E-2</v>
      </c>
      <c r="G21" s="12">
        <f t="shared" si="4"/>
        <v>-0.15920000000000001</v>
      </c>
      <c r="H21" s="12">
        <f t="shared" si="4"/>
        <v>-0.2243</v>
      </c>
      <c r="I21" s="12">
        <f t="shared" si="4"/>
        <v>-0.28082499999999999</v>
      </c>
      <c r="J21" s="12">
        <f t="shared" si="4"/>
        <v>-0.32652500000000001</v>
      </c>
      <c r="K21" s="12">
        <f t="shared" si="4"/>
        <v>-0.37855</v>
      </c>
      <c r="L21" s="12">
        <f t="shared" si="4"/>
        <v>-0.4219</v>
      </c>
      <c r="M21" s="12">
        <f t="shared" si="4"/>
        <v>-0.45952500000000002</v>
      </c>
      <c r="N21" s="12">
        <f t="shared" si="4"/>
        <v>-0.49795</v>
      </c>
      <c r="O21" s="12">
        <f t="shared" si="4"/>
        <v>-0.53087499999999999</v>
      </c>
      <c r="P21" s="12">
        <f t="shared" si="4"/>
        <v>-0.56232499999999996</v>
      </c>
      <c r="Q21" s="12">
        <f t="shared" si="4"/>
        <v>-0.5736</v>
      </c>
      <c r="R21" s="12">
        <f t="shared" si="4"/>
        <v>-0.58597499999999991</v>
      </c>
      <c r="S21" s="12">
        <f t="shared" si="4"/>
        <v>-0.60350000000000004</v>
      </c>
      <c r="T21" s="12">
        <f t="shared" si="4"/>
        <v>-0.61217499999999991</v>
      </c>
      <c r="U21" s="12">
        <f t="shared" si="4"/>
        <v>-0.626</v>
      </c>
    </row>
    <row r="22" spans="2:21" ht="13.8" thickBot="1" x14ac:dyDescent="0.3">
      <c r="B22" s="107" t="s">
        <v>28</v>
      </c>
      <c r="C22" s="107"/>
      <c r="D22" s="12">
        <f t="shared" ref="D22:U22" si="5">_xlfn.STDEV.S(D17:D20)</f>
        <v>0</v>
      </c>
      <c r="E22" s="12">
        <f t="shared" si="5"/>
        <v>6.1373175465073292E-4</v>
      </c>
      <c r="F22" s="12">
        <f t="shared" si="5"/>
        <v>3.3040379335998177E-4</v>
      </c>
      <c r="G22" s="12">
        <f t="shared" si="5"/>
        <v>6.0000000000000179E-4</v>
      </c>
      <c r="H22" s="12">
        <f t="shared" si="5"/>
        <v>8.1649658092771771E-4</v>
      </c>
      <c r="I22" s="12">
        <f t="shared" si="5"/>
        <v>5.2519837521961845E-4</v>
      </c>
      <c r="J22" s="12">
        <f t="shared" si="5"/>
        <v>8.9582364335844629E-4</v>
      </c>
      <c r="K22" s="12">
        <f t="shared" si="5"/>
        <v>6.5574385243018999E-4</v>
      </c>
      <c r="L22" s="12">
        <f t="shared" si="5"/>
        <v>3.3665016461207616E-4</v>
      </c>
      <c r="M22" s="12">
        <f t="shared" si="5"/>
        <v>2.3629078131262986E-4</v>
      </c>
      <c r="N22" s="12">
        <f t="shared" si="5"/>
        <v>3.51188458428436E-4</v>
      </c>
      <c r="O22" s="12">
        <f t="shared" si="5"/>
        <v>3.0956959368346485E-4</v>
      </c>
      <c r="P22" s="12">
        <f t="shared" si="5"/>
        <v>1.4999999999998348E-4</v>
      </c>
      <c r="Q22" s="12">
        <f t="shared" si="5"/>
        <v>5.2915026221294378E-4</v>
      </c>
      <c r="R22" s="12">
        <f t="shared" si="5"/>
        <v>8.9953691790091385E-4</v>
      </c>
      <c r="S22" s="12">
        <f t="shared" si="5"/>
        <v>2.5819888974717569E-4</v>
      </c>
      <c r="T22" s="12">
        <f t="shared" si="5"/>
        <v>5.2519837521961758E-4</v>
      </c>
      <c r="U22" s="12">
        <f t="shared" si="5"/>
        <v>3.1622776601680308E-4</v>
      </c>
    </row>
    <row r="23" spans="2:21" x14ac:dyDescent="0.25">
      <c r="D23" s="13"/>
    </row>
    <row r="26" spans="2:21" ht="13.8" thickBot="1" x14ac:dyDescent="0.3"/>
    <row r="27" spans="2:21" ht="13.8" thickBot="1" x14ac:dyDescent="0.3">
      <c r="B27" s="107" t="s">
        <v>29</v>
      </c>
      <c r="C27" s="107"/>
      <c r="D27" s="9" t="s">
        <v>4</v>
      </c>
      <c r="E27" s="9" t="s">
        <v>5</v>
      </c>
      <c r="F27" s="9" t="s">
        <v>6</v>
      </c>
      <c r="G27" s="9" t="s">
        <v>7</v>
      </c>
      <c r="H27" s="9" t="s">
        <v>8</v>
      </c>
      <c r="I27" s="9" t="s">
        <v>9</v>
      </c>
      <c r="J27" s="9" t="s">
        <v>10</v>
      </c>
      <c r="K27" s="9" t="s">
        <v>11</v>
      </c>
      <c r="L27" s="9" t="s">
        <v>12</v>
      </c>
      <c r="M27" s="9" t="s">
        <v>13</v>
      </c>
      <c r="N27" s="9" t="s">
        <v>14</v>
      </c>
      <c r="O27" s="9" t="s">
        <v>15</v>
      </c>
      <c r="P27" s="9" t="s">
        <v>16</v>
      </c>
      <c r="Q27" s="9" t="s">
        <v>17</v>
      </c>
      <c r="R27" s="9" t="s">
        <v>18</v>
      </c>
      <c r="S27" s="9" t="s">
        <v>19</v>
      </c>
      <c r="T27" s="9" t="s">
        <v>20</v>
      </c>
      <c r="U27" s="9" t="s">
        <v>21</v>
      </c>
    </row>
    <row r="28" spans="2:21" x14ac:dyDescent="0.25">
      <c r="B28" s="111" t="s">
        <v>30</v>
      </c>
      <c r="C28" s="112"/>
      <c r="D28" s="10">
        <f>AL3</f>
        <v>0</v>
      </c>
      <c r="E28" s="10">
        <f>AK3</f>
        <v>-4.58E-2</v>
      </c>
      <c r="F28" s="10">
        <f>AJ3</f>
        <v>-9.9000000000000005E-2</v>
      </c>
      <c r="G28" s="10">
        <f>AI3</f>
        <v>-0.1598</v>
      </c>
      <c r="H28" s="10">
        <f>AH3</f>
        <v>-0.22370000000000001</v>
      </c>
      <c r="I28" s="10">
        <f>AG3</f>
        <v>-0.28039999999999998</v>
      </c>
      <c r="J28" s="10">
        <f>AF3</f>
        <v>-0.32640000000000002</v>
      </c>
      <c r="K28" s="10">
        <f>AE3</f>
        <v>-0.37840000000000001</v>
      </c>
      <c r="L28" s="10">
        <f>AD3</f>
        <v>-0.4214</v>
      </c>
      <c r="M28" s="10">
        <f>AC3</f>
        <v>-0.4597</v>
      </c>
      <c r="N28" s="10">
        <f>AB3</f>
        <v>-0.49730000000000002</v>
      </c>
      <c r="O28" s="10">
        <f>AA3</f>
        <v>-0.53090000000000004</v>
      </c>
      <c r="P28" s="10">
        <f>Z3</f>
        <v>-0.56140000000000001</v>
      </c>
      <c r="Q28" s="10">
        <f>Y3</f>
        <v>-0.57250000000000001</v>
      </c>
      <c r="R28" s="10">
        <f>X3</f>
        <v>-0.58530000000000004</v>
      </c>
      <c r="S28" s="10">
        <f>W3</f>
        <v>-0.60250000000000004</v>
      </c>
      <c r="T28" s="10">
        <f>V3</f>
        <v>-0.61099999999999999</v>
      </c>
      <c r="U28" s="10">
        <f>U3</f>
        <v>-0.62549999999999994</v>
      </c>
    </row>
    <row r="29" spans="2:21" x14ac:dyDescent="0.25">
      <c r="B29" s="111" t="s">
        <v>31</v>
      </c>
      <c r="C29" s="112"/>
      <c r="D29" s="10">
        <f>AL4</f>
        <v>2.9999999999999997E-4</v>
      </c>
      <c r="E29" s="10">
        <f>AK4</f>
        <v>-4.5699999999999998E-2</v>
      </c>
      <c r="F29" s="10">
        <f>AJ4</f>
        <v>-9.9400000000000002E-2</v>
      </c>
      <c r="G29" s="10">
        <f>AI4</f>
        <v>-0.16020000000000001</v>
      </c>
      <c r="H29" s="10">
        <f>AH4</f>
        <v>-0.22459999999999999</v>
      </c>
      <c r="I29" s="10">
        <f>AG4</f>
        <v>-0.28079999999999999</v>
      </c>
      <c r="J29" s="10">
        <f>AF4</f>
        <v>-0.32690000000000002</v>
      </c>
      <c r="K29" s="10">
        <f>AE4</f>
        <v>-0.37859999999999999</v>
      </c>
      <c r="L29" s="10">
        <f>AD4</f>
        <v>-0.4219</v>
      </c>
      <c r="M29" s="10">
        <f>AC4</f>
        <v>-0.4602</v>
      </c>
      <c r="N29" s="10">
        <f>AB4</f>
        <v>-0.49790000000000001</v>
      </c>
      <c r="O29" s="10">
        <f>AA4</f>
        <v>-0.53069999999999995</v>
      </c>
      <c r="P29" s="10">
        <f>Z4</f>
        <v>-0.56200000000000006</v>
      </c>
      <c r="Q29" s="10">
        <f>Y4</f>
        <v>-0.57310000000000005</v>
      </c>
      <c r="R29" s="10">
        <f>X4</f>
        <v>-0.58589999999999998</v>
      </c>
      <c r="S29" s="10">
        <f>W4</f>
        <v>-0.60309999999999997</v>
      </c>
      <c r="T29" s="10">
        <f>V4</f>
        <v>-0.61150000000000004</v>
      </c>
      <c r="U29" s="10">
        <f>U4</f>
        <v>-0.62619999999999998</v>
      </c>
    </row>
    <row r="30" spans="2:21" x14ac:dyDescent="0.25">
      <c r="B30" s="111" t="s">
        <v>32</v>
      </c>
      <c r="C30" s="112"/>
      <c r="D30" s="10">
        <f>AL5</f>
        <v>0</v>
      </c>
      <c r="E30" s="10">
        <f>AK5</f>
        <v>-4.65E-2</v>
      </c>
      <c r="F30" s="10">
        <f>AJ5</f>
        <v>-9.9900000000000003E-2</v>
      </c>
      <c r="G30" s="10">
        <f>AI5</f>
        <v>-0.161</v>
      </c>
      <c r="H30" s="10">
        <f>AH5</f>
        <v>-0.22539999999999999</v>
      </c>
      <c r="I30" s="10">
        <f>AG5</f>
        <v>-0.28139999999999998</v>
      </c>
      <c r="J30" s="10">
        <f>AF5</f>
        <v>-0.32750000000000001</v>
      </c>
      <c r="K30" s="10">
        <f>AE5</f>
        <v>-0.37919999999999998</v>
      </c>
      <c r="L30" s="10">
        <f>AD5</f>
        <v>-0.42280000000000001</v>
      </c>
      <c r="M30" s="10">
        <f>AC5</f>
        <v>-0.46060000000000001</v>
      </c>
      <c r="N30" s="10">
        <f>AB5</f>
        <v>-0.49830000000000002</v>
      </c>
      <c r="O30" s="10">
        <f>AA5</f>
        <v>-0.53090000000000004</v>
      </c>
      <c r="P30" s="10">
        <f>Z5</f>
        <v>-0.56200000000000006</v>
      </c>
      <c r="Q30" s="10">
        <f>Y5</f>
        <v>-0.57320000000000004</v>
      </c>
      <c r="R30" s="10">
        <f>X5</f>
        <v>-0.58620000000000005</v>
      </c>
      <c r="S30" s="10">
        <f>W5</f>
        <v>-0.60299999999999998</v>
      </c>
      <c r="T30" s="10">
        <f>V5</f>
        <v>-0.61099999999999999</v>
      </c>
      <c r="U30" s="10">
        <f>U5</f>
        <v>-0.62580000000000002</v>
      </c>
    </row>
    <row r="31" spans="2:21" ht="13.8" thickBot="1" x14ac:dyDescent="0.3">
      <c r="B31" s="111" t="s">
        <v>33</v>
      </c>
      <c r="C31" s="112"/>
      <c r="D31" s="10">
        <f>AL6</f>
        <v>5.9999999999999995E-4</v>
      </c>
      <c r="E31" s="10">
        <f>AK6</f>
        <v>-4.4900000000000002E-2</v>
      </c>
      <c r="F31" s="10">
        <f>AJ6</f>
        <v>-9.9099999999999994E-2</v>
      </c>
      <c r="G31" s="10">
        <f>AI6</f>
        <v>-0.16020000000000001</v>
      </c>
      <c r="H31" s="10">
        <f>AH6</f>
        <v>-0.22420000000000001</v>
      </c>
      <c r="I31" s="10">
        <f>AG6</f>
        <v>-0.28060000000000002</v>
      </c>
      <c r="J31" s="10">
        <f>AF6</f>
        <v>-0.32669999999999999</v>
      </c>
      <c r="K31" s="10">
        <f>AE6</f>
        <v>-0.3785</v>
      </c>
      <c r="L31" s="10">
        <f>AD6</f>
        <v>-0.42149999999999999</v>
      </c>
      <c r="M31" s="10">
        <f>AC6</f>
        <v>-0.45929999999999999</v>
      </c>
      <c r="N31" s="10">
        <f>AB6</f>
        <v>-0.498</v>
      </c>
      <c r="O31" s="10">
        <f>AA6</f>
        <v>-0.5302</v>
      </c>
      <c r="P31" s="10">
        <f>Z6</f>
        <v>-0.56130000000000002</v>
      </c>
      <c r="Q31" s="10">
        <f>Y6</f>
        <v>-0.57230000000000003</v>
      </c>
      <c r="R31" s="10">
        <f>X6</f>
        <v>-0.58530000000000004</v>
      </c>
      <c r="S31" s="10">
        <f>W6</f>
        <v>-0.60250000000000004</v>
      </c>
      <c r="T31" s="10">
        <f>V6</f>
        <v>-0.61029999999999995</v>
      </c>
      <c r="U31" s="10">
        <f>U6</f>
        <v>-0.62570000000000003</v>
      </c>
    </row>
    <row r="32" spans="2:21" ht="13.8" thickBot="1" x14ac:dyDescent="0.3">
      <c r="B32" s="107" t="s">
        <v>35</v>
      </c>
      <c r="C32" s="107"/>
      <c r="D32" s="11">
        <f t="shared" ref="D32:U32" si="6">AVERAGE(D28:D31)</f>
        <v>2.2499999999999999E-4</v>
      </c>
      <c r="E32" s="12">
        <f t="shared" si="6"/>
        <v>-4.5725000000000002E-2</v>
      </c>
      <c r="F32" s="12">
        <f t="shared" si="6"/>
        <v>-9.9349999999999994E-2</v>
      </c>
      <c r="G32" s="12">
        <f t="shared" si="6"/>
        <v>-0.1603</v>
      </c>
      <c r="H32" s="12">
        <f t="shared" si="6"/>
        <v>-0.22447499999999998</v>
      </c>
      <c r="I32" s="12">
        <f t="shared" si="6"/>
        <v>-0.28079999999999999</v>
      </c>
      <c r="J32" s="12">
        <f t="shared" si="6"/>
        <v>-0.32687500000000003</v>
      </c>
      <c r="K32" s="12">
        <f t="shared" si="6"/>
        <v>-0.37867500000000004</v>
      </c>
      <c r="L32" s="12">
        <f t="shared" si="6"/>
        <v>-0.4219</v>
      </c>
      <c r="M32" s="12">
        <f t="shared" si="6"/>
        <v>-0.45995000000000003</v>
      </c>
      <c r="N32" s="12">
        <f t="shared" si="6"/>
        <v>-0.49787500000000001</v>
      </c>
      <c r="O32" s="12">
        <f t="shared" si="6"/>
        <v>-0.53067500000000001</v>
      </c>
      <c r="P32" s="12">
        <f t="shared" si="6"/>
        <v>-0.56167500000000004</v>
      </c>
      <c r="Q32" s="12">
        <f t="shared" si="6"/>
        <v>-0.57277500000000003</v>
      </c>
      <c r="R32" s="12">
        <f t="shared" si="6"/>
        <v>-0.58567500000000006</v>
      </c>
      <c r="S32" s="12">
        <f t="shared" si="6"/>
        <v>-0.60277500000000006</v>
      </c>
      <c r="T32" s="12">
        <f t="shared" si="6"/>
        <v>-0.61094999999999999</v>
      </c>
      <c r="U32" s="12">
        <f t="shared" si="6"/>
        <v>-0.62580000000000002</v>
      </c>
    </row>
    <row r="33" spans="2:50" ht="13.8" thickBot="1" x14ac:dyDescent="0.3">
      <c r="B33" s="107" t="s">
        <v>36</v>
      </c>
      <c r="C33" s="107"/>
      <c r="D33" s="12">
        <f t="shared" ref="D33:U33" si="7">_xlfn.STDEV.S(D28:D31)</f>
        <v>2.8722813232690144E-4</v>
      </c>
      <c r="E33" s="12">
        <f t="shared" si="7"/>
        <v>6.5510813356778374E-4</v>
      </c>
      <c r="F33" s="12">
        <f t="shared" si="7"/>
        <v>4.0414518843273932E-4</v>
      </c>
      <c r="G33" s="12">
        <f t="shared" si="7"/>
        <v>5.033222956847182E-4</v>
      </c>
      <c r="H33" s="12">
        <f t="shared" si="7"/>
        <v>7.1821538088049817E-4</v>
      </c>
      <c r="I33" s="12">
        <f t="shared" si="7"/>
        <v>4.3204937989385259E-4</v>
      </c>
      <c r="J33" s="12">
        <f t="shared" si="7"/>
        <v>4.6457866215887813E-4</v>
      </c>
      <c r="K33" s="12">
        <f t="shared" si="7"/>
        <v>3.5939764421411783E-4</v>
      </c>
      <c r="L33" s="12">
        <f t="shared" si="7"/>
        <v>6.3770421565697449E-4</v>
      </c>
      <c r="M33" s="12">
        <f t="shared" si="7"/>
        <v>5.6862407030774161E-4</v>
      </c>
      <c r="N33" s="12">
        <f t="shared" si="7"/>
        <v>4.1932485418030206E-4</v>
      </c>
      <c r="O33" s="12">
        <f t="shared" si="7"/>
        <v>3.3040379335999749E-4</v>
      </c>
      <c r="P33" s="12">
        <f t="shared" si="7"/>
        <v>3.774917217635596E-4</v>
      </c>
      <c r="Q33" s="12">
        <f t="shared" si="7"/>
        <v>4.4253060157840575E-4</v>
      </c>
      <c r="R33" s="12">
        <f t="shared" si="7"/>
        <v>4.4999999999999359E-4</v>
      </c>
      <c r="S33" s="12">
        <f t="shared" si="7"/>
        <v>3.2015621187160716E-4</v>
      </c>
      <c r="T33" s="12">
        <f t="shared" si="7"/>
        <v>4.9328828623166048E-4</v>
      </c>
      <c r="U33" s="12">
        <f t="shared" si="7"/>
        <v>2.9439202887760016E-4</v>
      </c>
    </row>
    <row r="34" spans="2:50" ht="13.8" thickBot="1" x14ac:dyDescent="0.3">
      <c r="B34" s="107" t="s">
        <v>37</v>
      </c>
      <c r="C34" s="107"/>
      <c r="D34" s="12">
        <f t="shared" ref="D34:U34" si="8">D21-D32</f>
        <v>-2.2499999999999999E-4</v>
      </c>
      <c r="E34" s="12">
        <f t="shared" si="8"/>
        <v>-3.249999999999989E-4</v>
      </c>
      <c r="F34" s="12">
        <f t="shared" si="8"/>
        <v>4.2499999999999483E-4</v>
      </c>
      <c r="G34" s="12">
        <f t="shared" si="8"/>
        <v>1.0999999999999899E-3</v>
      </c>
      <c r="H34" s="12">
        <f t="shared" si="8"/>
        <v>1.7499999999998073E-4</v>
      </c>
      <c r="I34" s="12">
        <f t="shared" si="8"/>
        <v>-2.4999999999997247E-5</v>
      </c>
      <c r="J34" s="12">
        <f t="shared" si="8"/>
        <v>3.5000000000001696E-4</v>
      </c>
      <c r="K34" s="12">
        <f t="shared" si="8"/>
        <v>1.2500000000004174E-4</v>
      </c>
      <c r="L34" s="12">
        <f t="shared" si="8"/>
        <v>0</v>
      </c>
      <c r="M34" s="12">
        <f t="shared" si="8"/>
        <v>4.250000000000087E-4</v>
      </c>
      <c r="N34" s="12">
        <f t="shared" si="8"/>
        <v>-7.499999999999174E-5</v>
      </c>
      <c r="O34" s="12">
        <f t="shared" si="8"/>
        <v>-1.9999999999997797E-4</v>
      </c>
      <c r="P34" s="12">
        <f t="shared" si="8"/>
        <v>-6.4999999999992841E-4</v>
      </c>
      <c r="Q34" s="12">
        <f t="shared" si="8"/>
        <v>-8.2499999999996465E-4</v>
      </c>
      <c r="R34" s="12">
        <f t="shared" si="8"/>
        <v>-2.9999999999985594E-4</v>
      </c>
      <c r="S34" s="12">
        <f t="shared" si="8"/>
        <v>-7.2499999999997566E-4</v>
      </c>
      <c r="T34" s="12">
        <f t="shared" si="8"/>
        <v>-1.2249999999999206E-3</v>
      </c>
      <c r="U34" s="12">
        <f t="shared" si="8"/>
        <v>-1.9999999999997797E-4</v>
      </c>
    </row>
    <row r="37" spans="2:50" x14ac:dyDescent="0.25">
      <c r="B37" s="18"/>
      <c r="C37" s="108" t="s">
        <v>61</v>
      </c>
      <c r="D37" s="108"/>
      <c r="E37" s="108" t="s">
        <v>62</v>
      </c>
      <c r="F37" s="108"/>
      <c r="AG37" s="4">
        <v>0</v>
      </c>
      <c r="AH37" s="4">
        <v>-5.2350000000000008E-2</v>
      </c>
      <c r="AI37" s="4">
        <v>-0.10754</v>
      </c>
      <c r="AJ37" s="4">
        <v>-0.16923000000000002</v>
      </c>
      <c r="AK37" s="4">
        <v>-0.23675000000000002</v>
      </c>
      <c r="AL37" s="4">
        <v>-0.29498000000000002</v>
      </c>
      <c r="AM37" s="4">
        <v>-0.34329999999999999</v>
      </c>
      <c r="AN37" s="4">
        <v>-0.39685000000000004</v>
      </c>
      <c r="AO37" s="4">
        <v>-0.44295999999999996</v>
      </c>
      <c r="AP37" s="4">
        <v>-0.48129999999999995</v>
      </c>
      <c r="AQ37" s="4">
        <v>-0.52242</v>
      </c>
      <c r="AR37" s="4">
        <v>-0.55577999999999994</v>
      </c>
      <c r="AS37" s="4">
        <v>-0.58726999999999996</v>
      </c>
      <c r="AT37" s="4">
        <v>-0.59901000000000004</v>
      </c>
      <c r="AU37" s="4">
        <v>-0.61214999999999997</v>
      </c>
      <c r="AV37" s="4">
        <v>-0.63019000000000003</v>
      </c>
      <c r="AW37" s="4">
        <v>-0.63763000000000003</v>
      </c>
      <c r="AX37" s="4">
        <v>-0.65388999999999997</v>
      </c>
    </row>
    <row r="38" spans="2:50" x14ac:dyDescent="0.25">
      <c r="B38" s="37" t="s">
        <v>52</v>
      </c>
      <c r="C38" s="37" t="s">
        <v>53</v>
      </c>
      <c r="D38" s="37" t="s">
        <v>54</v>
      </c>
      <c r="E38" s="37" t="s">
        <v>53</v>
      </c>
      <c r="F38" s="37" t="s">
        <v>54</v>
      </c>
      <c r="AG38" s="4">
        <v>2.0369999999999999E-2</v>
      </c>
      <c r="AH38" s="4">
        <v>-3.0859999999999999E-2</v>
      </c>
      <c r="AI38" s="4">
        <v>-8.4850000000000009E-2</v>
      </c>
      <c r="AJ38" s="4">
        <v>-0.14916999999999997</v>
      </c>
      <c r="AK38" s="4">
        <v>-0.21336999999999998</v>
      </c>
      <c r="AL38" s="4">
        <v>-0.27179999999999999</v>
      </c>
      <c r="AM38" s="4">
        <v>-0.32157000000000002</v>
      </c>
      <c r="AN38" s="4">
        <v>-0.37446999999999997</v>
      </c>
      <c r="AO38" s="4">
        <v>-0.41704000000000008</v>
      </c>
      <c r="AP38" s="4">
        <v>-0.45472999999999997</v>
      </c>
      <c r="AQ38" s="4">
        <v>-0.49319999999999997</v>
      </c>
      <c r="AR38" s="4">
        <v>-0.52786</v>
      </c>
      <c r="AS38" s="4">
        <v>-0.55898000000000003</v>
      </c>
      <c r="AT38" s="4">
        <v>-0.56952000000000003</v>
      </c>
      <c r="AU38" s="4">
        <v>-0.58405000000000007</v>
      </c>
      <c r="AV38" s="4">
        <v>-0.60175000000000001</v>
      </c>
      <c r="AW38" s="4">
        <v>-0.6094099999999999</v>
      </c>
      <c r="AX38" s="4">
        <v>-0.62956999999999996</v>
      </c>
    </row>
    <row r="39" spans="2:50" x14ac:dyDescent="0.25">
      <c r="B39" s="38" t="s">
        <v>4</v>
      </c>
      <c r="C39" s="6"/>
      <c r="D39" s="6"/>
      <c r="E39" s="6"/>
      <c r="F39" s="6"/>
    </row>
    <row r="40" spans="2:50" x14ac:dyDescent="0.25">
      <c r="B40" s="38" t="s">
        <v>5</v>
      </c>
      <c r="C40" s="6"/>
      <c r="D40" s="6"/>
      <c r="E40" s="6"/>
      <c r="F40" s="6"/>
    </row>
    <row r="41" spans="2:50" x14ac:dyDescent="0.25">
      <c r="B41" s="38" t="s">
        <v>6</v>
      </c>
      <c r="C41" s="6"/>
      <c r="D41" s="6"/>
      <c r="E41" s="6"/>
      <c r="F41" s="6"/>
    </row>
    <row r="42" spans="2:50" x14ac:dyDescent="0.25">
      <c r="B42" s="38" t="s">
        <v>7</v>
      </c>
      <c r="C42" s="6"/>
      <c r="D42" s="6"/>
      <c r="E42" s="6"/>
      <c r="F42" s="6"/>
    </row>
    <row r="43" spans="2:50" x14ac:dyDescent="0.25">
      <c r="B43" s="38" t="s">
        <v>8</v>
      </c>
      <c r="C43" s="6"/>
      <c r="D43" s="6"/>
      <c r="E43" s="6"/>
      <c r="F43" s="6"/>
    </row>
    <row r="44" spans="2:50" x14ac:dyDescent="0.25">
      <c r="B44" s="38" t="s">
        <v>9</v>
      </c>
      <c r="C44" s="6"/>
      <c r="D44" s="6"/>
      <c r="E44" s="6"/>
      <c r="F44" s="6"/>
    </row>
    <row r="45" spans="2:50" x14ac:dyDescent="0.25">
      <c r="B45" s="38" t="s">
        <v>10</v>
      </c>
      <c r="C45" s="6"/>
      <c r="D45" s="6"/>
      <c r="E45" s="6"/>
      <c r="F45" s="6"/>
    </row>
    <row r="46" spans="2:50" x14ac:dyDescent="0.25">
      <c r="B46" s="38" t="s">
        <v>11</v>
      </c>
      <c r="C46" s="6"/>
      <c r="D46" s="6"/>
      <c r="E46" s="6"/>
      <c r="F46" s="6"/>
    </row>
    <row r="47" spans="2:50" x14ac:dyDescent="0.25">
      <c r="B47" s="38" t="s">
        <v>12</v>
      </c>
      <c r="C47" s="6"/>
      <c r="D47" s="6"/>
      <c r="E47" s="6"/>
      <c r="F47" s="6"/>
    </row>
    <row r="48" spans="2:50" x14ac:dyDescent="0.25">
      <c r="B48" s="38" t="s">
        <v>13</v>
      </c>
      <c r="C48" s="6"/>
      <c r="D48" s="6"/>
      <c r="E48" s="6"/>
      <c r="F48" s="6"/>
    </row>
    <row r="49" spans="1:256" x14ac:dyDescent="0.25">
      <c r="B49" s="38" t="s">
        <v>14</v>
      </c>
      <c r="C49" s="6"/>
      <c r="D49" s="6"/>
      <c r="E49" s="6"/>
      <c r="F49" s="6"/>
    </row>
    <row r="50" spans="1:256" x14ac:dyDescent="0.25">
      <c r="B50" s="38" t="s">
        <v>15</v>
      </c>
      <c r="C50" s="6"/>
      <c r="D50" s="6"/>
      <c r="E50" s="6"/>
      <c r="F50" s="6"/>
    </row>
    <row r="51" spans="1:256" x14ac:dyDescent="0.25">
      <c r="B51" s="38" t="s">
        <v>16</v>
      </c>
      <c r="C51" s="6"/>
      <c r="D51" s="6"/>
      <c r="E51" s="6"/>
      <c r="F51" s="6"/>
    </row>
    <row r="52" spans="1:256" x14ac:dyDescent="0.25">
      <c r="B52" s="38" t="s">
        <v>17</v>
      </c>
      <c r="C52" s="6"/>
      <c r="D52" s="6"/>
      <c r="E52" s="6"/>
      <c r="F52" s="6"/>
    </row>
    <row r="53" spans="1:256" x14ac:dyDescent="0.25">
      <c r="B53" s="38" t="s">
        <v>18</v>
      </c>
      <c r="C53" s="6"/>
      <c r="D53" s="6"/>
      <c r="E53" s="6"/>
      <c r="F53" s="6"/>
    </row>
    <row r="54" spans="1:256" x14ac:dyDescent="0.25">
      <c r="B54" s="38" t="s">
        <v>19</v>
      </c>
      <c r="C54" s="6"/>
      <c r="D54" s="6"/>
      <c r="E54" s="6"/>
      <c r="F54" s="6"/>
    </row>
    <row r="55" spans="1:256" x14ac:dyDescent="0.25">
      <c r="B55" s="38" t="s">
        <v>20</v>
      </c>
      <c r="C55" s="6"/>
      <c r="D55" s="6"/>
      <c r="E55" s="6"/>
      <c r="F55" s="6"/>
    </row>
    <row r="56" spans="1:256" x14ac:dyDescent="0.25">
      <c r="B56" s="38" t="s">
        <v>21</v>
      </c>
      <c r="C56" s="6"/>
      <c r="D56" s="6"/>
      <c r="E56" s="6"/>
      <c r="F56" s="6"/>
    </row>
    <row r="58" spans="1:256" ht="13.8" thickBot="1" x14ac:dyDescent="0.3"/>
    <row r="59" spans="1:256" s="101" customFormat="1" ht="13.2" customHeight="1" thickBot="1" x14ac:dyDescent="0.3">
      <c r="A59" s="101" t="s">
        <v>38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/>
      <c r="BU59" s="102"/>
      <c r="BV59" s="102"/>
      <c r="BW59" s="102"/>
      <c r="BX59" s="102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2"/>
      <c r="CJ59" s="102"/>
      <c r="CK59" s="102"/>
      <c r="CL59" s="102"/>
      <c r="CM59" s="102"/>
      <c r="CN59" s="102"/>
      <c r="CO59" s="102"/>
      <c r="CP59" s="102"/>
      <c r="CQ59" s="102"/>
      <c r="CR59" s="102"/>
      <c r="CS59" s="102"/>
      <c r="CT59" s="102"/>
      <c r="CU59" s="102"/>
      <c r="CV59" s="102"/>
      <c r="CW59" s="102"/>
      <c r="CX59" s="102"/>
      <c r="CY59" s="102"/>
      <c r="CZ59" s="102"/>
      <c r="DA59" s="102"/>
      <c r="DB59" s="102"/>
      <c r="DC59" s="102"/>
      <c r="DD59" s="102"/>
      <c r="DE59" s="102"/>
      <c r="DF59" s="102"/>
      <c r="DG59" s="102"/>
      <c r="DH59" s="102"/>
      <c r="DI59" s="102"/>
      <c r="DJ59" s="102"/>
      <c r="DK59" s="102"/>
      <c r="DL59" s="102"/>
      <c r="DM59" s="102"/>
      <c r="DN59" s="102"/>
      <c r="DO59" s="102"/>
      <c r="DP59" s="102"/>
      <c r="DQ59" s="102"/>
      <c r="DR59" s="102"/>
      <c r="DS59" s="102"/>
      <c r="DT59" s="102"/>
      <c r="DU59" s="102"/>
      <c r="DV59" s="102"/>
      <c r="DW59" s="102"/>
      <c r="DX59" s="102"/>
      <c r="DY59" s="102"/>
      <c r="DZ59" s="102"/>
      <c r="EA59" s="102"/>
      <c r="EB59" s="102"/>
      <c r="EC59" s="102"/>
      <c r="ED59" s="102"/>
      <c r="EE59" s="102"/>
      <c r="EF59" s="102"/>
      <c r="EG59" s="102"/>
      <c r="EH59" s="102"/>
      <c r="EI59" s="102"/>
      <c r="EJ59" s="102"/>
      <c r="EK59" s="102"/>
      <c r="EL59" s="102"/>
      <c r="EM59" s="102"/>
      <c r="EN59" s="102"/>
      <c r="EO59" s="102"/>
      <c r="EP59" s="102"/>
      <c r="EQ59" s="102"/>
      <c r="ER59" s="102"/>
      <c r="ES59" s="102"/>
      <c r="ET59" s="102"/>
      <c r="EU59" s="102"/>
      <c r="EV59" s="102"/>
      <c r="EW59" s="102"/>
      <c r="EX59" s="102"/>
      <c r="EY59" s="102"/>
      <c r="EZ59" s="102"/>
      <c r="FA59" s="102"/>
      <c r="FB59" s="102"/>
      <c r="FC59" s="102"/>
      <c r="FD59" s="102"/>
      <c r="FE59" s="102"/>
      <c r="FF59" s="102"/>
      <c r="FG59" s="102"/>
      <c r="FH59" s="102"/>
      <c r="FI59" s="102"/>
      <c r="FJ59" s="102"/>
      <c r="FK59" s="102"/>
      <c r="FL59" s="102"/>
      <c r="FM59" s="102"/>
      <c r="FN59" s="102"/>
      <c r="FO59" s="102"/>
      <c r="FP59" s="102"/>
      <c r="FQ59" s="102"/>
      <c r="FR59" s="102"/>
      <c r="FS59" s="102"/>
      <c r="FT59" s="102"/>
      <c r="FU59" s="102"/>
      <c r="FV59" s="102"/>
      <c r="FW59" s="102"/>
      <c r="FX59" s="102"/>
      <c r="FY59" s="102"/>
      <c r="FZ59" s="102"/>
      <c r="GA59" s="102"/>
      <c r="GB59" s="102"/>
      <c r="GC59" s="102"/>
      <c r="GD59" s="102"/>
      <c r="GE59" s="102"/>
      <c r="GF59" s="102"/>
      <c r="GG59" s="102"/>
      <c r="GH59" s="102"/>
      <c r="GI59" s="102"/>
      <c r="GJ59" s="102"/>
      <c r="GK59" s="102"/>
      <c r="GL59" s="102"/>
      <c r="GM59" s="102"/>
      <c r="GN59" s="102"/>
      <c r="GO59" s="102"/>
      <c r="GP59" s="102"/>
      <c r="GQ59" s="102"/>
      <c r="GR59" s="102"/>
      <c r="GS59" s="102"/>
      <c r="GT59" s="102"/>
      <c r="GU59" s="102"/>
      <c r="GV59" s="102"/>
      <c r="GW59" s="102"/>
      <c r="GX59" s="102"/>
      <c r="GY59" s="102"/>
      <c r="GZ59" s="102"/>
      <c r="HA59" s="102"/>
      <c r="HB59" s="102"/>
      <c r="HC59" s="102"/>
      <c r="HD59" s="102"/>
      <c r="HE59" s="102"/>
      <c r="HF59" s="102"/>
      <c r="HG59" s="102"/>
      <c r="HH59" s="102"/>
      <c r="HI59" s="102"/>
      <c r="HJ59" s="102"/>
      <c r="HK59" s="102"/>
      <c r="HL59" s="102"/>
      <c r="HM59" s="102"/>
      <c r="HN59" s="102"/>
      <c r="HO59" s="102"/>
      <c r="HP59" s="102"/>
      <c r="HQ59" s="102"/>
      <c r="HR59" s="102"/>
      <c r="HS59" s="102"/>
      <c r="HT59" s="102"/>
      <c r="HU59" s="102"/>
      <c r="HV59" s="102"/>
      <c r="HW59" s="102"/>
      <c r="HX59" s="102"/>
      <c r="HY59" s="102"/>
      <c r="HZ59" s="102"/>
      <c r="IA59" s="102"/>
      <c r="IB59" s="102"/>
      <c r="IC59" s="102"/>
      <c r="ID59" s="102"/>
      <c r="IE59" s="102"/>
      <c r="IF59" s="102"/>
      <c r="IG59" s="102"/>
      <c r="IH59" s="102"/>
      <c r="II59" s="102"/>
      <c r="IJ59" s="102"/>
      <c r="IK59" s="102"/>
      <c r="IL59" s="102"/>
      <c r="IM59" s="102"/>
      <c r="IN59" s="102"/>
      <c r="IO59" s="102"/>
      <c r="IP59" s="102"/>
      <c r="IQ59" s="102"/>
      <c r="IR59" s="102"/>
      <c r="IS59" s="102"/>
      <c r="IT59" s="102"/>
      <c r="IU59" s="102"/>
      <c r="IV59" s="102"/>
    </row>
    <row r="60" spans="1:256" s="101" customFormat="1" ht="13.2" customHeight="1" thickBot="1" x14ac:dyDescent="0.3">
      <c r="A60" s="109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  <c r="CE60" s="110"/>
      <c r="CF60" s="110"/>
      <c r="CG60" s="110"/>
      <c r="CH60" s="110"/>
      <c r="CI60" s="110"/>
      <c r="CJ60" s="110"/>
      <c r="CK60" s="110"/>
      <c r="CL60" s="110"/>
      <c r="CM60" s="110"/>
      <c r="CN60" s="110"/>
      <c r="CO60" s="110"/>
      <c r="CP60" s="110"/>
      <c r="CQ60" s="110"/>
      <c r="CR60" s="110"/>
      <c r="CS60" s="110"/>
      <c r="CT60" s="110"/>
      <c r="CU60" s="110"/>
      <c r="CV60" s="110"/>
      <c r="CW60" s="110"/>
      <c r="CX60" s="110"/>
      <c r="CY60" s="110"/>
      <c r="CZ60" s="110"/>
      <c r="DA60" s="110"/>
      <c r="DB60" s="110"/>
      <c r="DC60" s="110"/>
      <c r="DD60" s="110"/>
      <c r="DE60" s="110"/>
      <c r="DF60" s="110"/>
      <c r="DG60" s="110"/>
      <c r="DH60" s="110"/>
      <c r="DI60" s="110"/>
      <c r="DJ60" s="110"/>
      <c r="DK60" s="110"/>
      <c r="DL60" s="110"/>
      <c r="DM60" s="110"/>
      <c r="DN60" s="110"/>
      <c r="DO60" s="110"/>
      <c r="DP60" s="110"/>
      <c r="DQ60" s="110"/>
      <c r="DR60" s="110"/>
      <c r="DS60" s="110"/>
      <c r="DT60" s="110"/>
      <c r="DU60" s="110"/>
      <c r="DV60" s="110"/>
      <c r="DW60" s="110"/>
      <c r="DX60" s="110"/>
      <c r="DY60" s="110"/>
      <c r="DZ60" s="110"/>
      <c r="EA60" s="110"/>
      <c r="EB60" s="110"/>
      <c r="EC60" s="110"/>
      <c r="ED60" s="110"/>
      <c r="EE60" s="110"/>
      <c r="EF60" s="110"/>
      <c r="EG60" s="110"/>
      <c r="EH60" s="110"/>
      <c r="EI60" s="110"/>
      <c r="EJ60" s="110"/>
      <c r="EK60" s="110"/>
      <c r="EL60" s="110"/>
      <c r="EM60" s="110"/>
      <c r="EN60" s="110"/>
      <c r="EO60" s="110"/>
      <c r="EP60" s="110"/>
      <c r="EQ60" s="110"/>
      <c r="ER60" s="110"/>
      <c r="ES60" s="110"/>
      <c r="ET60" s="110"/>
      <c r="EU60" s="110"/>
      <c r="EV60" s="110"/>
      <c r="EW60" s="110"/>
      <c r="EX60" s="110"/>
      <c r="EY60" s="110"/>
      <c r="EZ60" s="110"/>
      <c r="FA60" s="110"/>
      <c r="FB60" s="110"/>
      <c r="FC60" s="110"/>
      <c r="FD60" s="110"/>
      <c r="FE60" s="110"/>
      <c r="FF60" s="110"/>
      <c r="FG60" s="110"/>
      <c r="FH60" s="110"/>
      <c r="FI60" s="110"/>
      <c r="FJ60" s="110"/>
      <c r="FK60" s="110"/>
      <c r="FL60" s="110"/>
      <c r="FM60" s="110"/>
      <c r="FN60" s="110"/>
      <c r="FO60" s="110"/>
      <c r="FP60" s="110"/>
      <c r="FQ60" s="110"/>
      <c r="FR60" s="110"/>
      <c r="FS60" s="110"/>
      <c r="FT60" s="110"/>
      <c r="FU60" s="110"/>
      <c r="FV60" s="110"/>
      <c r="FW60" s="110"/>
      <c r="FX60" s="110"/>
      <c r="FY60" s="110"/>
      <c r="FZ60" s="110"/>
      <c r="GA60" s="110"/>
      <c r="GB60" s="110"/>
      <c r="GC60" s="110"/>
      <c r="GD60" s="110"/>
      <c r="GE60" s="110"/>
      <c r="GF60" s="110"/>
      <c r="GG60" s="110"/>
      <c r="GH60" s="110"/>
      <c r="GI60" s="110"/>
      <c r="GJ60" s="110"/>
      <c r="GK60" s="110"/>
      <c r="GL60" s="110"/>
      <c r="GM60" s="110"/>
      <c r="GN60" s="110"/>
      <c r="GO60" s="110"/>
      <c r="GP60" s="110"/>
      <c r="GQ60" s="110"/>
      <c r="GR60" s="110"/>
      <c r="GS60" s="110"/>
      <c r="GT60" s="110"/>
      <c r="GU60" s="110"/>
      <c r="GV60" s="110"/>
      <c r="GW60" s="110"/>
      <c r="GX60" s="110"/>
      <c r="GY60" s="110"/>
      <c r="GZ60" s="110"/>
      <c r="HA60" s="110"/>
      <c r="HB60" s="110"/>
      <c r="HC60" s="110"/>
      <c r="HD60" s="110"/>
      <c r="HE60" s="110"/>
      <c r="HF60" s="110"/>
      <c r="HG60" s="110"/>
      <c r="HH60" s="110"/>
      <c r="HI60" s="110"/>
      <c r="HJ60" s="110"/>
      <c r="HK60" s="110"/>
      <c r="HL60" s="110"/>
      <c r="HM60" s="110"/>
      <c r="HN60" s="110"/>
      <c r="HO60" s="110"/>
      <c r="HP60" s="110"/>
      <c r="HQ60" s="110"/>
      <c r="HR60" s="110"/>
      <c r="HS60" s="110"/>
      <c r="HT60" s="110"/>
      <c r="HU60" s="110"/>
      <c r="HV60" s="110"/>
      <c r="HW60" s="110"/>
      <c r="HX60" s="110"/>
      <c r="HY60" s="110"/>
      <c r="HZ60" s="110"/>
      <c r="IA60" s="110"/>
      <c r="IB60" s="110"/>
      <c r="IC60" s="110"/>
      <c r="ID60" s="110"/>
      <c r="IE60" s="110"/>
      <c r="IF60" s="110"/>
      <c r="IG60" s="110"/>
      <c r="IH60" s="110"/>
      <c r="II60" s="110"/>
      <c r="IJ60" s="110"/>
      <c r="IK60" s="110"/>
      <c r="IL60" s="110"/>
      <c r="IM60" s="110"/>
      <c r="IN60" s="110"/>
      <c r="IO60" s="110"/>
      <c r="IP60" s="110"/>
      <c r="IQ60" s="110"/>
      <c r="IR60" s="110"/>
      <c r="IS60" s="110"/>
      <c r="IT60" s="110"/>
      <c r="IU60" s="110"/>
      <c r="IV60" s="110"/>
    </row>
    <row r="61" spans="1:256" s="101" customFormat="1" ht="13.8" customHeight="1" thickBot="1" x14ac:dyDescent="0.3">
      <c r="A61" s="104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5"/>
      <c r="CW61" s="105"/>
      <c r="CX61" s="105"/>
      <c r="CY61" s="105"/>
      <c r="CZ61" s="105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5"/>
      <c r="DL61" s="105"/>
      <c r="DM61" s="105"/>
      <c r="DN61" s="105"/>
      <c r="DO61" s="105"/>
      <c r="DP61" s="105"/>
      <c r="DQ61" s="105"/>
      <c r="DR61" s="105"/>
      <c r="DS61" s="105"/>
      <c r="DT61" s="105"/>
      <c r="DU61" s="105"/>
      <c r="DV61" s="105"/>
      <c r="DW61" s="105"/>
      <c r="DX61" s="105"/>
      <c r="DY61" s="105"/>
      <c r="DZ61" s="105"/>
      <c r="EA61" s="105"/>
      <c r="EB61" s="105"/>
      <c r="EC61" s="105"/>
      <c r="ED61" s="105"/>
      <c r="EE61" s="105"/>
      <c r="EF61" s="105"/>
      <c r="EG61" s="105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105"/>
      <c r="ES61" s="105"/>
      <c r="ET61" s="105"/>
      <c r="EU61" s="105"/>
      <c r="EV61" s="105"/>
      <c r="EW61" s="105"/>
      <c r="EX61" s="105"/>
      <c r="EY61" s="105"/>
      <c r="EZ61" s="105"/>
      <c r="FA61" s="105"/>
      <c r="FB61" s="105"/>
      <c r="FC61" s="105"/>
      <c r="FD61" s="105"/>
      <c r="FE61" s="105"/>
      <c r="FF61" s="105"/>
      <c r="FG61" s="105"/>
      <c r="FH61" s="105"/>
      <c r="FI61" s="105"/>
      <c r="FJ61" s="105"/>
      <c r="FK61" s="105"/>
      <c r="FL61" s="105"/>
      <c r="FM61" s="105"/>
      <c r="FN61" s="105"/>
      <c r="FO61" s="105"/>
      <c r="FP61" s="105"/>
      <c r="FQ61" s="105"/>
      <c r="FR61" s="105"/>
      <c r="FS61" s="105"/>
      <c r="FT61" s="105"/>
      <c r="FU61" s="105"/>
      <c r="FV61" s="105"/>
      <c r="FW61" s="105"/>
      <c r="FX61" s="105"/>
      <c r="FY61" s="105"/>
      <c r="FZ61" s="105"/>
      <c r="GA61" s="105"/>
      <c r="GB61" s="105"/>
      <c r="GC61" s="105"/>
      <c r="GD61" s="105"/>
      <c r="GE61" s="105"/>
      <c r="GF61" s="105"/>
      <c r="GG61" s="105"/>
      <c r="GH61" s="105"/>
      <c r="GI61" s="105"/>
      <c r="GJ61" s="105"/>
      <c r="GK61" s="105"/>
      <c r="GL61" s="105"/>
      <c r="GM61" s="105"/>
      <c r="GN61" s="105"/>
      <c r="GO61" s="105"/>
      <c r="GP61" s="105"/>
      <c r="GQ61" s="105"/>
      <c r="GR61" s="105"/>
      <c r="GS61" s="105"/>
      <c r="GT61" s="105"/>
      <c r="GU61" s="105"/>
      <c r="GV61" s="105"/>
      <c r="GW61" s="105"/>
      <c r="GX61" s="105"/>
      <c r="GY61" s="105"/>
      <c r="GZ61" s="105"/>
      <c r="HA61" s="105"/>
      <c r="HB61" s="105"/>
      <c r="HC61" s="105"/>
      <c r="HD61" s="105"/>
      <c r="HE61" s="105"/>
      <c r="HF61" s="105"/>
      <c r="HG61" s="105"/>
      <c r="HH61" s="105"/>
      <c r="HI61" s="105"/>
      <c r="HJ61" s="105"/>
      <c r="HK61" s="105"/>
      <c r="HL61" s="105"/>
      <c r="HM61" s="105"/>
      <c r="HN61" s="105"/>
      <c r="HO61" s="105"/>
      <c r="HP61" s="105"/>
      <c r="HQ61" s="105"/>
      <c r="HR61" s="105"/>
      <c r="HS61" s="105"/>
      <c r="HT61" s="105"/>
      <c r="HU61" s="105"/>
      <c r="HV61" s="105"/>
      <c r="HW61" s="105"/>
      <c r="HX61" s="105"/>
      <c r="HY61" s="105"/>
      <c r="HZ61" s="105"/>
      <c r="IA61" s="105"/>
      <c r="IB61" s="105"/>
      <c r="IC61" s="105"/>
      <c r="ID61" s="105"/>
      <c r="IE61" s="105"/>
      <c r="IF61" s="105"/>
      <c r="IG61" s="105"/>
      <c r="IH61" s="105"/>
      <c r="II61" s="105"/>
      <c r="IJ61" s="105"/>
      <c r="IK61" s="105"/>
      <c r="IL61" s="105"/>
      <c r="IM61" s="105"/>
      <c r="IN61" s="105"/>
      <c r="IO61" s="105"/>
      <c r="IP61" s="105"/>
      <c r="IQ61" s="105"/>
      <c r="IR61" s="105"/>
      <c r="IS61" s="105"/>
      <c r="IT61" s="105"/>
      <c r="IU61" s="105"/>
      <c r="IV61" s="105"/>
    </row>
    <row r="64" spans="1:256" x14ac:dyDescent="0.25">
      <c r="A64" s="115" t="s">
        <v>39</v>
      </c>
      <c r="B64" s="116"/>
      <c r="C64" s="116"/>
      <c r="D64" s="116"/>
      <c r="E64" s="116"/>
      <c r="F64" s="116"/>
      <c r="G64" s="116"/>
      <c r="H64" s="117"/>
      <c r="I64" s="14"/>
      <c r="N64" s="115" t="s">
        <v>40</v>
      </c>
      <c r="O64" s="116"/>
      <c r="P64" s="116"/>
      <c r="Q64" s="116"/>
      <c r="R64" s="116"/>
      <c r="S64" s="116"/>
      <c r="T64" s="116"/>
      <c r="U64" s="117"/>
    </row>
    <row r="65" spans="1:22" ht="14.4" x14ac:dyDescent="0.3">
      <c r="A65" s="4"/>
      <c r="B65" s="39" t="s">
        <v>41</v>
      </c>
      <c r="C65" s="39" t="s">
        <v>42</v>
      </c>
      <c r="D65" s="39" t="s">
        <v>43</v>
      </c>
      <c r="E65" s="39" t="s">
        <v>44</v>
      </c>
      <c r="F65" s="39" t="s">
        <v>45</v>
      </c>
      <c r="G65" s="39" t="s">
        <v>46</v>
      </c>
      <c r="H65" s="40" t="s">
        <v>47</v>
      </c>
      <c r="I65" s="15"/>
      <c r="O65" s="39" t="s">
        <v>41</v>
      </c>
      <c r="P65" s="39" t="s">
        <v>42</v>
      </c>
      <c r="Q65" s="39" t="s">
        <v>43</v>
      </c>
      <c r="R65" s="39" t="s">
        <v>44</v>
      </c>
      <c r="S65" s="39" t="s">
        <v>45</v>
      </c>
      <c r="T65" s="39" t="s">
        <v>46</v>
      </c>
      <c r="U65" s="40" t="s">
        <v>47</v>
      </c>
    </row>
    <row r="66" spans="1:22" x14ac:dyDescent="0.25">
      <c r="A66" s="4"/>
      <c r="B66" s="16">
        <v>0</v>
      </c>
      <c r="C66" s="6">
        <f>D21</f>
        <v>0</v>
      </c>
      <c r="D66" s="17">
        <f>B66^2</f>
        <v>0</v>
      </c>
      <c r="E66" s="17">
        <f>B66*C66</f>
        <v>0</v>
      </c>
      <c r="F66" s="6">
        <f t="shared" ref="F66:F83" si="9">($D$89*B66)+$D$90</f>
        <v>-6.4376754385965212E-2</v>
      </c>
      <c r="G66" s="6">
        <f>C66-F66</f>
        <v>6.4376754385965212E-2</v>
      </c>
      <c r="H66" s="19">
        <f t="shared" ref="H66:H83" si="10">G66-$G$66</f>
        <v>0</v>
      </c>
      <c r="I66" s="20"/>
      <c r="O66" s="16">
        <v>0</v>
      </c>
      <c r="P66" s="6">
        <f>D32</f>
        <v>2.2499999999999999E-4</v>
      </c>
      <c r="Q66" s="17">
        <f>O66^2</f>
        <v>0</v>
      </c>
      <c r="R66" s="18">
        <f>O66*P66</f>
        <v>0</v>
      </c>
      <c r="S66" s="6">
        <f t="shared" ref="S66:S83" si="11">($Q$88*O66)+$Q$89</f>
        <v>-6.4779824561403632E-2</v>
      </c>
      <c r="T66" s="6">
        <f>P66-S66</f>
        <v>6.5004824561403635E-2</v>
      </c>
      <c r="U66" s="19">
        <f t="shared" ref="U66:U83" si="12">T66-$T$66</f>
        <v>0</v>
      </c>
    </row>
    <row r="67" spans="1:22" x14ac:dyDescent="0.25">
      <c r="A67" s="4"/>
      <c r="B67" s="16">
        <v>40</v>
      </c>
      <c r="C67" s="6">
        <f>E21</f>
        <v>-4.6050000000000001E-2</v>
      </c>
      <c r="D67" s="17">
        <f t="shared" ref="D67:D83" si="13">B67^2</f>
        <v>1600</v>
      </c>
      <c r="E67" s="18">
        <f>B67*C67</f>
        <v>-1.8420000000000001</v>
      </c>
      <c r="F67" s="6">
        <f t="shared" si="9"/>
        <v>-0.10247752837977324</v>
      </c>
      <c r="G67" s="6">
        <f t="shared" ref="G67:G83" si="14">C67-F67</f>
        <v>5.6427528379773238E-2</v>
      </c>
      <c r="H67" s="19">
        <f t="shared" si="10"/>
        <v>-7.9492260061919742E-3</v>
      </c>
      <c r="I67" s="20"/>
      <c r="O67" s="16">
        <v>40</v>
      </c>
      <c r="P67" s="6">
        <f>E32</f>
        <v>-4.5725000000000002E-2</v>
      </c>
      <c r="Q67" s="17">
        <f t="shared" ref="Q67:Q83" si="15">O67^2</f>
        <v>1600</v>
      </c>
      <c r="R67" s="18">
        <f>O67*P67</f>
        <v>-1.8290000000000002</v>
      </c>
      <c r="S67" s="6">
        <f t="shared" si="11"/>
        <v>-0.10281896284829734</v>
      </c>
      <c r="T67" s="6">
        <f t="shared" ref="T67:T83" si="16">P67-S67</f>
        <v>5.7093962848297333E-2</v>
      </c>
      <c r="U67" s="19">
        <f t="shared" si="12"/>
        <v>-7.9108617131063014E-3</v>
      </c>
    </row>
    <row r="68" spans="1:22" x14ac:dyDescent="0.25">
      <c r="A68" s="4"/>
      <c r="B68" s="16">
        <v>80</v>
      </c>
      <c r="C68" s="6">
        <f>F21</f>
        <v>-9.8924999999999999E-2</v>
      </c>
      <c r="D68" s="17">
        <f t="shared" si="13"/>
        <v>6400</v>
      </c>
      <c r="E68" s="18">
        <f t="shared" ref="E68:E83" si="17">B68*C68</f>
        <v>-7.9139999999999997</v>
      </c>
      <c r="F68" s="6">
        <f t="shared" si="9"/>
        <v>-0.14057830237358127</v>
      </c>
      <c r="G68" s="6">
        <f t="shared" si="14"/>
        <v>4.1653302373581266E-2</v>
      </c>
      <c r="H68" s="19">
        <f t="shared" si="10"/>
        <v>-2.2723452012383946E-2</v>
      </c>
      <c r="I68" s="20"/>
      <c r="O68" s="16">
        <v>80</v>
      </c>
      <c r="P68" s="6">
        <f>F32</f>
        <v>-9.9349999999999994E-2</v>
      </c>
      <c r="Q68" s="17">
        <f t="shared" si="15"/>
        <v>6400</v>
      </c>
      <c r="R68" s="18">
        <f t="shared" ref="R68:R83" si="18">O68*P68</f>
        <v>-7.9479999999999995</v>
      </c>
      <c r="S68" s="6">
        <f t="shared" si="11"/>
        <v>-0.14085810113519104</v>
      </c>
      <c r="T68" s="6">
        <f t="shared" si="16"/>
        <v>4.1508101135191044E-2</v>
      </c>
      <c r="U68" s="19">
        <f t="shared" si="12"/>
        <v>-2.349672342621259E-2</v>
      </c>
    </row>
    <row r="69" spans="1:22" x14ac:dyDescent="0.25">
      <c r="A69" s="4"/>
      <c r="B69" s="16">
        <v>120</v>
      </c>
      <c r="C69" s="6">
        <f>G21</f>
        <v>-0.15920000000000001</v>
      </c>
      <c r="D69" s="17">
        <f t="shared" si="13"/>
        <v>14400</v>
      </c>
      <c r="E69" s="18">
        <f t="shared" si="17"/>
        <v>-19.103999999999999</v>
      </c>
      <c r="F69" s="6">
        <f t="shared" si="9"/>
        <v>-0.17867907636738931</v>
      </c>
      <c r="G69" s="6">
        <f t="shared" si="14"/>
        <v>1.9479076367389297E-2</v>
      </c>
      <c r="H69" s="19">
        <f t="shared" si="10"/>
        <v>-4.4897678018575915E-2</v>
      </c>
      <c r="I69" s="20"/>
      <c r="O69" s="16">
        <v>120</v>
      </c>
      <c r="P69" s="6">
        <f>G32</f>
        <v>-0.1603</v>
      </c>
      <c r="Q69" s="17">
        <f t="shared" si="15"/>
        <v>14400</v>
      </c>
      <c r="R69" s="18">
        <f t="shared" si="18"/>
        <v>-19.236000000000001</v>
      </c>
      <c r="S69" s="6">
        <f t="shared" si="11"/>
        <v>-0.17889723942208471</v>
      </c>
      <c r="T69" s="6">
        <f t="shared" si="16"/>
        <v>1.8597239422084716E-2</v>
      </c>
      <c r="U69" s="19">
        <f t="shared" si="12"/>
        <v>-4.6407585139318919E-2</v>
      </c>
    </row>
    <row r="70" spans="1:22" x14ac:dyDescent="0.25">
      <c r="A70" s="4"/>
      <c r="B70" s="16">
        <v>160</v>
      </c>
      <c r="C70" s="6">
        <f>H21</f>
        <v>-0.2243</v>
      </c>
      <c r="D70" s="17">
        <f t="shared" si="13"/>
        <v>25600</v>
      </c>
      <c r="E70" s="18">
        <f t="shared" si="17"/>
        <v>-35.887999999999998</v>
      </c>
      <c r="F70" s="6">
        <f t="shared" si="9"/>
        <v>-0.21677985036119732</v>
      </c>
      <c r="G70" s="6">
        <f t="shared" si="14"/>
        <v>-7.5201496388026812E-3</v>
      </c>
      <c r="H70" s="19">
        <f t="shared" si="10"/>
        <v>-7.1896904024767894E-2</v>
      </c>
      <c r="I70" s="20"/>
      <c r="O70" s="16">
        <v>160</v>
      </c>
      <c r="P70" s="6">
        <f>H32</f>
        <v>-0.22447499999999998</v>
      </c>
      <c r="Q70" s="17">
        <f t="shared" si="15"/>
        <v>25600</v>
      </c>
      <c r="R70" s="18">
        <f t="shared" si="18"/>
        <v>-35.915999999999997</v>
      </c>
      <c r="S70" s="6">
        <f t="shared" si="11"/>
        <v>-0.21693637770897842</v>
      </c>
      <c r="T70" s="6">
        <f t="shared" si="16"/>
        <v>-7.5386222910215628E-3</v>
      </c>
      <c r="U70" s="19">
        <f t="shared" si="12"/>
        <v>-7.2543446852425197E-2</v>
      </c>
    </row>
    <row r="71" spans="1:22" x14ac:dyDescent="0.25">
      <c r="A71" s="4"/>
      <c r="B71" s="16">
        <v>200</v>
      </c>
      <c r="C71" s="6">
        <f>I21</f>
        <v>-0.28082499999999999</v>
      </c>
      <c r="D71" s="17">
        <f t="shared" si="13"/>
        <v>40000</v>
      </c>
      <c r="E71" s="18">
        <f t="shared" si="17"/>
        <v>-56.164999999999999</v>
      </c>
      <c r="F71" s="6">
        <f t="shared" si="9"/>
        <v>-0.25488062435500536</v>
      </c>
      <c r="G71" s="6">
        <f t="shared" si="14"/>
        <v>-2.5944375644994633E-2</v>
      </c>
      <c r="H71" s="19">
        <f t="shared" si="10"/>
        <v>-9.0321130030959845E-2</v>
      </c>
      <c r="I71" s="20"/>
      <c r="O71" s="16">
        <v>200</v>
      </c>
      <c r="P71" s="6">
        <f>I32</f>
        <v>-0.28079999999999999</v>
      </c>
      <c r="Q71" s="17">
        <f t="shared" si="15"/>
        <v>40000</v>
      </c>
      <c r="R71" s="18">
        <f t="shared" si="18"/>
        <v>-56.16</v>
      </c>
      <c r="S71" s="6">
        <f t="shared" si="11"/>
        <v>-0.25497551599587209</v>
      </c>
      <c r="T71" s="6">
        <f t="shared" si="16"/>
        <v>-2.5824484004127901E-2</v>
      </c>
      <c r="U71" s="19">
        <f t="shared" si="12"/>
        <v>-9.0829308565531536E-2</v>
      </c>
    </row>
    <row r="72" spans="1:22" x14ac:dyDescent="0.25">
      <c r="A72" s="4"/>
      <c r="B72" s="16">
        <v>240</v>
      </c>
      <c r="C72" s="6">
        <f>J21</f>
        <v>-0.32652500000000001</v>
      </c>
      <c r="D72" s="17">
        <f t="shared" si="13"/>
        <v>57600</v>
      </c>
      <c r="E72" s="18">
        <f t="shared" si="17"/>
        <v>-78.366</v>
      </c>
      <c r="F72" s="6">
        <f t="shared" si="9"/>
        <v>-0.29298139834881343</v>
      </c>
      <c r="G72" s="6">
        <f t="shared" si="14"/>
        <v>-3.3543601651186583E-2</v>
      </c>
      <c r="H72" s="19">
        <f t="shared" si="10"/>
        <v>-9.7920356037151796E-2</v>
      </c>
      <c r="I72" s="20"/>
      <c r="O72" s="16">
        <v>240</v>
      </c>
      <c r="P72" s="6">
        <f>J32</f>
        <v>-0.32687500000000003</v>
      </c>
      <c r="Q72" s="17">
        <f t="shared" si="15"/>
        <v>57600</v>
      </c>
      <c r="R72" s="18">
        <f t="shared" si="18"/>
        <v>-78.45</v>
      </c>
      <c r="S72" s="6">
        <f t="shared" si="11"/>
        <v>-0.2930146542827658</v>
      </c>
      <c r="T72" s="6">
        <f t="shared" si="16"/>
        <v>-3.386034571723423E-2</v>
      </c>
      <c r="U72" s="19">
        <f t="shared" si="12"/>
        <v>-9.8865170278637865E-2</v>
      </c>
    </row>
    <row r="73" spans="1:22" x14ac:dyDescent="0.25">
      <c r="A73" s="4"/>
      <c r="B73" s="16">
        <v>280</v>
      </c>
      <c r="C73" s="6">
        <f>K21</f>
        <v>-0.37855</v>
      </c>
      <c r="D73" s="17">
        <f t="shared" si="13"/>
        <v>78400</v>
      </c>
      <c r="E73" s="18">
        <f t="shared" si="17"/>
        <v>-105.994</v>
      </c>
      <c r="F73" s="6">
        <f t="shared" si="9"/>
        <v>-0.33108217234262138</v>
      </c>
      <c r="G73" s="6">
        <f t="shared" si="14"/>
        <v>-4.7467827657378614E-2</v>
      </c>
      <c r="H73" s="19">
        <f t="shared" si="10"/>
        <v>-0.11184458204334383</v>
      </c>
      <c r="I73" s="20"/>
      <c r="O73" s="16">
        <v>280</v>
      </c>
      <c r="P73" s="6">
        <f>K32</f>
        <v>-0.37867500000000004</v>
      </c>
      <c r="Q73" s="17">
        <f t="shared" si="15"/>
        <v>78400</v>
      </c>
      <c r="R73" s="18">
        <f t="shared" si="18"/>
        <v>-106.02900000000001</v>
      </c>
      <c r="S73" s="6">
        <f t="shared" si="11"/>
        <v>-0.3310537925696595</v>
      </c>
      <c r="T73" s="6">
        <f t="shared" si="16"/>
        <v>-4.762120743034054E-2</v>
      </c>
      <c r="U73" s="19">
        <f t="shared" si="12"/>
        <v>-0.11262603199174417</v>
      </c>
    </row>
    <row r="74" spans="1:22" x14ac:dyDescent="0.25">
      <c r="A74" s="4"/>
      <c r="B74" s="16">
        <v>320</v>
      </c>
      <c r="C74" s="6">
        <f>L21</f>
        <v>-0.4219</v>
      </c>
      <c r="D74" s="17">
        <f t="shared" si="13"/>
        <v>102400</v>
      </c>
      <c r="E74" s="18">
        <f t="shared" si="17"/>
        <v>-135.00800000000001</v>
      </c>
      <c r="F74" s="6">
        <f t="shared" si="9"/>
        <v>-0.36918294633642945</v>
      </c>
      <c r="G74" s="6">
        <f t="shared" si="14"/>
        <v>-5.2717053663570546E-2</v>
      </c>
      <c r="H74" s="19">
        <f t="shared" si="10"/>
        <v>-0.11709380804953576</v>
      </c>
      <c r="I74" s="20"/>
      <c r="O74" s="16">
        <v>320</v>
      </c>
      <c r="P74" s="6">
        <f>L32</f>
        <v>-0.4219</v>
      </c>
      <c r="Q74" s="17">
        <f t="shared" si="15"/>
        <v>102400</v>
      </c>
      <c r="R74" s="18">
        <f t="shared" si="18"/>
        <v>-135.00800000000001</v>
      </c>
      <c r="S74" s="6">
        <f t="shared" si="11"/>
        <v>-0.3690929308565532</v>
      </c>
      <c r="T74" s="6">
        <f t="shared" si="16"/>
        <v>-5.2807069143446794E-2</v>
      </c>
      <c r="U74" s="19">
        <f t="shared" si="12"/>
        <v>-0.11781189370485043</v>
      </c>
    </row>
    <row r="75" spans="1:22" x14ac:dyDescent="0.25">
      <c r="A75" s="4"/>
      <c r="B75" s="16">
        <v>360</v>
      </c>
      <c r="C75" s="6">
        <f>M21</f>
        <v>-0.45952500000000002</v>
      </c>
      <c r="D75" s="17">
        <f t="shared" si="13"/>
        <v>129600</v>
      </c>
      <c r="E75" s="18">
        <f t="shared" si="17"/>
        <v>-165.429</v>
      </c>
      <c r="F75" s="6">
        <f t="shared" si="9"/>
        <v>-0.40728372033023752</v>
      </c>
      <c r="G75" s="6">
        <f t="shared" si="14"/>
        <v>-5.2241279669762497E-2</v>
      </c>
      <c r="H75" s="19">
        <f t="shared" si="10"/>
        <v>-0.11661803405572771</v>
      </c>
      <c r="I75" s="20"/>
      <c r="O75" s="16">
        <v>360</v>
      </c>
      <c r="P75" s="6">
        <f>M32</f>
        <v>-0.45995000000000003</v>
      </c>
      <c r="Q75" s="17">
        <f t="shared" si="15"/>
        <v>129600</v>
      </c>
      <c r="R75" s="18">
        <f t="shared" si="18"/>
        <v>-165.58200000000002</v>
      </c>
      <c r="S75" s="6">
        <f t="shared" si="11"/>
        <v>-0.40713206914344691</v>
      </c>
      <c r="T75" s="6">
        <f t="shared" si="16"/>
        <v>-5.2817930856553119E-2</v>
      </c>
      <c r="U75" s="19">
        <f t="shared" si="12"/>
        <v>-0.11782275541795675</v>
      </c>
    </row>
    <row r="76" spans="1:22" x14ac:dyDescent="0.25">
      <c r="A76" s="4"/>
      <c r="B76" s="16">
        <v>400</v>
      </c>
      <c r="C76" s="6">
        <f>N21</f>
        <v>-0.49795</v>
      </c>
      <c r="D76" s="17">
        <f t="shared" si="13"/>
        <v>160000</v>
      </c>
      <c r="E76" s="18">
        <f t="shared" si="17"/>
        <v>-199.18</v>
      </c>
      <c r="F76" s="6">
        <f t="shared" si="9"/>
        <v>-0.44538449432404548</v>
      </c>
      <c r="G76" s="6">
        <f t="shared" si="14"/>
        <v>-5.2565505675954527E-2</v>
      </c>
      <c r="H76" s="19">
        <f t="shared" si="10"/>
        <v>-0.11694226006191974</v>
      </c>
      <c r="I76" s="20"/>
      <c r="O76" s="16">
        <v>400</v>
      </c>
      <c r="P76" s="6">
        <f>N32</f>
        <v>-0.49787500000000001</v>
      </c>
      <c r="Q76" s="17">
        <f t="shared" si="15"/>
        <v>160000</v>
      </c>
      <c r="R76" s="18">
        <f t="shared" si="18"/>
        <v>-199.15</v>
      </c>
      <c r="S76" s="6">
        <f t="shared" si="11"/>
        <v>-0.44517120743034061</v>
      </c>
      <c r="T76" s="6">
        <f t="shared" si="16"/>
        <v>-5.2703792569659402E-2</v>
      </c>
      <c r="U76" s="19">
        <f t="shared" si="12"/>
        <v>-0.11770861713106304</v>
      </c>
    </row>
    <row r="77" spans="1:22" ht="14.4" x14ac:dyDescent="0.3">
      <c r="A77" s="21"/>
      <c r="B77" s="16">
        <v>440</v>
      </c>
      <c r="C77" s="22">
        <f>O21</f>
        <v>-0.53087499999999999</v>
      </c>
      <c r="D77" s="17">
        <f t="shared" si="13"/>
        <v>193600</v>
      </c>
      <c r="E77" s="18">
        <f t="shared" si="17"/>
        <v>-233.58499999999998</v>
      </c>
      <c r="F77" s="6">
        <f t="shared" si="9"/>
        <v>-0.48348526831785354</v>
      </c>
      <c r="G77" s="6">
        <f t="shared" si="14"/>
        <v>-4.7389731682146441E-2</v>
      </c>
      <c r="H77" s="19">
        <f t="shared" si="10"/>
        <v>-0.11176648606811165</v>
      </c>
      <c r="I77" s="20"/>
      <c r="N77" s="21"/>
      <c r="O77" s="16">
        <v>440</v>
      </c>
      <c r="P77" s="22">
        <f>O32</f>
        <v>-0.53067500000000001</v>
      </c>
      <c r="Q77" s="17">
        <f t="shared" si="15"/>
        <v>193600</v>
      </c>
      <c r="R77" s="18">
        <f t="shared" si="18"/>
        <v>-233.49700000000001</v>
      </c>
      <c r="S77" s="6">
        <f t="shared" si="11"/>
        <v>-0.48321034571723431</v>
      </c>
      <c r="T77" s="6">
        <f t="shared" si="16"/>
        <v>-4.7464654282765695E-2</v>
      </c>
      <c r="U77" s="19">
        <f t="shared" si="12"/>
        <v>-0.11246947884416933</v>
      </c>
      <c r="V77" s="14"/>
    </row>
    <row r="78" spans="1:22" ht="14.4" x14ac:dyDescent="0.3">
      <c r="B78" s="16">
        <v>480</v>
      </c>
      <c r="C78" s="6">
        <f>P21</f>
        <v>-0.56232499999999996</v>
      </c>
      <c r="D78" s="17">
        <f t="shared" si="13"/>
        <v>230400</v>
      </c>
      <c r="E78" s="18">
        <f t="shared" si="17"/>
        <v>-269.916</v>
      </c>
      <c r="F78" s="6">
        <f t="shared" si="9"/>
        <v>-0.52158604231166161</v>
      </c>
      <c r="G78" s="6">
        <f t="shared" si="14"/>
        <v>-4.0738957688338351E-2</v>
      </c>
      <c r="H78" s="19">
        <f t="shared" si="10"/>
        <v>-0.10511571207430356</v>
      </c>
      <c r="I78" s="20"/>
      <c r="N78" s="7"/>
      <c r="O78" s="16">
        <v>480</v>
      </c>
      <c r="P78" s="6">
        <f>P32</f>
        <v>-0.56167500000000004</v>
      </c>
      <c r="Q78" s="17">
        <f t="shared" si="15"/>
        <v>230400</v>
      </c>
      <c r="R78" s="18">
        <f t="shared" si="18"/>
        <v>-269.60400000000004</v>
      </c>
      <c r="S78" s="6">
        <f t="shared" si="11"/>
        <v>-0.52124948400412796</v>
      </c>
      <c r="T78" s="6">
        <f t="shared" si="16"/>
        <v>-4.0425515995872074E-2</v>
      </c>
      <c r="U78" s="19">
        <f t="shared" si="12"/>
        <v>-0.10543034055727571</v>
      </c>
      <c r="V78" s="15"/>
    </row>
    <row r="79" spans="1:22" x14ac:dyDescent="0.25">
      <c r="B79" s="16">
        <v>520</v>
      </c>
      <c r="C79" s="6">
        <f>Q21</f>
        <v>-0.5736</v>
      </c>
      <c r="D79" s="17">
        <f t="shared" si="13"/>
        <v>270400</v>
      </c>
      <c r="E79" s="18">
        <f t="shared" si="17"/>
        <v>-298.27199999999999</v>
      </c>
      <c r="F79" s="6">
        <f t="shared" si="9"/>
        <v>-0.55968681630546957</v>
      </c>
      <c r="G79" s="6">
        <f t="shared" si="14"/>
        <v>-1.3913183694530429E-2</v>
      </c>
      <c r="H79" s="19">
        <f t="shared" si="10"/>
        <v>-7.8289938080495641E-2</v>
      </c>
      <c r="I79" s="20"/>
      <c r="N79" s="7"/>
      <c r="O79" s="16">
        <v>520</v>
      </c>
      <c r="P79" s="6">
        <f>Q32</f>
        <v>-0.57277500000000003</v>
      </c>
      <c r="Q79" s="17">
        <f t="shared" si="15"/>
        <v>270400</v>
      </c>
      <c r="R79" s="18">
        <f t="shared" si="18"/>
        <v>-297.84300000000002</v>
      </c>
      <c r="S79" s="6">
        <f t="shared" si="11"/>
        <v>-0.55928862229102161</v>
      </c>
      <c r="T79" s="6">
        <f t="shared" si="16"/>
        <v>-1.3486377708978425E-2</v>
      </c>
      <c r="U79" s="19">
        <f t="shared" si="12"/>
        <v>-7.849120227038206E-2</v>
      </c>
      <c r="V79" s="20"/>
    </row>
    <row r="80" spans="1:22" x14ac:dyDescent="0.25">
      <c r="B80" s="16">
        <v>560</v>
      </c>
      <c r="C80" s="6">
        <f>R21</f>
        <v>-0.58597499999999991</v>
      </c>
      <c r="D80" s="17">
        <f t="shared" si="13"/>
        <v>313600</v>
      </c>
      <c r="E80" s="18">
        <f t="shared" si="17"/>
        <v>-328.14599999999996</v>
      </c>
      <c r="F80" s="6">
        <f t="shared" si="9"/>
        <v>-0.59778759029927764</v>
      </c>
      <c r="G80" s="6">
        <f t="shared" si="14"/>
        <v>1.1812590299277725E-2</v>
      </c>
      <c r="H80" s="19">
        <f t="shared" si="10"/>
        <v>-5.2564164086687487E-2</v>
      </c>
      <c r="I80" s="20"/>
      <c r="N80" s="7"/>
      <c r="O80" s="16">
        <v>560</v>
      </c>
      <c r="P80" s="6">
        <f>R32</f>
        <v>-0.58567500000000006</v>
      </c>
      <c r="Q80" s="17">
        <f t="shared" si="15"/>
        <v>313600</v>
      </c>
      <c r="R80" s="18">
        <f t="shared" si="18"/>
        <v>-327.97800000000001</v>
      </c>
      <c r="S80" s="6">
        <f t="shared" si="11"/>
        <v>-0.59732776057791537</v>
      </c>
      <c r="T80" s="6">
        <f t="shared" si="16"/>
        <v>1.1652760577915311E-2</v>
      </c>
      <c r="U80" s="19">
        <f t="shared" si="12"/>
        <v>-5.3352063983488324E-2</v>
      </c>
      <c r="V80" s="20"/>
    </row>
    <row r="81" spans="1:22" x14ac:dyDescent="0.25">
      <c r="B81" s="16">
        <v>600</v>
      </c>
      <c r="C81" s="6">
        <f>S21</f>
        <v>-0.60350000000000004</v>
      </c>
      <c r="D81" s="17">
        <f t="shared" si="13"/>
        <v>360000</v>
      </c>
      <c r="E81" s="18">
        <f t="shared" si="17"/>
        <v>-362.1</v>
      </c>
      <c r="F81" s="6">
        <f t="shared" si="9"/>
        <v>-0.63588836429308571</v>
      </c>
      <c r="G81" s="6">
        <f t="shared" si="14"/>
        <v>3.238836429308567E-2</v>
      </c>
      <c r="H81" s="19">
        <f t="shared" si="10"/>
        <v>-3.1988390092879543E-2</v>
      </c>
      <c r="I81" s="20"/>
      <c r="N81" s="7"/>
      <c r="O81" s="16">
        <v>600</v>
      </c>
      <c r="P81" s="6">
        <f>S32</f>
        <v>-0.60277500000000006</v>
      </c>
      <c r="Q81" s="17">
        <f t="shared" si="15"/>
        <v>360000</v>
      </c>
      <c r="R81" s="18">
        <f t="shared" si="18"/>
        <v>-361.66500000000002</v>
      </c>
      <c r="S81" s="6">
        <f t="shared" si="11"/>
        <v>-0.63536689886480913</v>
      </c>
      <c r="T81" s="6">
        <f t="shared" si="16"/>
        <v>3.2591898864809066E-2</v>
      </c>
      <c r="U81" s="19">
        <f t="shared" si="12"/>
        <v>-3.2412925696594569E-2</v>
      </c>
      <c r="V81" s="20"/>
    </row>
    <row r="82" spans="1:22" x14ac:dyDescent="0.25">
      <c r="B82" s="16">
        <v>640</v>
      </c>
      <c r="C82" s="6">
        <f>T21</f>
        <v>-0.61217499999999991</v>
      </c>
      <c r="D82" s="17">
        <f t="shared" si="13"/>
        <v>409600</v>
      </c>
      <c r="E82" s="18">
        <f t="shared" si="17"/>
        <v>-391.79199999999992</v>
      </c>
      <c r="F82" s="6">
        <f t="shared" si="9"/>
        <v>-0.67398913828689366</v>
      </c>
      <c r="G82" s="6">
        <f t="shared" si="14"/>
        <v>6.1814138286893749E-2</v>
      </c>
      <c r="H82" s="19">
        <f t="shared" si="10"/>
        <v>-2.562616099071463E-3</v>
      </c>
      <c r="I82" s="20"/>
      <c r="N82" s="7"/>
      <c r="O82" s="16">
        <v>640</v>
      </c>
      <c r="P82" s="6">
        <f>T32</f>
        <v>-0.61094999999999999</v>
      </c>
      <c r="Q82" s="17">
        <f t="shared" si="15"/>
        <v>409600</v>
      </c>
      <c r="R82" s="18">
        <f t="shared" si="18"/>
        <v>-391.00799999999998</v>
      </c>
      <c r="S82" s="6">
        <f t="shared" si="11"/>
        <v>-0.67340603715170277</v>
      </c>
      <c r="T82" s="6">
        <f t="shared" si="16"/>
        <v>6.2456037151702781E-2</v>
      </c>
      <c r="U82" s="19">
        <f t="shared" si="12"/>
        <v>-2.5487874097008534E-3</v>
      </c>
      <c r="V82" s="20"/>
    </row>
    <row r="83" spans="1:22" x14ac:dyDescent="0.25">
      <c r="B83" s="16">
        <v>680</v>
      </c>
      <c r="C83" s="6">
        <f>U21</f>
        <v>-0.626</v>
      </c>
      <c r="D83" s="17">
        <f t="shared" si="13"/>
        <v>462400</v>
      </c>
      <c r="E83" s="18">
        <f t="shared" si="17"/>
        <v>-425.68</v>
      </c>
      <c r="F83" s="6">
        <f t="shared" si="9"/>
        <v>-0.71208991228070173</v>
      </c>
      <c r="G83" s="6">
        <f t="shared" si="14"/>
        <v>8.608991228070173E-2</v>
      </c>
      <c r="H83" s="19">
        <f t="shared" si="10"/>
        <v>2.1713157894736518E-2</v>
      </c>
      <c r="I83" s="20"/>
      <c r="N83" s="7"/>
      <c r="O83" s="16">
        <v>680</v>
      </c>
      <c r="P83" s="6">
        <f>U32</f>
        <v>-0.62580000000000002</v>
      </c>
      <c r="Q83" s="17">
        <f t="shared" si="15"/>
        <v>462400</v>
      </c>
      <c r="R83" s="18">
        <f t="shared" si="18"/>
        <v>-425.54400000000004</v>
      </c>
      <c r="S83" s="6">
        <f t="shared" si="11"/>
        <v>-0.71144517543859642</v>
      </c>
      <c r="T83" s="6">
        <f t="shared" si="16"/>
        <v>8.5645175438596399E-2</v>
      </c>
      <c r="U83" s="19">
        <f t="shared" si="12"/>
        <v>2.0640350877192765E-2</v>
      </c>
      <c r="V83" s="20"/>
    </row>
    <row r="84" spans="1:22" x14ac:dyDescent="0.25">
      <c r="A84" s="23" t="s">
        <v>48</v>
      </c>
      <c r="B84" s="24">
        <f>SUM(B66:B83)</f>
        <v>6120</v>
      </c>
      <c r="C84" s="25">
        <f>SUM(C66:C83)</f>
        <v>-6.9882000000000009</v>
      </c>
      <c r="D84" s="26">
        <f t="shared" ref="D84:E84" si="19">SUM(D66:D83)</f>
        <v>2856000</v>
      </c>
      <c r="E84" s="25">
        <f t="shared" si="19"/>
        <v>-3114.3809999999999</v>
      </c>
      <c r="F84" s="27"/>
      <c r="G84" s="27"/>
      <c r="H84" s="28"/>
      <c r="I84" s="14"/>
      <c r="N84" s="23" t="s">
        <v>48</v>
      </c>
      <c r="O84" s="24">
        <f>SUM(O66:O83)</f>
        <v>6120</v>
      </c>
      <c r="P84" s="25">
        <f>SUM(P66:P83)</f>
        <v>-6.9860250000000006</v>
      </c>
      <c r="Q84" s="26">
        <f t="shared" ref="Q84:R84" si="20">SUM(Q66:Q83)</f>
        <v>2856000</v>
      </c>
      <c r="R84" s="25">
        <f t="shared" si="20"/>
        <v>-3112.4470000000001</v>
      </c>
      <c r="S84" s="27"/>
      <c r="T84" s="27"/>
      <c r="U84" s="27"/>
      <c r="V84" s="20"/>
    </row>
    <row r="85" spans="1:22" x14ac:dyDescent="0.25">
      <c r="V85" s="20"/>
    </row>
    <row r="86" spans="1:22" ht="13.8" thickBot="1" x14ac:dyDescent="0.3">
      <c r="G86" s="119" t="s">
        <v>39</v>
      </c>
      <c r="H86" s="119"/>
      <c r="I86" s="119"/>
      <c r="J86" s="119" t="s">
        <v>40</v>
      </c>
      <c r="K86" s="119"/>
      <c r="L86" s="119"/>
      <c r="V86" s="20"/>
    </row>
    <row r="87" spans="1:22" ht="13.8" thickBot="1" x14ac:dyDescent="0.3">
      <c r="G87" s="36" t="s">
        <v>49</v>
      </c>
      <c r="H87" s="36" t="s">
        <v>50</v>
      </c>
      <c r="I87" s="36" t="s">
        <v>51</v>
      </c>
      <c r="J87" s="36" t="s">
        <v>49</v>
      </c>
      <c r="K87" s="36" t="s">
        <v>50</v>
      </c>
      <c r="L87" s="36" t="s">
        <v>51</v>
      </c>
      <c r="O87" s="30" t="s">
        <v>49</v>
      </c>
      <c r="P87" s="31">
        <f>U83-U74</f>
        <v>0.13845224458204319</v>
      </c>
      <c r="V87" s="20"/>
    </row>
    <row r="88" spans="1:22" x14ac:dyDescent="0.25">
      <c r="B88" s="30" t="s">
        <v>49</v>
      </c>
      <c r="C88" s="31">
        <f>H83-H76</f>
        <v>0.13865541795665626</v>
      </c>
      <c r="G88" s="41">
        <f>C88</f>
        <v>0.13865541795665626</v>
      </c>
      <c r="H88" s="42">
        <f>D89</f>
        <v>-9.5251934984520075E-4</v>
      </c>
      <c r="I88" s="42">
        <f>D90</f>
        <v>-6.4376754385965212E-2</v>
      </c>
      <c r="J88" s="41">
        <f>P87</f>
        <v>0.13845224458204319</v>
      </c>
      <c r="K88" s="42">
        <f>Q88</f>
        <v>-9.5097845717234241E-4</v>
      </c>
      <c r="L88" s="42">
        <f>Q89</f>
        <v>-6.4779824561403632E-2</v>
      </c>
      <c r="O88" s="100" t="s">
        <v>40</v>
      </c>
      <c r="P88" s="18" t="s">
        <v>50</v>
      </c>
      <c r="Q88" s="32">
        <f>((18*R84)-(O84*P84))/((18*Q84)-(O84)^2)</f>
        <v>-9.5097845717234241E-4</v>
      </c>
      <c r="R88" s="18">
        <f>SLOPE(P65:P83,O65:O83)</f>
        <v>-9.5097845717234263E-4</v>
      </c>
      <c r="V88" s="20"/>
    </row>
    <row r="89" spans="1:22" x14ac:dyDescent="0.25">
      <c r="B89" s="100" t="s">
        <v>39</v>
      </c>
      <c r="C89" s="18" t="s">
        <v>50</v>
      </c>
      <c r="D89" s="32">
        <f>((18*E84)-(B84*C84))/((18*D84)-(B84)^2)</f>
        <v>-9.5251934984520075E-4</v>
      </c>
      <c r="E89" s="18">
        <f>SLOPE(C66:C83,B66:B83)</f>
        <v>-9.5251934984520118E-4</v>
      </c>
      <c r="F89" s="33"/>
      <c r="O89" s="100"/>
      <c r="P89" s="18" t="s">
        <v>51</v>
      </c>
      <c r="Q89" s="32">
        <f>((Q84*P84)-(O84*R84))/((18*Q84)-(O84^2))</f>
        <v>-6.4779824561403632E-2</v>
      </c>
      <c r="R89" s="18">
        <f>INTERCEPT(P65:P83,O65:O83)</f>
        <v>-6.4779824561403521E-2</v>
      </c>
      <c r="V89" s="20"/>
    </row>
    <row r="90" spans="1:22" x14ac:dyDescent="0.25">
      <c r="B90" s="100"/>
      <c r="C90" s="18" t="s">
        <v>51</v>
      </c>
      <c r="D90" s="18">
        <f>((D84*C84)-(B84*E84))/((18*D84)-(B84^2))</f>
        <v>-6.4376754385965212E-2</v>
      </c>
      <c r="E90" s="18">
        <f>INTERCEPT(C66:C83,B66:B83)</f>
        <v>-6.4376754385964963E-2</v>
      </c>
      <c r="V90" s="20"/>
    </row>
    <row r="91" spans="1:22" x14ac:dyDescent="0.25">
      <c r="V91" s="20"/>
    </row>
    <row r="92" spans="1:22" x14ac:dyDescent="0.25">
      <c r="V92" s="20"/>
    </row>
    <row r="93" spans="1:22" x14ac:dyDescent="0.25">
      <c r="V93" s="20"/>
    </row>
    <row r="94" spans="1:22" x14ac:dyDescent="0.25">
      <c r="V94" s="20"/>
    </row>
    <row r="95" spans="1:22" x14ac:dyDescent="0.25">
      <c r="V95" s="20"/>
    </row>
    <row r="96" spans="1:22" x14ac:dyDescent="0.25">
      <c r="V96" s="20"/>
    </row>
    <row r="97" spans="22:22" x14ac:dyDescent="0.25">
      <c r="V97" s="29"/>
    </row>
    <row r="166" s="118" customFormat="1" ht="13.2" customHeight="1" x14ac:dyDescent="0.25"/>
    <row r="167" s="118" customFormat="1" ht="13.2" customHeight="1" x14ac:dyDescent="0.25"/>
    <row r="168" s="118" customFormat="1" ht="13.8" customHeight="1" x14ac:dyDescent="0.25"/>
    <row r="196" spans="1:16" x14ac:dyDescent="0.25">
      <c r="A196" s="5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</row>
    <row r="197" spans="1:16" x14ac:dyDescent="0.25">
      <c r="A197" s="51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</row>
    <row r="198" spans="1:16" x14ac:dyDescent="0.25">
      <c r="A198" s="96"/>
      <c r="B198" s="96"/>
      <c r="C198" s="96"/>
      <c r="D198" s="96"/>
      <c r="E198" s="96"/>
      <c r="F198" s="14"/>
      <c r="G198" s="14"/>
      <c r="H198" s="29"/>
      <c r="I198" s="29"/>
      <c r="J198" s="29"/>
      <c r="K198" s="97"/>
      <c r="L198" s="96"/>
      <c r="M198" s="96"/>
      <c r="N198" s="96"/>
      <c r="O198" s="96"/>
      <c r="P198" s="29"/>
    </row>
    <row r="199" spans="1:16" ht="14.4" x14ac:dyDescent="0.3">
      <c r="A199" s="34"/>
      <c r="B199" s="34"/>
      <c r="C199" s="34"/>
      <c r="D199" s="34"/>
      <c r="E199" s="34"/>
      <c r="F199" s="34"/>
      <c r="G199" s="15"/>
      <c r="H199" s="29"/>
      <c r="I199" s="29"/>
      <c r="J199" s="29"/>
      <c r="K199" s="34"/>
      <c r="L199" s="34"/>
      <c r="M199" s="34"/>
      <c r="N199" s="34"/>
      <c r="O199" s="34"/>
      <c r="P199" s="29"/>
    </row>
    <row r="200" spans="1:16" x14ac:dyDescent="0.25">
      <c r="A200" s="52"/>
      <c r="B200" s="35"/>
      <c r="C200" s="35"/>
      <c r="D200" s="35"/>
      <c r="E200" s="35"/>
      <c r="F200" s="35"/>
      <c r="G200" s="20"/>
      <c r="H200" s="29"/>
      <c r="I200" s="29"/>
      <c r="J200" s="29"/>
      <c r="K200" s="52"/>
      <c r="L200" s="35"/>
      <c r="M200" s="35"/>
      <c r="N200" s="35"/>
      <c r="O200" s="35"/>
      <c r="P200" s="29"/>
    </row>
    <row r="201" spans="1:16" x14ac:dyDescent="0.25">
      <c r="A201" s="52"/>
      <c r="B201" s="35"/>
      <c r="C201" s="35"/>
      <c r="D201" s="35"/>
      <c r="E201" s="35"/>
      <c r="F201" s="35"/>
      <c r="G201" s="20"/>
      <c r="H201" s="29"/>
      <c r="I201" s="29"/>
      <c r="J201" s="29"/>
      <c r="K201" s="52"/>
      <c r="L201" s="35"/>
      <c r="M201" s="35"/>
      <c r="N201" s="35"/>
      <c r="O201" s="35"/>
      <c r="P201" s="29"/>
    </row>
    <row r="202" spans="1:16" x14ac:dyDescent="0.25">
      <c r="A202" s="52"/>
      <c r="B202" s="35"/>
      <c r="C202" s="35"/>
      <c r="D202" s="35"/>
      <c r="E202" s="35"/>
      <c r="F202" s="35"/>
      <c r="G202" s="20"/>
      <c r="H202" s="29"/>
      <c r="I202" s="29"/>
      <c r="J202" s="29"/>
      <c r="K202" s="52"/>
      <c r="L202" s="35"/>
      <c r="M202" s="35"/>
      <c r="N202" s="35"/>
      <c r="O202" s="35"/>
      <c r="P202" s="29"/>
    </row>
    <row r="203" spans="1:16" x14ac:dyDescent="0.25">
      <c r="A203" s="52"/>
      <c r="B203" s="35"/>
      <c r="C203" s="35"/>
      <c r="D203" s="35"/>
      <c r="E203" s="35"/>
      <c r="F203" s="35"/>
      <c r="G203" s="20"/>
      <c r="H203" s="29"/>
      <c r="I203" s="29"/>
      <c r="J203" s="29"/>
      <c r="K203" s="52"/>
      <c r="L203" s="35"/>
      <c r="M203" s="35"/>
      <c r="N203" s="35"/>
      <c r="O203" s="35"/>
      <c r="P203" s="29"/>
    </row>
    <row r="204" spans="1:16" x14ac:dyDescent="0.25">
      <c r="A204" s="52"/>
      <c r="B204" s="35"/>
      <c r="C204" s="35"/>
      <c r="D204" s="35"/>
      <c r="E204" s="35"/>
      <c r="F204" s="35"/>
      <c r="G204" s="20"/>
      <c r="H204" s="29"/>
      <c r="I204" s="29"/>
      <c r="J204" s="29"/>
      <c r="K204" s="52"/>
      <c r="L204" s="35"/>
      <c r="M204" s="35"/>
      <c r="N204" s="35"/>
      <c r="O204" s="35"/>
      <c r="P204" s="29"/>
    </row>
    <row r="205" spans="1:16" x14ac:dyDescent="0.25">
      <c r="A205" s="52"/>
      <c r="B205" s="35"/>
      <c r="C205" s="35"/>
      <c r="D205" s="35"/>
      <c r="E205" s="35"/>
      <c r="F205" s="35"/>
      <c r="G205" s="20"/>
      <c r="H205" s="29"/>
      <c r="I205" s="29"/>
      <c r="J205" s="29"/>
      <c r="K205" s="52"/>
      <c r="L205" s="35"/>
      <c r="M205" s="35"/>
      <c r="N205" s="35"/>
      <c r="O205" s="35"/>
      <c r="P205" s="29"/>
    </row>
    <row r="206" spans="1:16" x14ac:dyDescent="0.25">
      <c r="A206" s="52"/>
      <c r="B206" s="35"/>
      <c r="C206" s="35"/>
      <c r="D206" s="35"/>
      <c r="E206" s="35"/>
      <c r="F206" s="35"/>
      <c r="G206" s="20"/>
      <c r="H206" s="29"/>
      <c r="I206" s="29"/>
      <c r="J206" s="29"/>
      <c r="K206" s="52"/>
      <c r="L206" s="35"/>
      <c r="M206" s="35"/>
      <c r="N206" s="35"/>
      <c r="O206" s="35"/>
      <c r="P206" s="29"/>
    </row>
    <row r="207" spans="1:16" x14ac:dyDescent="0.25">
      <c r="A207" s="52"/>
      <c r="B207" s="35"/>
      <c r="C207" s="35"/>
      <c r="D207" s="35"/>
      <c r="E207" s="35"/>
      <c r="F207" s="35"/>
      <c r="G207" s="20"/>
      <c r="H207" s="29"/>
      <c r="I207" s="29"/>
      <c r="J207" s="29"/>
      <c r="K207" s="52"/>
      <c r="L207" s="35"/>
      <c r="M207" s="35"/>
      <c r="N207" s="35"/>
      <c r="O207" s="35"/>
      <c r="P207" s="29"/>
    </row>
    <row r="208" spans="1:16" x14ac:dyDescent="0.25">
      <c r="A208" s="52"/>
      <c r="B208" s="35"/>
      <c r="C208" s="35"/>
      <c r="D208" s="35"/>
      <c r="E208" s="35"/>
      <c r="F208" s="35"/>
      <c r="G208" s="20"/>
      <c r="H208" s="29"/>
      <c r="I208" s="29"/>
      <c r="J208" s="29"/>
      <c r="K208" s="52"/>
      <c r="L208" s="35"/>
      <c r="M208" s="35"/>
      <c r="N208" s="35"/>
      <c r="O208" s="35"/>
      <c r="P208" s="29"/>
    </row>
    <row r="209" spans="1:16" x14ac:dyDescent="0.25">
      <c r="A209" s="52"/>
      <c r="B209" s="35"/>
      <c r="C209" s="35"/>
      <c r="D209" s="35"/>
      <c r="E209" s="35"/>
      <c r="F209" s="35"/>
      <c r="G209" s="20"/>
      <c r="H209" s="29"/>
      <c r="I209" s="29"/>
      <c r="J209" s="29"/>
      <c r="K209" s="52"/>
      <c r="L209" s="35"/>
      <c r="M209" s="35"/>
      <c r="N209" s="35"/>
      <c r="O209" s="35"/>
      <c r="P209" s="29"/>
    </row>
    <row r="210" spans="1:16" x14ac:dyDescent="0.25">
      <c r="A210" s="52"/>
      <c r="B210" s="35"/>
      <c r="C210" s="35"/>
      <c r="D210" s="35"/>
      <c r="E210" s="35"/>
      <c r="F210" s="35"/>
      <c r="G210" s="20"/>
      <c r="H210" s="29"/>
      <c r="I210" s="29"/>
      <c r="J210" s="29"/>
      <c r="K210" s="52"/>
      <c r="L210" s="35"/>
      <c r="M210" s="35"/>
      <c r="N210" s="35"/>
      <c r="O210" s="35"/>
      <c r="P210" s="29"/>
    </row>
    <row r="211" spans="1:16" x14ac:dyDescent="0.25">
      <c r="A211" s="52"/>
      <c r="B211" s="35"/>
      <c r="C211" s="35"/>
      <c r="D211" s="35"/>
      <c r="E211" s="35"/>
      <c r="F211" s="35"/>
      <c r="G211" s="20"/>
      <c r="H211" s="29"/>
      <c r="I211" s="29"/>
      <c r="J211" s="29"/>
      <c r="K211" s="52"/>
      <c r="L211" s="35"/>
      <c r="M211" s="35"/>
      <c r="N211" s="35"/>
      <c r="O211" s="35"/>
      <c r="P211" s="29"/>
    </row>
    <row r="212" spans="1:16" x14ac:dyDescent="0.25">
      <c r="A212" s="52"/>
      <c r="B212" s="35"/>
      <c r="C212" s="35"/>
      <c r="D212" s="35"/>
      <c r="E212" s="35"/>
      <c r="F212" s="35"/>
      <c r="G212" s="20"/>
      <c r="H212" s="29"/>
      <c r="I212" s="29"/>
      <c r="J212" s="29"/>
      <c r="K212" s="52"/>
      <c r="L212" s="35"/>
      <c r="M212" s="35"/>
      <c r="N212" s="35"/>
      <c r="O212" s="35"/>
      <c r="P212" s="29"/>
    </row>
    <row r="213" spans="1:16" x14ac:dyDescent="0.25">
      <c r="A213" s="52"/>
      <c r="B213" s="35"/>
      <c r="C213" s="35"/>
      <c r="D213" s="35"/>
      <c r="E213" s="35"/>
      <c r="F213" s="35"/>
      <c r="G213" s="20"/>
      <c r="H213" s="29"/>
      <c r="I213" s="29"/>
      <c r="J213" s="29"/>
      <c r="K213" s="52"/>
      <c r="L213" s="35"/>
      <c r="M213" s="35"/>
      <c r="N213" s="35"/>
      <c r="O213" s="35"/>
      <c r="P213" s="29"/>
    </row>
    <row r="214" spans="1:16" x14ac:dyDescent="0.25">
      <c r="A214" s="52"/>
      <c r="B214" s="35"/>
      <c r="C214" s="35"/>
      <c r="D214" s="35"/>
      <c r="E214" s="35"/>
      <c r="F214" s="35"/>
      <c r="G214" s="20"/>
      <c r="H214" s="29"/>
      <c r="I214" s="29"/>
      <c r="J214" s="29"/>
      <c r="K214" s="52"/>
      <c r="L214" s="35"/>
      <c r="M214" s="35"/>
      <c r="N214" s="35"/>
      <c r="O214" s="35"/>
      <c r="P214" s="29"/>
    </row>
    <row r="215" spans="1:16" x14ac:dyDescent="0.25">
      <c r="A215" s="52"/>
      <c r="B215" s="35"/>
      <c r="C215" s="35"/>
      <c r="D215" s="35"/>
      <c r="E215" s="35"/>
      <c r="F215" s="35"/>
      <c r="G215" s="20"/>
      <c r="H215" s="29"/>
      <c r="I215" s="29"/>
      <c r="J215" s="29"/>
      <c r="K215" s="52"/>
      <c r="L215" s="35"/>
      <c r="M215" s="35"/>
      <c r="N215" s="35"/>
      <c r="O215" s="35"/>
      <c r="P215" s="29"/>
    </row>
    <row r="216" spans="1:16" x14ac:dyDescent="0.25">
      <c r="A216" s="52"/>
      <c r="B216" s="35"/>
      <c r="C216" s="35"/>
      <c r="D216" s="35"/>
      <c r="E216" s="35"/>
      <c r="F216" s="35"/>
      <c r="G216" s="20"/>
      <c r="H216" s="29"/>
      <c r="I216" s="29"/>
      <c r="J216" s="29"/>
      <c r="K216" s="52"/>
      <c r="L216" s="35"/>
      <c r="M216" s="35"/>
      <c r="N216" s="35"/>
      <c r="O216" s="35"/>
      <c r="P216" s="29"/>
    </row>
    <row r="217" spans="1:16" x14ac:dyDescent="0.25">
      <c r="A217" s="52"/>
      <c r="B217" s="35"/>
      <c r="C217" s="35"/>
      <c r="D217" s="35"/>
      <c r="E217" s="35"/>
      <c r="F217" s="35"/>
      <c r="G217" s="20"/>
      <c r="H217" s="29"/>
      <c r="I217" s="29"/>
      <c r="J217" s="29"/>
      <c r="K217" s="52"/>
      <c r="L217" s="35"/>
      <c r="M217" s="35"/>
      <c r="N217" s="35"/>
      <c r="O217" s="35"/>
      <c r="P217" s="29"/>
    </row>
    <row r="218" spans="1:16" x14ac:dyDescent="0.25">
      <c r="A218" s="5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</row>
    <row r="219" spans="1:16" x14ac:dyDescent="0.25">
      <c r="A219" s="5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spans="1:16" x14ac:dyDescent="0.25">
      <c r="A220" s="5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spans="1:16" x14ac:dyDescent="0.25">
      <c r="A221" s="5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spans="1:16" x14ac:dyDescent="0.25">
      <c r="A222" s="51"/>
      <c r="B222" s="29"/>
      <c r="C222" s="29"/>
      <c r="D222" s="29"/>
      <c r="E222" s="29"/>
      <c r="F222" s="29"/>
      <c r="G222" s="29"/>
      <c r="H222" s="29"/>
      <c r="I222" s="29"/>
      <c r="J222" s="29"/>
      <c r="K222" s="98"/>
      <c r="L222" s="53"/>
      <c r="M222" s="29"/>
      <c r="N222" s="29"/>
      <c r="O222" s="29"/>
      <c r="P222" s="29"/>
    </row>
    <row r="223" spans="1:16" x14ac:dyDescent="0.25">
      <c r="A223" s="51"/>
      <c r="B223" s="29"/>
      <c r="C223" s="98"/>
      <c r="D223" s="53"/>
      <c r="E223" s="29"/>
      <c r="F223" s="29"/>
      <c r="G223" s="29"/>
      <c r="H223" s="29"/>
      <c r="I223" s="29"/>
      <c r="J223" s="29"/>
      <c r="K223" s="99"/>
      <c r="L223" s="53"/>
      <c r="M223" s="54"/>
      <c r="N223" s="29"/>
      <c r="O223" s="29"/>
      <c r="P223" s="29"/>
    </row>
    <row r="224" spans="1:16" x14ac:dyDescent="0.25">
      <c r="A224" s="51"/>
      <c r="B224" s="29"/>
      <c r="C224" s="99"/>
      <c r="D224" s="53"/>
      <c r="E224" s="54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spans="1:16" x14ac:dyDescent="0.25">
      <c r="A225" s="5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spans="1:16" x14ac:dyDescent="0.25">
      <c r="A226" s="5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spans="1:16" x14ac:dyDescent="0.25">
      <c r="A227" s="5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spans="1:16" x14ac:dyDescent="0.25">
      <c r="A228" s="5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spans="1:16" x14ac:dyDescent="0.25">
      <c r="A229" s="5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spans="1:16" x14ac:dyDescent="0.25">
      <c r="A230" s="5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spans="1:16" x14ac:dyDescent="0.25">
      <c r="A231" s="5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spans="1:16" x14ac:dyDescent="0.25">
      <c r="A232" s="5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spans="1:16" x14ac:dyDescent="0.25">
      <c r="A233" s="5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spans="1:16" x14ac:dyDescent="0.25">
      <c r="A234" s="5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spans="1:16" x14ac:dyDescent="0.25">
      <c r="A235" s="5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spans="1:16" x14ac:dyDescent="0.25">
      <c r="A236" s="5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spans="1:16" x14ac:dyDescent="0.25">
      <c r="A237" s="5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spans="1:16" x14ac:dyDescent="0.25">
      <c r="A238" s="5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spans="1:16" x14ac:dyDescent="0.25">
      <c r="A239" s="5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spans="1:16" x14ac:dyDescent="0.25">
      <c r="A240" s="5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spans="1:16" x14ac:dyDescent="0.25">
      <c r="A241" s="5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spans="1:16" x14ac:dyDescent="0.25">
      <c r="A242" s="5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spans="1:16" x14ac:dyDescent="0.25">
      <c r="A243" s="5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spans="1:16" x14ac:dyDescent="0.25">
      <c r="A244" s="5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spans="1:16" x14ac:dyDescent="0.25">
      <c r="A245" s="5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spans="1:16" x14ac:dyDescent="0.25">
      <c r="A246" s="5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spans="1:16" x14ac:dyDescent="0.25">
      <c r="A247" s="5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spans="1:16" x14ac:dyDescent="0.25">
      <c r="A248" s="5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spans="1:16" x14ac:dyDescent="0.25">
      <c r="A249" s="5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spans="1:16" x14ac:dyDescent="0.25">
      <c r="A250" s="5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spans="1:16" x14ac:dyDescent="0.25">
      <c r="A251" s="5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spans="1:16" x14ac:dyDescent="0.25">
      <c r="A252" s="5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spans="1:16" x14ac:dyDescent="0.25">
      <c r="A253" s="5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spans="1:16" x14ac:dyDescent="0.25">
      <c r="A254" s="5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spans="1:16" x14ac:dyDescent="0.25">
      <c r="A255" s="5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spans="1:16" x14ac:dyDescent="0.25">
      <c r="A256" s="5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spans="1:16" x14ac:dyDescent="0.25">
      <c r="A257" s="5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spans="1:16" x14ac:dyDescent="0.25">
      <c r="A258" s="5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spans="1:16" x14ac:dyDescent="0.25">
      <c r="A259" s="5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spans="1:16" x14ac:dyDescent="0.25">
      <c r="A260" s="5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spans="1:16" x14ac:dyDescent="0.25">
      <c r="A261" s="5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spans="1:16" x14ac:dyDescent="0.25">
      <c r="A262" s="5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spans="1:16" x14ac:dyDescent="0.25">
      <c r="A263" s="5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spans="1:16" x14ac:dyDescent="0.25">
      <c r="A264" s="5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spans="1:16" x14ac:dyDescent="0.25">
      <c r="A265" s="5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spans="1:16" x14ac:dyDescent="0.25">
      <c r="A266" s="5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spans="1:16" x14ac:dyDescent="0.25">
      <c r="A267" s="5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spans="1:16" x14ac:dyDescent="0.25">
      <c r="A268" s="5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spans="1:16" x14ac:dyDescent="0.25">
      <c r="A269" s="5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spans="1:16" x14ac:dyDescent="0.25">
      <c r="A270" s="5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  <row r="271" spans="1:16" x14ac:dyDescent="0.25">
      <c r="A271" s="51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</row>
    <row r="272" spans="1:16" x14ac:dyDescent="0.25">
      <c r="A272" s="51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</row>
    <row r="273" spans="1:16" x14ac:dyDescent="0.25">
      <c r="A273" s="51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</row>
  </sheetData>
  <mergeCells count="31">
    <mergeCell ref="A59:XFD61"/>
    <mergeCell ref="A64:H64"/>
    <mergeCell ref="N64:U64"/>
    <mergeCell ref="A166:XFD168"/>
    <mergeCell ref="B18:C18"/>
    <mergeCell ref="B30:C30"/>
    <mergeCell ref="B31:C31"/>
    <mergeCell ref="B32:C32"/>
    <mergeCell ref="B33:C33"/>
    <mergeCell ref="G86:I86"/>
    <mergeCell ref="J86:L86"/>
    <mergeCell ref="A1:XFD2"/>
    <mergeCell ref="B16:C16"/>
    <mergeCell ref="B17:C17"/>
    <mergeCell ref="C37:D37"/>
    <mergeCell ref="E37:F37"/>
    <mergeCell ref="A10:XFD12"/>
    <mergeCell ref="B28:C28"/>
    <mergeCell ref="B19:C19"/>
    <mergeCell ref="B20:C20"/>
    <mergeCell ref="B21:C21"/>
    <mergeCell ref="B22:C22"/>
    <mergeCell ref="B27:C27"/>
    <mergeCell ref="B34:C34"/>
    <mergeCell ref="B29:C29"/>
    <mergeCell ref="A198:E198"/>
    <mergeCell ref="K198:O198"/>
    <mergeCell ref="K222:K223"/>
    <mergeCell ref="C223:C224"/>
    <mergeCell ref="O88:O89"/>
    <mergeCell ref="B89:B90"/>
  </mergeCells>
  <pageMargins left="0.78740157499999996" right="0.78740157499999996" top="0.984251969" bottom="0.984251969" header="0.4921259845" footer="0.492125984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70"/>
  <sheetViews>
    <sheetView showGridLines="0" topLeftCell="A182" zoomScaleNormal="100" workbookViewId="0">
      <selection activeCell="E169" sqref="E169"/>
    </sheetView>
  </sheetViews>
  <sheetFormatPr defaultRowHeight="13.2" x14ac:dyDescent="0.25"/>
  <cols>
    <col min="1" max="1" width="11.44140625" style="7" customWidth="1"/>
    <col min="2" max="2" width="11.5546875" style="4" customWidth="1"/>
    <col min="3" max="3" width="12.109375" style="4" bestFit="1" customWidth="1"/>
    <col min="4" max="4" width="12.88671875" style="4" bestFit="1" customWidth="1"/>
    <col min="5" max="6" width="11.5546875" style="4" customWidth="1"/>
    <col min="7" max="8" width="14.44140625" style="4" bestFit="1" customWidth="1"/>
    <col min="9" max="16" width="11.5546875" style="4" customWidth="1"/>
    <col min="17" max="17" width="12.88671875" style="4" bestFit="1" customWidth="1"/>
    <col min="18" max="20" width="11.5546875" style="4" customWidth="1"/>
    <col min="21" max="21" width="14.44140625" style="4" bestFit="1" customWidth="1"/>
    <col min="22" max="24" width="11.5546875" style="4" customWidth="1"/>
    <col min="25" max="25" width="17" style="4" bestFit="1" customWidth="1"/>
    <col min="26" max="26" width="14.6640625" style="4" bestFit="1" customWidth="1"/>
    <col min="27" max="27" width="16.44140625" style="4" bestFit="1" customWidth="1"/>
    <col min="28" max="256" width="11.5546875" style="4" customWidth="1"/>
    <col min="257" max="16384" width="8.88671875" style="4"/>
  </cols>
  <sheetData>
    <row r="1" spans="1:256" s="103" customFormat="1" ht="13.2" customHeight="1" x14ac:dyDescent="0.25">
      <c r="A1" s="101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s="106" customFormat="1" ht="13.8" customHeight="1" thickBot="1" x14ac:dyDescent="0.3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  <c r="GG2" s="105"/>
      <c r="GH2" s="105"/>
      <c r="GI2" s="105"/>
      <c r="GJ2" s="105"/>
      <c r="GK2" s="105"/>
      <c r="GL2" s="105"/>
      <c r="GM2" s="105"/>
      <c r="GN2" s="105"/>
      <c r="GO2" s="105"/>
      <c r="GP2" s="105"/>
      <c r="GQ2" s="105"/>
      <c r="GR2" s="105"/>
      <c r="GS2" s="105"/>
      <c r="GT2" s="105"/>
      <c r="GU2" s="105"/>
      <c r="GV2" s="105"/>
      <c r="GW2" s="105"/>
      <c r="GX2" s="105"/>
      <c r="GY2" s="105"/>
      <c r="GZ2" s="105"/>
      <c r="HA2" s="105"/>
      <c r="HB2" s="105"/>
      <c r="HC2" s="105"/>
      <c r="HD2" s="105"/>
      <c r="HE2" s="105"/>
      <c r="HF2" s="105"/>
      <c r="HG2" s="105"/>
      <c r="HH2" s="105"/>
      <c r="HI2" s="105"/>
      <c r="HJ2" s="105"/>
      <c r="HK2" s="105"/>
      <c r="HL2" s="105"/>
      <c r="HM2" s="105"/>
      <c r="HN2" s="105"/>
      <c r="HO2" s="105"/>
      <c r="HP2" s="105"/>
      <c r="HQ2" s="105"/>
      <c r="HR2" s="105"/>
      <c r="HS2" s="105"/>
      <c r="HT2" s="105"/>
      <c r="HU2" s="105"/>
      <c r="HV2" s="105"/>
      <c r="HW2" s="105"/>
      <c r="HX2" s="105"/>
      <c r="HY2" s="105"/>
      <c r="HZ2" s="105"/>
      <c r="IA2" s="105"/>
      <c r="IB2" s="105"/>
      <c r="IC2" s="105"/>
      <c r="ID2" s="105"/>
      <c r="IE2" s="105"/>
      <c r="IF2" s="105"/>
      <c r="IG2" s="105"/>
      <c r="IH2" s="105"/>
      <c r="II2" s="105"/>
      <c r="IJ2" s="105"/>
      <c r="IK2" s="105"/>
      <c r="IL2" s="105"/>
      <c r="IM2" s="105"/>
      <c r="IN2" s="105"/>
      <c r="IO2" s="105"/>
      <c r="IP2" s="105"/>
      <c r="IQ2" s="105"/>
      <c r="IR2" s="105"/>
      <c r="IS2" s="105"/>
      <c r="IT2" s="105"/>
      <c r="IU2" s="105"/>
      <c r="IV2" s="105"/>
    </row>
    <row r="3" spans="1:256" ht="13.2" customHeight="1" x14ac:dyDescent="0.25">
      <c r="A3" s="66" t="s">
        <v>1</v>
      </c>
      <c r="B3" s="56">
        <v>1</v>
      </c>
      <c r="C3" s="57">
        <v>0</v>
      </c>
      <c r="D3" s="57">
        <v>-3.9000000000000003E-3</v>
      </c>
      <c r="E3" s="57">
        <v>-9.4999999999999998E-3</v>
      </c>
      <c r="F3" s="57">
        <v>-1.9400000000000001E-2</v>
      </c>
      <c r="G3" s="57">
        <v>-3.27E-2</v>
      </c>
      <c r="H3" s="57">
        <v>-3.7199999999999997E-2</v>
      </c>
      <c r="I3" s="57">
        <v>-3.2799999999999996E-2</v>
      </c>
      <c r="J3" s="57">
        <v>-3.32E-2</v>
      </c>
      <c r="K3" s="57">
        <v>-2.47E-2</v>
      </c>
      <c r="L3" s="57">
        <v>-1.12E-2</v>
      </c>
      <c r="M3" s="58">
        <v>1.9E-3</v>
      </c>
      <c r="N3" s="58">
        <v>2.12E-2</v>
      </c>
      <c r="O3" s="58">
        <v>4.5700000000000005E-2</v>
      </c>
      <c r="P3" s="58">
        <v>8.8800000000000004E-2</v>
      </c>
      <c r="Q3" s="58">
        <v>0.12889999999999999</v>
      </c>
      <c r="R3" s="58">
        <v>0.1633</v>
      </c>
      <c r="S3" s="58">
        <v>0.21049999999999999</v>
      </c>
      <c r="T3" s="58">
        <v>0.24159999999999998</v>
      </c>
      <c r="U3" s="58">
        <v>0.23779999999999998</v>
      </c>
      <c r="V3" s="58">
        <v>0.20759999999999998</v>
      </c>
      <c r="W3" s="58">
        <v>0.16219999999999998</v>
      </c>
      <c r="X3" s="58">
        <v>0.12539999999999998</v>
      </c>
      <c r="Y3" s="58">
        <v>8.5100000000000009E-2</v>
      </c>
      <c r="Z3" s="58">
        <v>4.2100000000000005E-2</v>
      </c>
      <c r="AA3" s="58">
        <v>1.7999999999999999E-2</v>
      </c>
      <c r="AB3" s="58">
        <v>-2.9000000000000002E-3</v>
      </c>
      <c r="AC3" s="58">
        <v>-1.5700000000000002E-2</v>
      </c>
      <c r="AD3" s="58">
        <v>-2.92E-2</v>
      </c>
      <c r="AE3" s="58">
        <v>-3.7899999999999996E-2</v>
      </c>
      <c r="AF3" s="58">
        <v>-3.7199999999999997E-2</v>
      </c>
      <c r="AG3" s="58">
        <v>-4.1699999999999994E-2</v>
      </c>
      <c r="AH3" s="58">
        <v>-3.7699999999999997E-2</v>
      </c>
      <c r="AI3" s="58">
        <v>-2.4799999999999999E-2</v>
      </c>
      <c r="AJ3" s="58">
        <v>-1.5300000000000001E-2</v>
      </c>
      <c r="AK3" s="58">
        <v>-9.8000000000000014E-3</v>
      </c>
      <c r="AL3" s="58">
        <v>-5.5999999999999999E-3</v>
      </c>
    </row>
    <row r="4" spans="1:256" s="5" customFormat="1" x14ac:dyDescent="0.25">
      <c r="A4" s="67"/>
      <c r="B4" s="59">
        <v>2</v>
      </c>
      <c r="C4" s="57">
        <v>0</v>
      </c>
      <c r="D4" s="57">
        <v>-4.0000000000000001E-3</v>
      </c>
      <c r="E4" s="57">
        <v>-1.0100000000000001E-2</v>
      </c>
      <c r="F4" s="57">
        <v>-1.9599999999999999E-2</v>
      </c>
      <c r="G4" s="57">
        <v>-3.27E-2</v>
      </c>
      <c r="H4" s="57">
        <v>-3.8099999999999995E-2</v>
      </c>
      <c r="I4" s="57">
        <v>-3.3799999999999997E-2</v>
      </c>
      <c r="J4" s="57">
        <v>-3.6899999999999995E-2</v>
      </c>
      <c r="K4" s="57">
        <v>-2.86E-2</v>
      </c>
      <c r="L4" s="57">
        <v>-1.54E-2</v>
      </c>
      <c r="M4" s="58">
        <v>-2.1000000000000003E-3</v>
      </c>
      <c r="N4" s="58">
        <v>1.7899999999999999E-2</v>
      </c>
      <c r="O4" s="58">
        <v>4.2600000000000006E-2</v>
      </c>
      <c r="P4" s="58">
        <v>8.5600000000000009E-2</v>
      </c>
      <c r="Q4" s="58">
        <v>0.126</v>
      </c>
      <c r="R4" s="58">
        <v>0.16099999999999998</v>
      </c>
      <c r="S4" s="58">
        <v>0.2082</v>
      </c>
      <c r="T4" s="58">
        <v>0.23929999999999998</v>
      </c>
      <c r="U4" s="58">
        <v>0.23619999999999999</v>
      </c>
      <c r="V4" s="58">
        <v>0.20569999999999999</v>
      </c>
      <c r="W4" s="58">
        <v>0.15919999999999998</v>
      </c>
      <c r="X4" s="58">
        <v>0.1235</v>
      </c>
      <c r="Y4" s="58">
        <v>8.2799999999999999E-2</v>
      </c>
      <c r="Z4" s="58">
        <v>4.02E-2</v>
      </c>
      <c r="AA4" s="58">
        <v>1.5099999999999999E-2</v>
      </c>
      <c r="AB4" s="58">
        <v>-5.1999999999999998E-3</v>
      </c>
      <c r="AC4" s="58">
        <v>-1.8700000000000001E-2</v>
      </c>
      <c r="AD4" s="58">
        <v>-3.1899999999999998E-2</v>
      </c>
      <c r="AE4" s="58">
        <v>-4.07E-2</v>
      </c>
      <c r="AF4" s="58">
        <v>-4.0299999999999996E-2</v>
      </c>
      <c r="AG4" s="58">
        <v>-4.3999999999999997E-2</v>
      </c>
      <c r="AH4" s="58">
        <v>-4.0399999999999998E-2</v>
      </c>
      <c r="AI4" s="58">
        <v>-2.7800000000000002E-2</v>
      </c>
      <c r="AJ4" s="58">
        <v>-1.83E-2</v>
      </c>
      <c r="AK4" s="58">
        <v>-1.2700000000000001E-2</v>
      </c>
      <c r="AL4" s="58">
        <v>-8.1000000000000013E-3</v>
      </c>
    </row>
    <row r="5" spans="1:256" s="5" customFormat="1" x14ac:dyDescent="0.25">
      <c r="A5" s="67"/>
      <c r="B5" s="59">
        <v>3</v>
      </c>
      <c r="C5" s="57">
        <v>0</v>
      </c>
      <c r="D5" s="57">
        <v>-3.8E-3</v>
      </c>
      <c r="E5" s="57">
        <v>-1.0200000000000001E-2</v>
      </c>
      <c r="F5" s="57">
        <v>-1.9599999999999999E-2</v>
      </c>
      <c r="G5" s="57">
        <v>-3.3099999999999997E-2</v>
      </c>
      <c r="H5" s="57">
        <v>-3.7599999999999995E-2</v>
      </c>
      <c r="I5" s="57">
        <v>-3.3099999999999997E-2</v>
      </c>
      <c r="J5" s="57">
        <v>-3.5099999999999999E-2</v>
      </c>
      <c r="K5" s="57">
        <v>-2.6100000000000002E-2</v>
      </c>
      <c r="L5" s="57">
        <v>-1.34E-2</v>
      </c>
      <c r="M5" s="58">
        <v>1E-4</v>
      </c>
      <c r="N5" s="58">
        <v>2.1999999999999999E-2</v>
      </c>
      <c r="O5" s="58">
        <v>4.6300000000000001E-2</v>
      </c>
      <c r="P5" s="58">
        <v>8.9099999999999999E-2</v>
      </c>
      <c r="Q5" s="58">
        <v>0.12959999999999999</v>
      </c>
      <c r="R5" s="58">
        <v>0.16449999999999998</v>
      </c>
      <c r="S5" s="58">
        <v>0.21109999999999998</v>
      </c>
      <c r="T5" s="58">
        <v>0.24259999999999998</v>
      </c>
      <c r="U5" s="58">
        <v>0.24</v>
      </c>
      <c r="V5" s="58">
        <v>0.2102</v>
      </c>
      <c r="W5" s="58">
        <v>0.16259999999999999</v>
      </c>
      <c r="X5" s="58">
        <v>0.12769999999999998</v>
      </c>
      <c r="Y5" s="58">
        <v>8.6800000000000002E-2</v>
      </c>
      <c r="Z5" s="58">
        <v>4.41E-2</v>
      </c>
      <c r="AA5" s="58">
        <v>1.9599999999999999E-2</v>
      </c>
      <c r="AB5" s="58">
        <v>-6.9999999999999999E-4</v>
      </c>
      <c r="AC5" s="58">
        <v>-1.43E-2</v>
      </c>
      <c r="AD5" s="58">
        <v>-2.7800000000000002E-2</v>
      </c>
      <c r="AE5" s="58">
        <v>-3.5899999999999994E-2</v>
      </c>
      <c r="AF5" s="58">
        <v>-3.56E-2</v>
      </c>
      <c r="AG5" s="58">
        <v>-3.9699999999999999E-2</v>
      </c>
      <c r="AH5" s="58">
        <v>-3.5899999999999994E-2</v>
      </c>
      <c r="AI5" s="58">
        <v>-2.2100000000000002E-2</v>
      </c>
      <c r="AJ5" s="58">
        <v>-1.3900000000000001E-2</v>
      </c>
      <c r="AK5" s="58">
        <v>-7.8000000000000005E-3</v>
      </c>
      <c r="AL5" s="58">
        <v>-3.3E-3</v>
      </c>
    </row>
    <row r="6" spans="1:256" s="5" customFormat="1" x14ac:dyDescent="0.25">
      <c r="A6" s="67"/>
      <c r="B6" s="59">
        <v>4</v>
      </c>
      <c r="C6" s="57">
        <v>0</v>
      </c>
      <c r="D6" s="57">
        <v>-4.0999999999999995E-3</v>
      </c>
      <c r="E6" s="57">
        <v>-1.0400000000000001E-2</v>
      </c>
      <c r="F6" s="57">
        <v>-1.9800000000000002E-2</v>
      </c>
      <c r="G6" s="57">
        <v>-3.2999999999999995E-2</v>
      </c>
      <c r="H6" s="57">
        <v>-3.7199999999999997E-2</v>
      </c>
      <c r="I6" s="57">
        <v>-3.2299999999999995E-2</v>
      </c>
      <c r="J6" s="57">
        <v>-3.32E-2</v>
      </c>
      <c r="K6" s="57">
        <v>-2.5100000000000001E-2</v>
      </c>
      <c r="L6" s="57">
        <v>-1.1300000000000001E-2</v>
      </c>
      <c r="M6" s="58">
        <v>1.5E-3</v>
      </c>
      <c r="N6" s="58">
        <v>2.1899999999999999E-2</v>
      </c>
      <c r="O6" s="58">
        <v>4.6200000000000005E-2</v>
      </c>
      <c r="P6" s="58">
        <v>8.8800000000000004E-2</v>
      </c>
      <c r="Q6" s="58">
        <v>0.12949999999999998</v>
      </c>
      <c r="R6" s="58">
        <v>0.1648</v>
      </c>
      <c r="S6" s="58">
        <v>0.21179999999999999</v>
      </c>
      <c r="T6" s="58">
        <v>0.24259999999999998</v>
      </c>
      <c r="U6" s="58">
        <v>0.23959999999999998</v>
      </c>
      <c r="V6" s="58">
        <v>0.20949999999999999</v>
      </c>
      <c r="W6" s="58">
        <v>0.16309999999999999</v>
      </c>
      <c r="X6" s="58">
        <v>0.12709999999999999</v>
      </c>
      <c r="Y6" s="58">
        <v>8.6800000000000002E-2</v>
      </c>
      <c r="Z6" s="58">
        <v>4.3700000000000003E-2</v>
      </c>
      <c r="AA6" s="58">
        <v>1.9199999999999998E-2</v>
      </c>
      <c r="AB6" s="58">
        <v>-1.5E-3</v>
      </c>
      <c r="AC6" s="58">
        <v>-1.5000000000000001E-2</v>
      </c>
      <c r="AD6" s="58">
        <v>-2.8000000000000001E-2</v>
      </c>
      <c r="AE6" s="58">
        <v>-3.6699999999999997E-2</v>
      </c>
      <c r="AF6" s="58">
        <v>-3.61E-2</v>
      </c>
      <c r="AG6" s="58">
        <v>-4.0799999999999996E-2</v>
      </c>
      <c r="AH6" s="58">
        <v>-3.6399999999999995E-2</v>
      </c>
      <c r="AI6" s="58">
        <v>-2.2499999999999999E-2</v>
      </c>
      <c r="AJ6" s="58">
        <v>-1.4E-2</v>
      </c>
      <c r="AK6" s="58">
        <v>-8.0000000000000002E-3</v>
      </c>
      <c r="AL6" s="58">
        <v>-3.9000000000000003E-3</v>
      </c>
    </row>
    <row r="7" spans="1:256" s="5" customFormat="1" x14ac:dyDescent="0.25">
      <c r="A7" s="62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</row>
    <row r="8" spans="1:256" s="5" customFormat="1" ht="13.8" thickBot="1" x14ac:dyDescent="0.3">
      <c r="A8" s="62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</row>
    <row r="9" spans="1:256" s="101" customFormat="1" ht="13.2" customHeight="1" thickBot="1" x14ac:dyDescent="0.3">
      <c r="A9" s="101" t="s">
        <v>2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  <c r="DZ9" s="102"/>
      <c r="EA9" s="102"/>
      <c r="EB9" s="102"/>
      <c r="EC9" s="102"/>
      <c r="ED9" s="102"/>
      <c r="EE9" s="102"/>
      <c r="EF9" s="102"/>
      <c r="EG9" s="102"/>
      <c r="EH9" s="102"/>
      <c r="EI9" s="102"/>
      <c r="EJ9" s="102"/>
      <c r="EK9" s="102"/>
      <c r="EL9" s="102"/>
      <c r="EM9" s="102"/>
      <c r="EN9" s="102"/>
      <c r="EO9" s="102"/>
      <c r="EP9" s="102"/>
      <c r="EQ9" s="102"/>
      <c r="ER9" s="102"/>
      <c r="ES9" s="102"/>
      <c r="ET9" s="102"/>
      <c r="EU9" s="102"/>
      <c r="EV9" s="102"/>
      <c r="EW9" s="102"/>
      <c r="EX9" s="102"/>
      <c r="EY9" s="102"/>
      <c r="EZ9" s="102"/>
      <c r="FA9" s="102"/>
      <c r="FB9" s="102"/>
      <c r="FC9" s="102"/>
      <c r="FD9" s="102"/>
      <c r="FE9" s="102"/>
      <c r="FF9" s="102"/>
      <c r="FG9" s="102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02"/>
      <c r="FV9" s="102"/>
      <c r="FW9" s="102"/>
      <c r="FX9" s="102"/>
      <c r="FY9" s="102"/>
      <c r="FZ9" s="102"/>
      <c r="GA9" s="102"/>
      <c r="GB9" s="102"/>
      <c r="GC9" s="102"/>
      <c r="GD9" s="102"/>
      <c r="GE9" s="102"/>
      <c r="GF9" s="102"/>
      <c r="GG9" s="102"/>
      <c r="GH9" s="102"/>
      <c r="GI9" s="102"/>
      <c r="GJ9" s="102"/>
      <c r="GK9" s="102"/>
      <c r="GL9" s="102"/>
      <c r="GM9" s="102"/>
      <c r="GN9" s="102"/>
      <c r="GO9" s="102"/>
      <c r="GP9" s="102"/>
      <c r="GQ9" s="102"/>
      <c r="GR9" s="102"/>
      <c r="GS9" s="102"/>
      <c r="GT9" s="102"/>
      <c r="GU9" s="102"/>
      <c r="GV9" s="102"/>
      <c r="GW9" s="102"/>
      <c r="GX9" s="102"/>
      <c r="GY9" s="102"/>
      <c r="GZ9" s="102"/>
      <c r="HA9" s="102"/>
      <c r="HB9" s="102"/>
      <c r="HC9" s="102"/>
      <c r="HD9" s="102"/>
      <c r="HE9" s="102"/>
      <c r="HF9" s="102"/>
      <c r="HG9" s="102"/>
      <c r="HH9" s="102"/>
      <c r="HI9" s="102"/>
      <c r="HJ9" s="102"/>
      <c r="HK9" s="102"/>
      <c r="HL9" s="102"/>
      <c r="HM9" s="102"/>
      <c r="HN9" s="102"/>
      <c r="HO9" s="102"/>
      <c r="HP9" s="102"/>
      <c r="HQ9" s="102"/>
      <c r="HR9" s="102"/>
      <c r="HS9" s="102"/>
      <c r="HT9" s="102"/>
      <c r="HU9" s="102"/>
      <c r="HV9" s="102"/>
      <c r="HW9" s="102"/>
      <c r="HX9" s="102"/>
      <c r="HY9" s="102"/>
      <c r="HZ9" s="102"/>
      <c r="IA9" s="102"/>
      <c r="IB9" s="102"/>
      <c r="IC9" s="102"/>
      <c r="ID9" s="102"/>
      <c r="IE9" s="102"/>
      <c r="IF9" s="102"/>
      <c r="IG9" s="102"/>
      <c r="IH9" s="102"/>
      <c r="II9" s="102"/>
      <c r="IJ9" s="102"/>
      <c r="IK9" s="102"/>
      <c r="IL9" s="102"/>
      <c r="IM9" s="102"/>
      <c r="IN9" s="102"/>
      <c r="IO9" s="102"/>
      <c r="IP9" s="102"/>
      <c r="IQ9" s="102"/>
      <c r="IR9" s="102"/>
      <c r="IS9" s="102"/>
      <c r="IT9" s="102"/>
      <c r="IU9" s="102"/>
      <c r="IV9" s="102"/>
    </row>
    <row r="10" spans="1:256" s="101" customFormat="1" ht="13.2" customHeight="1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  <c r="FK10" s="110"/>
      <c r="FL10" s="110"/>
      <c r="FM10" s="110"/>
      <c r="FN10" s="110"/>
      <c r="FO10" s="110"/>
      <c r="FP10" s="110"/>
      <c r="FQ10" s="110"/>
      <c r="FR10" s="110"/>
      <c r="FS10" s="110"/>
      <c r="FT10" s="110"/>
      <c r="FU10" s="110"/>
      <c r="FV10" s="110"/>
      <c r="FW10" s="110"/>
      <c r="FX10" s="110"/>
      <c r="FY10" s="110"/>
      <c r="FZ10" s="110"/>
      <c r="GA10" s="110"/>
      <c r="GB10" s="110"/>
      <c r="GC10" s="110"/>
      <c r="GD10" s="110"/>
      <c r="GE10" s="110"/>
      <c r="GF10" s="110"/>
      <c r="GG10" s="110"/>
      <c r="GH10" s="110"/>
      <c r="GI10" s="110"/>
      <c r="GJ10" s="110"/>
      <c r="GK10" s="110"/>
      <c r="GL10" s="110"/>
      <c r="GM10" s="110"/>
      <c r="GN10" s="110"/>
      <c r="GO10" s="110"/>
      <c r="GP10" s="110"/>
      <c r="GQ10" s="110"/>
      <c r="GR10" s="110"/>
      <c r="GS10" s="110"/>
      <c r="GT10" s="110"/>
      <c r="GU10" s="110"/>
      <c r="GV10" s="110"/>
      <c r="GW10" s="110"/>
      <c r="GX10" s="110"/>
      <c r="GY10" s="110"/>
      <c r="GZ10" s="110"/>
      <c r="HA10" s="110"/>
      <c r="HB10" s="110"/>
      <c r="HC10" s="110"/>
      <c r="HD10" s="110"/>
      <c r="HE10" s="110"/>
      <c r="HF10" s="110"/>
      <c r="HG10" s="110"/>
      <c r="HH10" s="110"/>
      <c r="HI10" s="110"/>
      <c r="HJ10" s="110"/>
      <c r="HK10" s="110"/>
      <c r="HL10" s="110"/>
      <c r="HM10" s="110"/>
      <c r="HN10" s="110"/>
      <c r="HO10" s="110"/>
      <c r="HP10" s="110"/>
      <c r="HQ10" s="110"/>
      <c r="HR10" s="110"/>
      <c r="HS10" s="110"/>
      <c r="HT10" s="110"/>
      <c r="HU10" s="110"/>
      <c r="HV10" s="110"/>
      <c r="HW10" s="110"/>
      <c r="HX10" s="110"/>
      <c r="HY10" s="110"/>
      <c r="HZ10" s="110"/>
      <c r="IA10" s="110"/>
      <c r="IB10" s="110"/>
      <c r="IC10" s="110"/>
      <c r="ID10" s="110"/>
      <c r="IE10" s="110"/>
      <c r="IF10" s="110"/>
      <c r="IG10" s="110"/>
      <c r="IH10" s="110"/>
      <c r="II10" s="110"/>
      <c r="IJ10" s="110"/>
      <c r="IK10" s="110"/>
      <c r="IL10" s="110"/>
      <c r="IM10" s="110"/>
      <c r="IN10" s="110"/>
      <c r="IO10" s="110"/>
      <c r="IP10" s="110"/>
      <c r="IQ10" s="110"/>
      <c r="IR10" s="110"/>
      <c r="IS10" s="110"/>
      <c r="IT10" s="110"/>
      <c r="IU10" s="110"/>
      <c r="IV10" s="110"/>
    </row>
    <row r="11" spans="1:256" s="101" customFormat="1" ht="13.8" customHeight="1" thickBot="1" x14ac:dyDescent="0.3">
      <c r="A11" s="104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  <c r="CR11" s="105"/>
      <c r="CS11" s="105"/>
      <c r="CT11" s="105"/>
      <c r="CU11" s="105"/>
      <c r="CV11" s="105"/>
      <c r="CW11" s="105"/>
      <c r="CX11" s="105"/>
      <c r="CY11" s="105"/>
      <c r="CZ11" s="105"/>
      <c r="DA11" s="105"/>
      <c r="DB11" s="105"/>
      <c r="DC11" s="105"/>
      <c r="DD11" s="105"/>
      <c r="DE11" s="105"/>
      <c r="DF11" s="105"/>
      <c r="DG11" s="105"/>
      <c r="DH11" s="105"/>
      <c r="DI11" s="105"/>
      <c r="DJ11" s="105"/>
      <c r="DK11" s="105"/>
      <c r="DL11" s="105"/>
      <c r="DM11" s="105"/>
      <c r="DN11" s="105"/>
      <c r="DO11" s="105"/>
      <c r="DP11" s="105"/>
      <c r="DQ11" s="105"/>
      <c r="DR11" s="105"/>
      <c r="DS11" s="105"/>
      <c r="DT11" s="105"/>
      <c r="DU11" s="105"/>
      <c r="DV11" s="105"/>
      <c r="DW11" s="105"/>
      <c r="DX11" s="105"/>
      <c r="DY11" s="105"/>
      <c r="DZ11" s="105"/>
      <c r="EA11" s="105"/>
      <c r="EB11" s="105"/>
      <c r="EC11" s="105"/>
      <c r="ED11" s="105"/>
      <c r="EE11" s="105"/>
      <c r="EF11" s="105"/>
      <c r="EG11" s="105"/>
      <c r="EH11" s="105"/>
      <c r="EI11" s="105"/>
      <c r="EJ11" s="105"/>
      <c r="EK11" s="105"/>
      <c r="EL11" s="105"/>
      <c r="EM11" s="105"/>
      <c r="EN11" s="105"/>
      <c r="EO11" s="105"/>
      <c r="EP11" s="105"/>
      <c r="EQ11" s="105"/>
      <c r="ER11" s="105"/>
      <c r="ES11" s="105"/>
      <c r="ET11" s="105"/>
      <c r="EU11" s="105"/>
      <c r="EV11" s="105"/>
      <c r="EW11" s="105"/>
      <c r="EX11" s="105"/>
      <c r="EY11" s="105"/>
      <c r="EZ11" s="105"/>
      <c r="FA11" s="105"/>
      <c r="FB11" s="105"/>
      <c r="FC11" s="105"/>
      <c r="FD11" s="105"/>
      <c r="FE11" s="105"/>
      <c r="FF11" s="105"/>
      <c r="FG11" s="105"/>
      <c r="FH11" s="105"/>
      <c r="FI11" s="105"/>
      <c r="FJ11" s="105"/>
      <c r="FK11" s="105"/>
      <c r="FL11" s="105"/>
      <c r="FM11" s="105"/>
      <c r="FN11" s="105"/>
      <c r="FO11" s="105"/>
      <c r="FP11" s="105"/>
      <c r="FQ11" s="105"/>
      <c r="FR11" s="105"/>
      <c r="FS11" s="105"/>
      <c r="FT11" s="105"/>
      <c r="FU11" s="105"/>
      <c r="FV11" s="105"/>
      <c r="FW11" s="105"/>
      <c r="FX11" s="105"/>
      <c r="FY11" s="105"/>
      <c r="FZ11" s="105"/>
      <c r="GA11" s="105"/>
      <c r="GB11" s="105"/>
      <c r="GC11" s="105"/>
      <c r="GD11" s="105"/>
      <c r="GE11" s="105"/>
      <c r="GF11" s="105"/>
      <c r="GG11" s="105"/>
      <c r="GH11" s="105"/>
      <c r="GI11" s="105"/>
      <c r="GJ11" s="105"/>
      <c r="GK11" s="105"/>
      <c r="GL11" s="105"/>
      <c r="GM11" s="105"/>
      <c r="GN11" s="105"/>
      <c r="GO11" s="105"/>
      <c r="GP11" s="105"/>
      <c r="GQ11" s="105"/>
      <c r="GR11" s="105"/>
      <c r="GS11" s="105"/>
      <c r="GT11" s="105"/>
      <c r="GU11" s="105"/>
      <c r="GV11" s="105"/>
      <c r="GW11" s="105"/>
      <c r="GX11" s="105"/>
      <c r="GY11" s="105"/>
      <c r="GZ11" s="105"/>
      <c r="HA11" s="105"/>
      <c r="HB11" s="105"/>
      <c r="HC11" s="105"/>
      <c r="HD11" s="105"/>
      <c r="HE11" s="105"/>
      <c r="HF11" s="105"/>
      <c r="HG11" s="105"/>
      <c r="HH11" s="105"/>
      <c r="HI11" s="105"/>
      <c r="HJ11" s="105"/>
      <c r="HK11" s="105"/>
      <c r="HL11" s="105"/>
      <c r="HM11" s="105"/>
      <c r="HN11" s="105"/>
      <c r="HO11" s="105"/>
      <c r="HP11" s="105"/>
      <c r="HQ11" s="105"/>
      <c r="HR11" s="105"/>
      <c r="HS11" s="105"/>
      <c r="HT11" s="105"/>
      <c r="HU11" s="105"/>
      <c r="HV11" s="105"/>
      <c r="HW11" s="105"/>
      <c r="HX11" s="105"/>
      <c r="HY11" s="105"/>
      <c r="HZ11" s="105"/>
      <c r="IA11" s="105"/>
      <c r="IB11" s="105"/>
      <c r="IC11" s="105"/>
      <c r="ID11" s="105"/>
      <c r="IE11" s="105"/>
      <c r="IF11" s="105"/>
      <c r="IG11" s="105"/>
      <c r="IH11" s="105"/>
      <c r="II11" s="105"/>
      <c r="IJ11" s="105"/>
      <c r="IK11" s="105"/>
      <c r="IL11" s="105"/>
      <c r="IM11" s="105"/>
      <c r="IN11" s="105"/>
      <c r="IO11" s="105"/>
      <c r="IP11" s="105"/>
      <c r="IQ11" s="105"/>
      <c r="IR11" s="105"/>
      <c r="IS11" s="105"/>
      <c r="IT11" s="105"/>
      <c r="IU11" s="105"/>
      <c r="IV11" s="105"/>
    </row>
    <row r="12" spans="1:256" s="5" customFormat="1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</row>
    <row r="13" spans="1:256" ht="13.8" thickBot="1" x14ac:dyDescent="0.3">
      <c r="A13" s="50"/>
      <c r="B13" s="50"/>
      <c r="C13" s="50"/>
      <c r="D13" s="50"/>
      <c r="E13" s="50"/>
      <c r="F13" s="50"/>
      <c r="G13" s="50"/>
      <c r="H13" s="50"/>
      <c r="I13" s="50"/>
      <c r="J13" s="50"/>
    </row>
    <row r="14" spans="1:256" ht="13.8" thickBot="1" x14ac:dyDescent="0.3">
      <c r="A14" s="50"/>
      <c r="B14" s="107" t="s">
        <v>3</v>
      </c>
      <c r="C14" s="107"/>
      <c r="D14" s="9" t="s">
        <v>4</v>
      </c>
      <c r="E14" s="9" t="s">
        <v>5</v>
      </c>
      <c r="F14" s="9" t="s">
        <v>6</v>
      </c>
      <c r="G14" s="9" t="s">
        <v>7</v>
      </c>
      <c r="H14" s="9" t="s">
        <v>8</v>
      </c>
      <c r="I14" s="9" t="s">
        <v>9</v>
      </c>
      <c r="J14" s="9" t="s">
        <v>10</v>
      </c>
      <c r="K14" s="9" t="s">
        <v>11</v>
      </c>
      <c r="L14" s="9" t="s">
        <v>12</v>
      </c>
      <c r="M14" s="9" t="s">
        <v>13</v>
      </c>
      <c r="N14" s="9" t="s">
        <v>14</v>
      </c>
      <c r="O14" s="9" t="s">
        <v>15</v>
      </c>
      <c r="P14" s="9" t="s">
        <v>16</v>
      </c>
      <c r="Q14" s="9" t="s">
        <v>17</v>
      </c>
      <c r="R14" s="9" t="s">
        <v>18</v>
      </c>
      <c r="S14" s="9" t="s">
        <v>19</v>
      </c>
      <c r="T14" s="9" t="s">
        <v>20</v>
      </c>
      <c r="U14" s="9" t="s">
        <v>21</v>
      </c>
    </row>
    <row r="15" spans="1:256" x14ac:dyDescent="0.25">
      <c r="A15" s="50"/>
      <c r="B15" s="97" t="s">
        <v>22</v>
      </c>
      <c r="C15" s="96"/>
      <c r="D15" s="10">
        <f t="shared" ref="D15:U15" si="0">C3</f>
        <v>0</v>
      </c>
      <c r="E15" s="10">
        <f t="shared" si="0"/>
        <v>-3.9000000000000003E-3</v>
      </c>
      <c r="F15" s="10">
        <f t="shared" si="0"/>
        <v>-9.4999999999999998E-3</v>
      </c>
      <c r="G15" s="10">
        <f t="shared" si="0"/>
        <v>-1.9400000000000001E-2</v>
      </c>
      <c r="H15" s="10">
        <f t="shared" si="0"/>
        <v>-3.27E-2</v>
      </c>
      <c r="I15" s="10">
        <f t="shared" si="0"/>
        <v>-3.7199999999999997E-2</v>
      </c>
      <c r="J15" s="10">
        <f t="shared" si="0"/>
        <v>-3.2799999999999996E-2</v>
      </c>
      <c r="K15" s="10">
        <f t="shared" si="0"/>
        <v>-3.32E-2</v>
      </c>
      <c r="L15" s="10">
        <f t="shared" si="0"/>
        <v>-2.47E-2</v>
      </c>
      <c r="M15" s="10">
        <f t="shared" si="0"/>
        <v>-1.12E-2</v>
      </c>
      <c r="N15" s="10">
        <f t="shared" si="0"/>
        <v>1.9E-3</v>
      </c>
      <c r="O15" s="10">
        <f t="shared" si="0"/>
        <v>2.12E-2</v>
      </c>
      <c r="P15" s="10">
        <f t="shared" si="0"/>
        <v>4.5700000000000005E-2</v>
      </c>
      <c r="Q15" s="10">
        <f t="shared" si="0"/>
        <v>8.8800000000000004E-2</v>
      </c>
      <c r="R15" s="10">
        <f t="shared" si="0"/>
        <v>0.12889999999999999</v>
      </c>
      <c r="S15" s="10">
        <f t="shared" si="0"/>
        <v>0.1633</v>
      </c>
      <c r="T15" s="10">
        <f t="shared" si="0"/>
        <v>0.21049999999999999</v>
      </c>
      <c r="U15" s="10">
        <f t="shared" si="0"/>
        <v>0.24159999999999998</v>
      </c>
    </row>
    <row r="16" spans="1:256" x14ac:dyDescent="0.25">
      <c r="A16" s="50"/>
      <c r="B16" s="113" t="s">
        <v>23</v>
      </c>
      <c r="C16" s="114"/>
      <c r="D16" s="10">
        <f t="shared" ref="D16:U16" si="1">C4</f>
        <v>0</v>
      </c>
      <c r="E16" s="10">
        <f t="shared" si="1"/>
        <v>-4.0000000000000001E-3</v>
      </c>
      <c r="F16" s="10">
        <f t="shared" si="1"/>
        <v>-1.0100000000000001E-2</v>
      </c>
      <c r="G16" s="10">
        <f t="shared" si="1"/>
        <v>-1.9599999999999999E-2</v>
      </c>
      <c r="H16" s="10">
        <f t="shared" si="1"/>
        <v>-3.27E-2</v>
      </c>
      <c r="I16" s="10">
        <f t="shared" si="1"/>
        <v>-3.8099999999999995E-2</v>
      </c>
      <c r="J16" s="10">
        <f t="shared" si="1"/>
        <v>-3.3799999999999997E-2</v>
      </c>
      <c r="K16" s="10">
        <f t="shared" si="1"/>
        <v>-3.6899999999999995E-2</v>
      </c>
      <c r="L16" s="10">
        <f t="shared" si="1"/>
        <v>-2.86E-2</v>
      </c>
      <c r="M16" s="10">
        <f t="shared" si="1"/>
        <v>-1.54E-2</v>
      </c>
      <c r="N16" s="10">
        <f t="shared" si="1"/>
        <v>-2.1000000000000003E-3</v>
      </c>
      <c r="O16" s="10">
        <f t="shared" si="1"/>
        <v>1.7899999999999999E-2</v>
      </c>
      <c r="P16" s="10">
        <f t="shared" si="1"/>
        <v>4.2600000000000006E-2</v>
      </c>
      <c r="Q16" s="10">
        <f t="shared" si="1"/>
        <v>8.5600000000000009E-2</v>
      </c>
      <c r="R16" s="10">
        <f t="shared" si="1"/>
        <v>0.126</v>
      </c>
      <c r="S16" s="10">
        <f t="shared" si="1"/>
        <v>0.16099999999999998</v>
      </c>
      <c r="T16" s="10">
        <f t="shared" si="1"/>
        <v>0.2082</v>
      </c>
      <c r="U16" s="10">
        <f t="shared" si="1"/>
        <v>0.23929999999999998</v>
      </c>
    </row>
    <row r="17" spans="1:21" x14ac:dyDescent="0.25">
      <c r="A17" s="50"/>
      <c r="B17" s="113" t="s">
        <v>24</v>
      </c>
      <c r="C17" s="114"/>
      <c r="D17" s="10">
        <f t="shared" ref="D17:U17" si="2">C5</f>
        <v>0</v>
      </c>
      <c r="E17" s="10">
        <f t="shared" si="2"/>
        <v>-3.8E-3</v>
      </c>
      <c r="F17" s="10">
        <f t="shared" si="2"/>
        <v>-1.0200000000000001E-2</v>
      </c>
      <c r="G17" s="10">
        <f t="shared" si="2"/>
        <v>-1.9599999999999999E-2</v>
      </c>
      <c r="H17" s="10">
        <f t="shared" si="2"/>
        <v>-3.3099999999999997E-2</v>
      </c>
      <c r="I17" s="10">
        <f t="shared" si="2"/>
        <v>-3.7599999999999995E-2</v>
      </c>
      <c r="J17" s="10">
        <f t="shared" si="2"/>
        <v>-3.3099999999999997E-2</v>
      </c>
      <c r="K17" s="10">
        <f t="shared" si="2"/>
        <v>-3.5099999999999999E-2</v>
      </c>
      <c r="L17" s="10">
        <f t="shared" si="2"/>
        <v>-2.6100000000000002E-2</v>
      </c>
      <c r="M17" s="10">
        <f t="shared" si="2"/>
        <v>-1.34E-2</v>
      </c>
      <c r="N17" s="10">
        <f t="shared" si="2"/>
        <v>1E-4</v>
      </c>
      <c r="O17" s="10">
        <f t="shared" si="2"/>
        <v>2.1999999999999999E-2</v>
      </c>
      <c r="P17" s="10">
        <f t="shared" si="2"/>
        <v>4.6300000000000001E-2</v>
      </c>
      <c r="Q17" s="10">
        <f t="shared" si="2"/>
        <v>8.9099999999999999E-2</v>
      </c>
      <c r="R17" s="10">
        <f t="shared" si="2"/>
        <v>0.12959999999999999</v>
      </c>
      <c r="S17" s="10">
        <f t="shared" si="2"/>
        <v>0.16449999999999998</v>
      </c>
      <c r="T17" s="10">
        <f t="shared" si="2"/>
        <v>0.21109999999999998</v>
      </c>
      <c r="U17" s="10">
        <f t="shared" si="2"/>
        <v>0.24259999999999998</v>
      </c>
    </row>
    <row r="18" spans="1:21" ht="13.8" thickBot="1" x14ac:dyDescent="0.3">
      <c r="A18" s="50"/>
      <c r="B18" s="113" t="s">
        <v>25</v>
      </c>
      <c r="C18" s="114"/>
      <c r="D18" s="10">
        <f t="shared" ref="D18:U18" si="3">C6</f>
        <v>0</v>
      </c>
      <c r="E18" s="10">
        <f t="shared" si="3"/>
        <v>-4.0999999999999995E-3</v>
      </c>
      <c r="F18" s="10">
        <f t="shared" si="3"/>
        <v>-1.0400000000000001E-2</v>
      </c>
      <c r="G18" s="10">
        <f t="shared" si="3"/>
        <v>-1.9800000000000002E-2</v>
      </c>
      <c r="H18" s="10">
        <f t="shared" si="3"/>
        <v>-3.2999999999999995E-2</v>
      </c>
      <c r="I18" s="10">
        <f t="shared" si="3"/>
        <v>-3.7199999999999997E-2</v>
      </c>
      <c r="J18" s="10">
        <f t="shared" si="3"/>
        <v>-3.2299999999999995E-2</v>
      </c>
      <c r="K18" s="10">
        <f t="shared" si="3"/>
        <v>-3.32E-2</v>
      </c>
      <c r="L18" s="10">
        <f t="shared" si="3"/>
        <v>-2.5100000000000001E-2</v>
      </c>
      <c r="M18" s="10">
        <f t="shared" si="3"/>
        <v>-1.1300000000000001E-2</v>
      </c>
      <c r="N18" s="10">
        <f t="shared" si="3"/>
        <v>1.5E-3</v>
      </c>
      <c r="O18" s="10">
        <f t="shared" si="3"/>
        <v>2.1899999999999999E-2</v>
      </c>
      <c r="P18" s="10">
        <f t="shared" si="3"/>
        <v>4.6200000000000005E-2</v>
      </c>
      <c r="Q18" s="10">
        <f t="shared" si="3"/>
        <v>8.8800000000000004E-2</v>
      </c>
      <c r="R18" s="10">
        <f t="shared" si="3"/>
        <v>0.12949999999999998</v>
      </c>
      <c r="S18" s="10">
        <f t="shared" si="3"/>
        <v>0.1648</v>
      </c>
      <c r="T18" s="10">
        <f t="shared" si="3"/>
        <v>0.21179999999999999</v>
      </c>
      <c r="U18" s="10">
        <f t="shared" si="3"/>
        <v>0.24259999999999998</v>
      </c>
    </row>
    <row r="19" spans="1:21" ht="13.8" thickBot="1" x14ac:dyDescent="0.3">
      <c r="A19" s="50"/>
      <c r="B19" s="107" t="s">
        <v>27</v>
      </c>
      <c r="C19" s="107"/>
      <c r="D19" s="11">
        <f t="shared" ref="D19:U19" si="4">AVERAGE(D15:D18)</f>
        <v>0</v>
      </c>
      <c r="E19" s="12">
        <f t="shared" si="4"/>
        <v>-3.9500000000000004E-3</v>
      </c>
      <c r="F19" s="12">
        <f t="shared" si="4"/>
        <v>-1.005E-2</v>
      </c>
      <c r="G19" s="12">
        <f t="shared" si="4"/>
        <v>-1.9599999999999999E-2</v>
      </c>
      <c r="H19" s="12">
        <f t="shared" si="4"/>
        <v>-3.2875000000000001E-2</v>
      </c>
      <c r="I19" s="12">
        <f t="shared" si="4"/>
        <v>-3.7524999999999996E-2</v>
      </c>
      <c r="J19" s="12">
        <f t="shared" si="4"/>
        <v>-3.2999999999999995E-2</v>
      </c>
      <c r="K19" s="12">
        <f t="shared" si="4"/>
        <v>-3.4599999999999999E-2</v>
      </c>
      <c r="L19" s="12">
        <f t="shared" si="4"/>
        <v>-2.6124999999999999E-2</v>
      </c>
      <c r="M19" s="12">
        <f t="shared" si="4"/>
        <v>-1.2825E-2</v>
      </c>
      <c r="N19" s="12">
        <f t="shared" si="4"/>
        <v>3.4999999999999994E-4</v>
      </c>
      <c r="O19" s="12">
        <f t="shared" si="4"/>
        <v>2.0749999999999998E-2</v>
      </c>
      <c r="P19" s="12">
        <f t="shared" si="4"/>
        <v>4.5200000000000004E-2</v>
      </c>
      <c r="Q19" s="12">
        <f t="shared" si="4"/>
        <v>8.8075000000000001E-2</v>
      </c>
      <c r="R19" s="12">
        <f t="shared" si="4"/>
        <v>0.1285</v>
      </c>
      <c r="S19" s="12">
        <f t="shared" si="4"/>
        <v>0.16339999999999999</v>
      </c>
      <c r="T19" s="12">
        <f t="shared" si="4"/>
        <v>0.21039999999999998</v>
      </c>
      <c r="U19" s="12">
        <f t="shared" si="4"/>
        <v>0.24152499999999999</v>
      </c>
    </row>
    <row r="20" spans="1:21" ht="13.8" thickBot="1" x14ac:dyDescent="0.3">
      <c r="A20" s="50"/>
      <c r="B20" s="107" t="s">
        <v>28</v>
      </c>
      <c r="C20" s="107"/>
      <c r="D20" s="12">
        <f t="shared" ref="D20:U20" si="5">_xlfn.STDEV.S(D15:D18)</f>
        <v>0</v>
      </c>
      <c r="E20" s="12">
        <f t="shared" si="5"/>
        <v>1.2909944487358034E-4</v>
      </c>
      <c r="F20" s="12">
        <f t="shared" si="5"/>
        <v>3.8729833462074231E-4</v>
      </c>
      <c r="G20" s="12">
        <f t="shared" si="5"/>
        <v>1.6329931618554565E-4</v>
      </c>
      <c r="H20" s="12">
        <f t="shared" si="5"/>
        <v>2.0615528128088107E-4</v>
      </c>
      <c r="I20" s="12">
        <f t="shared" si="5"/>
        <v>4.2720018726587553E-4</v>
      </c>
      <c r="J20" s="12">
        <f t="shared" si="5"/>
        <v>6.2716292407422655E-4</v>
      </c>
      <c r="K20" s="12">
        <f t="shared" si="5"/>
        <v>1.7757627469156248E-3</v>
      </c>
      <c r="L20" s="12">
        <f t="shared" si="5"/>
        <v>1.7519037264263888E-3</v>
      </c>
      <c r="M20" s="12">
        <f t="shared" si="5"/>
        <v>1.9939491802283562E-3</v>
      </c>
      <c r="N20" s="12">
        <f t="shared" si="5"/>
        <v>1.8064698539785639E-3</v>
      </c>
      <c r="O20" s="12">
        <f t="shared" si="5"/>
        <v>1.9330459556530636E-3</v>
      </c>
      <c r="P20" s="12">
        <f t="shared" si="5"/>
        <v>1.7530925056406261E-3</v>
      </c>
      <c r="Q20" s="12">
        <f t="shared" si="5"/>
        <v>1.6560495161679156E-3</v>
      </c>
      <c r="R20" s="12">
        <f t="shared" si="5"/>
        <v>1.6950909513454751E-3</v>
      </c>
      <c r="S20" s="12">
        <f t="shared" si="5"/>
        <v>1.7262676501632139E-3</v>
      </c>
      <c r="T20" s="12">
        <f t="shared" si="5"/>
        <v>1.5599145275730076E-3</v>
      </c>
      <c r="U20" s="12">
        <f t="shared" si="5"/>
        <v>1.5564382416273369E-3</v>
      </c>
    </row>
    <row r="21" spans="1:21" x14ac:dyDescent="0.25">
      <c r="A21" s="50"/>
      <c r="D21" s="13"/>
    </row>
    <row r="22" spans="1:21" x14ac:dyDescent="0.25">
      <c r="A22" s="50"/>
    </row>
    <row r="23" spans="1:21" x14ac:dyDescent="0.25">
      <c r="A23" s="50"/>
    </row>
    <row r="24" spans="1:21" ht="13.8" thickBot="1" x14ac:dyDescent="0.3">
      <c r="A24" s="50"/>
    </row>
    <row r="25" spans="1:21" ht="13.8" thickBot="1" x14ac:dyDescent="0.3">
      <c r="A25" s="50"/>
      <c r="B25" s="107" t="s">
        <v>29</v>
      </c>
      <c r="C25" s="107"/>
      <c r="D25" s="9" t="s">
        <v>4</v>
      </c>
      <c r="E25" s="9" t="s">
        <v>5</v>
      </c>
      <c r="F25" s="9" t="s">
        <v>6</v>
      </c>
      <c r="G25" s="9" t="s">
        <v>7</v>
      </c>
      <c r="H25" s="9" t="s">
        <v>8</v>
      </c>
      <c r="I25" s="9" t="s">
        <v>9</v>
      </c>
      <c r="J25" s="9" t="s">
        <v>10</v>
      </c>
      <c r="K25" s="9" t="s">
        <v>11</v>
      </c>
      <c r="L25" s="9" t="s">
        <v>12</v>
      </c>
      <c r="M25" s="9" t="s">
        <v>13</v>
      </c>
      <c r="N25" s="9" t="s">
        <v>14</v>
      </c>
      <c r="O25" s="9" t="s">
        <v>15</v>
      </c>
      <c r="P25" s="9" t="s">
        <v>16</v>
      </c>
      <c r="Q25" s="9" t="s">
        <v>17</v>
      </c>
      <c r="R25" s="9" t="s">
        <v>18</v>
      </c>
      <c r="S25" s="9" t="s">
        <v>19</v>
      </c>
      <c r="T25" s="9" t="s">
        <v>20</v>
      </c>
      <c r="U25" s="9" t="s">
        <v>21</v>
      </c>
    </row>
    <row r="26" spans="1:21" x14ac:dyDescent="0.25">
      <c r="A26" s="50"/>
      <c r="B26" s="111" t="s">
        <v>30</v>
      </c>
      <c r="C26" s="112"/>
      <c r="D26" s="10">
        <f>AL3</f>
        <v>-5.5999999999999999E-3</v>
      </c>
      <c r="E26" s="10">
        <f>AK3</f>
        <v>-9.8000000000000014E-3</v>
      </c>
      <c r="F26" s="10">
        <f>AJ3</f>
        <v>-1.5300000000000001E-2</v>
      </c>
      <c r="G26" s="10">
        <f>AI3</f>
        <v>-2.4799999999999999E-2</v>
      </c>
      <c r="H26" s="10">
        <f>AH3</f>
        <v>-3.7699999999999997E-2</v>
      </c>
      <c r="I26" s="10">
        <f>AG3</f>
        <v>-4.1699999999999994E-2</v>
      </c>
      <c r="J26" s="10">
        <f>AF3</f>
        <v>-3.7199999999999997E-2</v>
      </c>
      <c r="K26" s="10">
        <f>AE3</f>
        <v>-3.7899999999999996E-2</v>
      </c>
      <c r="L26" s="10">
        <f>AD3</f>
        <v>-2.92E-2</v>
      </c>
      <c r="M26" s="10">
        <f>AC3</f>
        <v>-1.5700000000000002E-2</v>
      </c>
      <c r="N26" s="10">
        <f>AB3</f>
        <v>-2.9000000000000002E-3</v>
      </c>
      <c r="O26" s="10">
        <f>AA3</f>
        <v>1.7999999999999999E-2</v>
      </c>
      <c r="P26" s="10">
        <f>Z3</f>
        <v>4.2100000000000005E-2</v>
      </c>
      <c r="Q26" s="10">
        <f>Y3</f>
        <v>8.5100000000000009E-2</v>
      </c>
      <c r="R26" s="10">
        <f>X3</f>
        <v>0.12539999999999998</v>
      </c>
      <c r="S26" s="10">
        <f>W3</f>
        <v>0.16219999999999998</v>
      </c>
      <c r="T26" s="10">
        <f>V3</f>
        <v>0.20759999999999998</v>
      </c>
      <c r="U26" s="10">
        <f>U3</f>
        <v>0.23779999999999998</v>
      </c>
    </row>
    <row r="27" spans="1:21" x14ac:dyDescent="0.25">
      <c r="A27" s="50"/>
      <c r="B27" s="111" t="s">
        <v>31</v>
      </c>
      <c r="C27" s="112"/>
      <c r="D27" s="10">
        <f>AL4</f>
        <v>-8.1000000000000013E-3</v>
      </c>
      <c r="E27" s="10">
        <f>AK4</f>
        <v>-1.2700000000000001E-2</v>
      </c>
      <c r="F27" s="10">
        <f>AJ4</f>
        <v>-1.83E-2</v>
      </c>
      <c r="G27" s="10">
        <f>AI4</f>
        <v>-2.7800000000000002E-2</v>
      </c>
      <c r="H27" s="10">
        <f>AH4</f>
        <v>-4.0399999999999998E-2</v>
      </c>
      <c r="I27" s="10">
        <f>AG4</f>
        <v>-4.3999999999999997E-2</v>
      </c>
      <c r="J27" s="10">
        <f>AF4</f>
        <v>-4.0299999999999996E-2</v>
      </c>
      <c r="K27" s="10">
        <f>AE4</f>
        <v>-4.07E-2</v>
      </c>
      <c r="L27" s="10">
        <f>AD4</f>
        <v>-3.1899999999999998E-2</v>
      </c>
      <c r="M27" s="10">
        <f>AC4</f>
        <v>-1.8700000000000001E-2</v>
      </c>
      <c r="N27" s="10">
        <f>AB4</f>
        <v>-5.1999999999999998E-3</v>
      </c>
      <c r="O27" s="10">
        <f>AA4</f>
        <v>1.5099999999999999E-2</v>
      </c>
      <c r="P27" s="10">
        <f>Z4</f>
        <v>4.02E-2</v>
      </c>
      <c r="Q27" s="10">
        <f>Y4</f>
        <v>8.2799999999999999E-2</v>
      </c>
      <c r="R27" s="10">
        <f>X4</f>
        <v>0.1235</v>
      </c>
      <c r="S27" s="10">
        <f>W4</f>
        <v>0.15919999999999998</v>
      </c>
      <c r="T27" s="10">
        <f>V4</f>
        <v>0.20569999999999999</v>
      </c>
      <c r="U27" s="10">
        <f>U4</f>
        <v>0.23619999999999999</v>
      </c>
    </row>
    <row r="28" spans="1:21" x14ac:dyDescent="0.25">
      <c r="A28" s="50"/>
      <c r="B28" s="111" t="s">
        <v>32</v>
      </c>
      <c r="C28" s="112"/>
      <c r="D28" s="10">
        <f>AL5</f>
        <v>-3.3E-3</v>
      </c>
      <c r="E28" s="10">
        <f>AK5</f>
        <v>-7.8000000000000005E-3</v>
      </c>
      <c r="F28" s="10">
        <f>AJ5</f>
        <v>-1.3900000000000001E-2</v>
      </c>
      <c r="G28" s="10">
        <f>AI5</f>
        <v>-2.2100000000000002E-2</v>
      </c>
      <c r="H28" s="10">
        <f>AH5</f>
        <v>-3.5899999999999994E-2</v>
      </c>
      <c r="I28" s="10">
        <f>AG5</f>
        <v>-3.9699999999999999E-2</v>
      </c>
      <c r="J28" s="10">
        <f>AF5</f>
        <v>-3.56E-2</v>
      </c>
      <c r="K28" s="10">
        <f>AE5</f>
        <v>-3.5899999999999994E-2</v>
      </c>
      <c r="L28" s="10">
        <f>AD5</f>
        <v>-2.7800000000000002E-2</v>
      </c>
      <c r="M28" s="10">
        <f>AC5</f>
        <v>-1.43E-2</v>
      </c>
      <c r="N28" s="10">
        <f>AB5</f>
        <v>-6.9999999999999999E-4</v>
      </c>
      <c r="O28" s="10">
        <f>AA5</f>
        <v>1.9599999999999999E-2</v>
      </c>
      <c r="P28" s="10">
        <f>Z5</f>
        <v>4.41E-2</v>
      </c>
      <c r="Q28" s="10">
        <f>Y5</f>
        <v>8.6800000000000002E-2</v>
      </c>
      <c r="R28" s="10">
        <f>X5</f>
        <v>0.12769999999999998</v>
      </c>
      <c r="S28" s="10">
        <f>W5</f>
        <v>0.16259999999999999</v>
      </c>
      <c r="T28" s="10">
        <f>V5</f>
        <v>0.2102</v>
      </c>
      <c r="U28" s="10">
        <f>U5</f>
        <v>0.24</v>
      </c>
    </row>
    <row r="29" spans="1:21" ht="13.8" thickBot="1" x14ac:dyDescent="0.3">
      <c r="A29" s="50"/>
      <c r="B29" s="111" t="s">
        <v>33</v>
      </c>
      <c r="C29" s="112"/>
      <c r="D29" s="10">
        <f>AL6</f>
        <v>-3.9000000000000003E-3</v>
      </c>
      <c r="E29" s="10">
        <f>AK6</f>
        <v>-8.0000000000000002E-3</v>
      </c>
      <c r="F29" s="10">
        <f>AJ6</f>
        <v>-1.4E-2</v>
      </c>
      <c r="G29" s="10">
        <f>AI6</f>
        <v>-2.2499999999999999E-2</v>
      </c>
      <c r="H29" s="10">
        <f>AH6</f>
        <v>-3.6399999999999995E-2</v>
      </c>
      <c r="I29" s="10">
        <f>AG6</f>
        <v>-4.0799999999999996E-2</v>
      </c>
      <c r="J29" s="10">
        <f>AF6</f>
        <v>-3.61E-2</v>
      </c>
      <c r="K29" s="10">
        <f>AE6</f>
        <v>-3.6699999999999997E-2</v>
      </c>
      <c r="L29" s="10">
        <f>AD6</f>
        <v>-2.8000000000000001E-2</v>
      </c>
      <c r="M29" s="10">
        <f>AC6</f>
        <v>-1.5000000000000001E-2</v>
      </c>
      <c r="N29" s="10">
        <f>AB6</f>
        <v>-1.5E-3</v>
      </c>
      <c r="O29" s="10">
        <f>AA6</f>
        <v>1.9199999999999998E-2</v>
      </c>
      <c r="P29" s="10">
        <f>Z6</f>
        <v>4.3700000000000003E-2</v>
      </c>
      <c r="Q29" s="10">
        <f>Y6</f>
        <v>8.6800000000000002E-2</v>
      </c>
      <c r="R29" s="10">
        <f>X6</f>
        <v>0.12709999999999999</v>
      </c>
      <c r="S29" s="10">
        <f>W6</f>
        <v>0.16309999999999999</v>
      </c>
      <c r="T29" s="10">
        <f>V6</f>
        <v>0.20949999999999999</v>
      </c>
      <c r="U29" s="10">
        <f>U6</f>
        <v>0.23959999999999998</v>
      </c>
    </row>
    <row r="30" spans="1:21" ht="13.8" thickBot="1" x14ac:dyDescent="0.3">
      <c r="A30" s="50"/>
      <c r="B30" s="107" t="s">
        <v>35</v>
      </c>
      <c r="C30" s="107"/>
      <c r="D30" s="11">
        <f t="shared" ref="D30:U30" si="6">AVERAGE(D26:D29)</f>
        <v>-5.2250000000000005E-3</v>
      </c>
      <c r="E30" s="12">
        <f t="shared" si="6"/>
        <v>-9.5750000000000002E-3</v>
      </c>
      <c r="F30" s="12">
        <f t="shared" si="6"/>
        <v>-1.5375000000000002E-2</v>
      </c>
      <c r="G30" s="12">
        <f t="shared" si="6"/>
        <v>-2.4300000000000002E-2</v>
      </c>
      <c r="H30" s="12">
        <f t="shared" si="6"/>
        <v>-3.7599999999999995E-2</v>
      </c>
      <c r="I30" s="12">
        <f t="shared" si="6"/>
        <v>-4.1550000000000004E-2</v>
      </c>
      <c r="J30" s="12">
        <f t="shared" si="6"/>
        <v>-3.7299999999999993E-2</v>
      </c>
      <c r="K30" s="12">
        <f t="shared" si="6"/>
        <v>-3.78E-2</v>
      </c>
      <c r="L30" s="12">
        <f t="shared" si="6"/>
        <v>-2.9225000000000001E-2</v>
      </c>
      <c r="M30" s="12">
        <f t="shared" si="6"/>
        <v>-1.5925000000000002E-2</v>
      </c>
      <c r="N30" s="12">
        <f t="shared" si="6"/>
        <v>-2.5749999999999996E-3</v>
      </c>
      <c r="O30" s="12">
        <f t="shared" si="6"/>
        <v>1.7974999999999998E-2</v>
      </c>
      <c r="P30" s="12">
        <f t="shared" si="6"/>
        <v>4.2525000000000007E-2</v>
      </c>
      <c r="Q30" s="12">
        <f t="shared" si="6"/>
        <v>8.5374999999999993E-2</v>
      </c>
      <c r="R30" s="12">
        <f t="shared" si="6"/>
        <v>0.12592499999999998</v>
      </c>
      <c r="S30" s="12">
        <f t="shared" si="6"/>
        <v>0.161775</v>
      </c>
      <c r="T30" s="12">
        <f t="shared" si="6"/>
        <v>0.20824999999999999</v>
      </c>
      <c r="U30" s="12">
        <f t="shared" si="6"/>
        <v>0.2384</v>
      </c>
    </row>
    <row r="31" spans="1:21" ht="13.8" thickBot="1" x14ac:dyDescent="0.3">
      <c r="A31" s="50"/>
      <c r="B31" s="107" t="s">
        <v>36</v>
      </c>
      <c r="C31" s="107"/>
      <c r="D31" s="12">
        <f t="shared" ref="D31:U31" si="7">_xlfn.STDEV.S(D26:D29)</f>
        <v>2.1500000000000004E-3</v>
      </c>
      <c r="E31" s="12">
        <f t="shared" si="7"/>
        <v>2.2691775308835288E-3</v>
      </c>
      <c r="F31" s="12">
        <f t="shared" si="7"/>
        <v>2.0516253719104435E-3</v>
      </c>
      <c r="G31" s="12">
        <f t="shared" si="7"/>
        <v>2.6191601707417594E-3</v>
      </c>
      <c r="H31" s="12">
        <f t="shared" si="7"/>
        <v>2.0149441679609905E-3</v>
      </c>
      <c r="I31" s="12">
        <f t="shared" si="7"/>
        <v>1.8266545011760339E-3</v>
      </c>
      <c r="J31" s="12">
        <f t="shared" si="7"/>
        <v>2.1087120871912928E-3</v>
      </c>
      <c r="K31" s="12">
        <f t="shared" si="7"/>
        <v>2.1007935008784998E-3</v>
      </c>
      <c r="L31" s="12">
        <f t="shared" si="7"/>
        <v>1.8874586088176858E-3</v>
      </c>
      <c r="M31" s="12">
        <f t="shared" si="7"/>
        <v>1.9362764954072721E-3</v>
      </c>
      <c r="N31" s="12">
        <f t="shared" si="7"/>
        <v>1.9720970226301416E-3</v>
      </c>
      <c r="O31" s="12">
        <f t="shared" si="7"/>
        <v>2.0336748347101444E-3</v>
      </c>
      <c r="P31" s="12">
        <f t="shared" si="7"/>
        <v>1.7745891543302827E-3</v>
      </c>
      <c r="Q31" s="12">
        <f t="shared" si="7"/>
        <v>1.89450961113072E-3</v>
      </c>
      <c r="R31" s="12">
        <f t="shared" si="7"/>
        <v>1.8874586088176814E-3</v>
      </c>
      <c r="S31" s="12">
        <f t="shared" si="7"/>
        <v>1.7557049866079499E-3</v>
      </c>
      <c r="T31" s="12">
        <f t="shared" si="7"/>
        <v>2.0240223977680376E-3</v>
      </c>
      <c r="U31" s="12">
        <f t="shared" si="7"/>
        <v>1.7511900715418236E-3</v>
      </c>
    </row>
    <row r="32" spans="1:21" ht="13.8" thickBot="1" x14ac:dyDescent="0.3">
      <c r="A32" s="50"/>
      <c r="B32" s="107" t="s">
        <v>37</v>
      </c>
      <c r="C32" s="107"/>
      <c r="D32" s="12">
        <f t="shared" ref="D32:U32" si="8">D19-D30</f>
        <v>5.2250000000000005E-3</v>
      </c>
      <c r="E32" s="12">
        <f t="shared" si="8"/>
        <v>5.6249999999999998E-3</v>
      </c>
      <c r="F32" s="12">
        <f t="shared" si="8"/>
        <v>5.3250000000000016E-3</v>
      </c>
      <c r="G32" s="12">
        <f t="shared" si="8"/>
        <v>4.7000000000000028E-3</v>
      </c>
      <c r="H32" s="12">
        <f t="shared" si="8"/>
        <v>4.7249999999999931E-3</v>
      </c>
      <c r="I32" s="12">
        <f t="shared" si="8"/>
        <v>4.0250000000000077E-3</v>
      </c>
      <c r="J32" s="12">
        <f t="shared" si="8"/>
        <v>4.2999999999999983E-3</v>
      </c>
      <c r="K32" s="12">
        <f t="shared" si="8"/>
        <v>3.2000000000000015E-3</v>
      </c>
      <c r="L32" s="12">
        <f t="shared" si="8"/>
        <v>3.1000000000000021E-3</v>
      </c>
      <c r="M32" s="12">
        <f t="shared" si="8"/>
        <v>3.1000000000000021E-3</v>
      </c>
      <c r="N32" s="12">
        <f t="shared" si="8"/>
        <v>2.9249999999999996E-3</v>
      </c>
      <c r="O32" s="12">
        <f t="shared" si="8"/>
        <v>2.7749999999999997E-3</v>
      </c>
      <c r="P32" s="12">
        <f t="shared" si="8"/>
        <v>2.6749999999999968E-3</v>
      </c>
      <c r="Q32" s="12">
        <f t="shared" si="8"/>
        <v>2.7000000000000079E-3</v>
      </c>
      <c r="R32" s="12">
        <f t="shared" si="8"/>
        <v>2.5750000000000217E-3</v>
      </c>
      <c r="S32" s="12">
        <f t="shared" si="8"/>
        <v>1.6249999999999876E-3</v>
      </c>
      <c r="T32" s="12">
        <f t="shared" si="8"/>
        <v>2.1499999999999853E-3</v>
      </c>
      <c r="U32" s="12">
        <f t="shared" si="8"/>
        <v>3.1249999999999889E-3</v>
      </c>
    </row>
    <row r="33" spans="1:51" x14ac:dyDescent="0.25">
      <c r="A33" s="50"/>
      <c r="B33" s="50"/>
      <c r="C33" s="50"/>
      <c r="D33" s="50"/>
      <c r="E33" s="50"/>
      <c r="F33" s="50"/>
      <c r="G33" s="50"/>
      <c r="H33" s="50"/>
      <c r="I33" s="50"/>
      <c r="J33" s="50"/>
    </row>
    <row r="34" spans="1:51" x14ac:dyDescent="0.25">
      <c r="A34" s="50"/>
      <c r="B34" s="50"/>
      <c r="C34" s="50"/>
      <c r="D34" s="63" t="s">
        <v>52</v>
      </c>
      <c r="E34" s="63" t="s">
        <v>53</v>
      </c>
      <c r="F34" s="63" t="s">
        <v>54</v>
      </c>
      <c r="G34" s="50"/>
      <c r="H34" s="50"/>
      <c r="I34" s="50"/>
      <c r="J34" s="50"/>
    </row>
    <row r="35" spans="1:51" x14ac:dyDescent="0.25">
      <c r="D35" s="38" t="s">
        <v>4</v>
      </c>
      <c r="E35" s="6"/>
      <c r="F35" s="6"/>
    </row>
    <row r="36" spans="1:51" x14ac:dyDescent="0.25">
      <c r="D36" s="38" t="s">
        <v>5</v>
      </c>
      <c r="E36" s="6"/>
      <c r="F36" s="6"/>
    </row>
    <row r="37" spans="1:51" x14ac:dyDescent="0.25">
      <c r="D37" s="38" t="s">
        <v>6</v>
      </c>
      <c r="E37" s="6"/>
      <c r="F37" s="6"/>
    </row>
    <row r="38" spans="1:51" x14ac:dyDescent="0.25">
      <c r="D38" s="38" t="s">
        <v>7</v>
      </c>
      <c r="E38" s="6"/>
      <c r="F38" s="6"/>
    </row>
    <row r="39" spans="1:51" x14ac:dyDescent="0.25">
      <c r="D39" s="38" t="s">
        <v>8</v>
      </c>
      <c r="E39" s="6"/>
      <c r="F39" s="6"/>
    </row>
    <row r="40" spans="1:51" x14ac:dyDescent="0.25">
      <c r="D40" s="38" t="s">
        <v>14</v>
      </c>
      <c r="E40" s="6"/>
      <c r="F40" s="6"/>
    </row>
    <row r="41" spans="1:51" x14ac:dyDescent="0.25">
      <c r="D41" s="38" t="s">
        <v>15</v>
      </c>
      <c r="E41" s="6"/>
      <c r="F41" s="6"/>
    </row>
    <row r="42" spans="1:51" x14ac:dyDescent="0.25">
      <c r="D42" s="38" t="s">
        <v>16</v>
      </c>
      <c r="E42" s="6"/>
      <c r="F42" s="6"/>
    </row>
    <row r="43" spans="1:51" x14ac:dyDescent="0.25">
      <c r="D43" s="38" t="s">
        <v>17</v>
      </c>
      <c r="E43" s="6"/>
      <c r="F43" s="6"/>
    </row>
    <row r="44" spans="1:51" x14ac:dyDescent="0.25">
      <c r="D44" s="38" t="s">
        <v>18</v>
      </c>
      <c r="E44" s="6"/>
      <c r="F44" s="6"/>
    </row>
    <row r="45" spans="1:51" s="29" customFormat="1" x14ac:dyDescent="0.25">
      <c r="A45" s="51"/>
      <c r="D45" s="38" t="s">
        <v>19</v>
      </c>
      <c r="E45" s="6"/>
      <c r="F45" s="6"/>
      <c r="AH45" s="29">
        <v>0</v>
      </c>
      <c r="AI45" s="29">
        <v>-3.5900000000000003E-3</v>
      </c>
      <c r="AJ45" s="29">
        <v>-1.2959999999999999E-2</v>
      </c>
      <c r="AK45" s="29">
        <v>-2.1699999999999997E-2</v>
      </c>
      <c r="AL45" s="29">
        <v>-3.4040000000000001E-2</v>
      </c>
      <c r="AM45" s="29">
        <v>-3.7610000000000005E-2</v>
      </c>
      <c r="AN45" s="29">
        <v>-3.3570000000000003E-2</v>
      </c>
      <c r="AO45" s="29">
        <v>-3.4270000000000002E-2</v>
      </c>
      <c r="AP45" s="29">
        <v>-2.4980000000000002E-2</v>
      </c>
      <c r="AQ45" s="29">
        <v>-1.2709999999999999E-2</v>
      </c>
      <c r="AR45" s="29">
        <v>1.15E-3</v>
      </c>
      <c r="AS45" s="29">
        <v>2.1600000000000001E-2</v>
      </c>
      <c r="AT45" s="29">
        <v>4.4979999999999999E-2</v>
      </c>
      <c r="AU45" s="29">
        <v>8.8139999999999996E-2</v>
      </c>
      <c r="AV45" s="29">
        <v>0.12820999999999999</v>
      </c>
      <c r="AW45" s="29">
        <v>0.16231000000000001</v>
      </c>
      <c r="AX45" s="29">
        <v>0.21029</v>
      </c>
      <c r="AY45" s="29">
        <v>0.23958000000000004</v>
      </c>
    </row>
    <row r="46" spans="1:51" x14ac:dyDescent="0.25">
      <c r="D46" s="38" t="s">
        <v>20</v>
      </c>
      <c r="E46" s="6"/>
      <c r="F46" s="6"/>
      <c r="AH46" s="4">
        <v>-1.98E-3</v>
      </c>
      <c r="AI46" s="4">
        <v>-6.000000000000001E-3</v>
      </c>
      <c r="AJ46" s="4">
        <v>-1.5529999999999999E-2</v>
      </c>
      <c r="AK46" s="4">
        <v>-2.3879999999999995E-2</v>
      </c>
      <c r="AL46" s="4">
        <v>-3.7130000000000003E-2</v>
      </c>
      <c r="AM46" s="4">
        <v>-4.1479999999999996E-2</v>
      </c>
      <c r="AN46" s="4">
        <v>-3.6700000000000003E-2</v>
      </c>
      <c r="AO46" s="4">
        <v>-3.7820000000000006E-2</v>
      </c>
      <c r="AP46" s="4">
        <v>-2.928E-2</v>
      </c>
      <c r="AQ46" s="4">
        <v>-1.9319999999999997E-2</v>
      </c>
      <c r="AR46" s="4">
        <v>-6.0299999999999998E-3</v>
      </c>
      <c r="AS46" s="4">
        <v>1.5130000000000001E-2</v>
      </c>
      <c r="AT46" s="4">
        <v>3.8219999999999997E-2</v>
      </c>
      <c r="AU46" s="4">
        <v>8.0399999999999999E-2</v>
      </c>
      <c r="AV46" s="4">
        <v>0.11977000000000002</v>
      </c>
      <c r="AW46" s="4">
        <v>0.15458000000000002</v>
      </c>
      <c r="AX46" s="4">
        <v>0.20046000000000003</v>
      </c>
      <c r="AY46" s="4">
        <v>0.23025999999999999</v>
      </c>
    </row>
    <row r="47" spans="1:51" x14ac:dyDescent="0.25">
      <c r="D47" s="38" t="s">
        <v>21</v>
      </c>
      <c r="E47" s="6"/>
      <c r="F47" s="6"/>
    </row>
    <row r="48" spans="1:51" ht="13.8" thickBot="1" x14ac:dyDescent="0.3"/>
    <row r="49" spans="1:256" s="101" customFormat="1" ht="13.2" customHeight="1" thickBot="1" x14ac:dyDescent="0.3">
      <c r="A49" s="101" t="s">
        <v>38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/>
      <c r="CO49" s="102"/>
      <c r="CP49" s="102"/>
      <c r="CQ49" s="102"/>
      <c r="CR49" s="102"/>
      <c r="CS49" s="102"/>
      <c r="CT49" s="102"/>
      <c r="CU49" s="102"/>
      <c r="CV49" s="102"/>
      <c r="CW49" s="102"/>
      <c r="CX49" s="102"/>
      <c r="CY49" s="102"/>
      <c r="CZ49" s="102"/>
      <c r="DA49" s="102"/>
      <c r="DB49" s="102"/>
      <c r="DC49" s="102"/>
      <c r="DD49" s="102"/>
      <c r="DE49" s="102"/>
      <c r="DF49" s="102"/>
      <c r="DG49" s="102"/>
      <c r="DH49" s="102"/>
      <c r="DI49" s="102"/>
      <c r="DJ49" s="102"/>
      <c r="DK49" s="102"/>
      <c r="DL49" s="102"/>
      <c r="DM49" s="102"/>
      <c r="DN49" s="102"/>
      <c r="DO49" s="102"/>
      <c r="DP49" s="102"/>
      <c r="DQ49" s="102"/>
      <c r="DR49" s="102"/>
      <c r="DS49" s="102"/>
      <c r="DT49" s="102"/>
      <c r="DU49" s="102"/>
      <c r="DV49" s="102"/>
      <c r="DW49" s="102"/>
      <c r="DX49" s="102"/>
      <c r="DY49" s="102"/>
      <c r="DZ49" s="102"/>
      <c r="EA49" s="102"/>
      <c r="EB49" s="102"/>
      <c r="EC49" s="102"/>
      <c r="ED49" s="102"/>
      <c r="EE49" s="102"/>
      <c r="EF49" s="102"/>
      <c r="EG49" s="102"/>
      <c r="EH49" s="102"/>
      <c r="EI49" s="102"/>
      <c r="EJ49" s="102"/>
      <c r="EK49" s="102"/>
      <c r="EL49" s="102"/>
      <c r="EM49" s="102"/>
      <c r="EN49" s="102"/>
      <c r="EO49" s="102"/>
      <c r="EP49" s="102"/>
      <c r="EQ49" s="102"/>
      <c r="ER49" s="102"/>
      <c r="ES49" s="102"/>
      <c r="ET49" s="102"/>
      <c r="EU49" s="102"/>
      <c r="EV49" s="102"/>
      <c r="EW49" s="102"/>
      <c r="EX49" s="102"/>
      <c r="EY49" s="102"/>
      <c r="EZ49" s="102"/>
      <c r="FA49" s="102"/>
      <c r="FB49" s="102"/>
      <c r="FC49" s="102"/>
      <c r="FD49" s="102"/>
      <c r="FE49" s="102"/>
      <c r="FF49" s="102"/>
      <c r="FG49" s="102"/>
      <c r="FH49" s="102"/>
      <c r="FI49" s="102"/>
      <c r="FJ49" s="102"/>
      <c r="FK49" s="102"/>
      <c r="FL49" s="102"/>
      <c r="FM49" s="102"/>
      <c r="FN49" s="102"/>
      <c r="FO49" s="102"/>
      <c r="FP49" s="102"/>
      <c r="FQ49" s="102"/>
      <c r="FR49" s="102"/>
      <c r="FS49" s="102"/>
      <c r="FT49" s="102"/>
      <c r="FU49" s="102"/>
      <c r="FV49" s="102"/>
      <c r="FW49" s="102"/>
      <c r="FX49" s="102"/>
      <c r="FY49" s="102"/>
      <c r="FZ49" s="102"/>
      <c r="GA49" s="102"/>
      <c r="GB49" s="102"/>
      <c r="GC49" s="102"/>
      <c r="GD49" s="102"/>
      <c r="GE49" s="102"/>
      <c r="GF49" s="102"/>
      <c r="GG49" s="102"/>
      <c r="GH49" s="102"/>
      <c r="GI49" s="102"/>
      <c r="GJ49" s="102"/>
      <c r="GK49" s="102"/>
      <c r="GL49" s="102"/>
      <c r="GM49" s="102"/>
      <c r="GN49" s="102"/>
      <c r="GO49" s="102"/>
      <c r="GP49" s="102"/>
      <c r="GQ49" s="102"/>
      <c r="GR49" s="102"/>
      <c r="GS49" s="102"/>
      <c r="GT49" s="102"/>
      <c r="GU49" s="102"/>
      <c r="GV49" s="102"/>
      <c r="GW49" s="102"/>
      <c r="GX49" s="102"/>
      <c r="GY49" s="102"/>
      <c r="GZ49" s="102"/>
      <c r="HA49" s="102"/>
      <c r="HB49" s="102"/>
      <c r="HC49" s="102"/>
      <c r="HD49" s="102"/>
      <c r="HE49" s="102"/>
      <c r="HF49" s="102"/>
      <c r="HG49" s="102"/>
      <c r="HH49" s="102"/>
      <c r="HI49" s="102"/>
      <c r="HJ49" s="102"/>
      <c r="HK49" s="102"/>
      <c r="HL49" s="102"/>
      <c r="HM49" s="102"/>
      <c r="HN49" s="102"/>
      <c r="HO49" s="102"/>
      <c r="HP49" s="102"/>
      <c r="HQ49" s="102"/>
      <c r="HR49" s="102"/>
      <c r="HS49" s="102"/>
      <c r="HT49" s="102"/>
      <c r="HU49" s="102"/>
      <c r="HV49" s="102"/>
      <c r="HW49" s="102"/>
      <c r="HX49" s="102"/>
      <c r="HY49" s="102"/>
      <c r="HZ49" s="102"/>
      <c r="IA49" s="102"/>
      <c r="IB49" s="102"/>
      <c r="IC49" s="102"/>
      <c r="ID49" s="102"/>
      <c r="IE49" s="102"/>
      <c r="IF49" s="102"/>
      <c r="IG49" s="102"/>
      <c r="IH49" s="102"/>
      <c r="II49" s="102"/>
      <c r="IJ49" s="102"/>
      <c r="IK49" s="102"/>
      <c r="IL49" s="102"/>
      <c r="IM49" s="102"/>
      <c r="IN49" s="102"/>
      <c r="IO49" s="102"/>
      <c r="IP49" s="102"/>
      <c r="IQ49" s="102"/>
      <c r="IR49" s="102"/>
      <c r="IS49" s="102"/>
      <c r="IT49" s="102"/>
      <c r="IU49" s="102"/>
      <c r="IV49" s="102"/>
    </row>
    <row r="50" spans="1:256" s="101" customFormat="1" ht="13.2" customHeight="1" thickBot="1" x14ac:dyDescent="0.3">
      <c r="A50" s="109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  <c r="CE50" s="110"/>
      <c r="CF50" s="110"/>
      <c r="CG50" s="110"/>
      <c r="CH50" s="110"/>
      <c r="CI50" s="110"/>
      <c r="CJ50" s="110"/>
      <c r="CK50" s="110"/>
      <c r="CL50" s="110"/>
      <c r="CM50" s="110"/>
      <c r="CN50" s="110"/>
      <c r="CO50" s="110"/>
      <c r="CP50" s="110"/>
      <c r="CQ50" s="110"/>
      <c r="CR50" s="110"/>
      <c r="CS50" s="110"/>
      <c r="CT50" s="110"/>
      <c r="CU50" s="110"/>
      <c r="CV50" s="110"/>
      <c r="CW50" s="110"/>
      <c r="CX50" s="110"/>
      <c r="CY50" s="110"/>
      <c r="CZ50" s="110"/>
      <c r="DA50" s="110"/>
      <c r="DB50" s="110"/>
      <c r="DC50" s="110"/>
      <c r="DD50" s="110"/>
      <c r="DE50" s="110"/>
      <c r="DF50" s="110"/>
      <c r="DG50" s="110"/>
      <c r="DH50" s="110"/>
      <c r="DI50" s="110"/>
      <c r="DJ50" s="110"/>
      <c r="DK50" s="110"/>
      <c r="DL50" s="110"/>
      <c r="DM50" s="110"/>
      <c r="DN50" s="110"/>
      <c r="DO50" s="110"/>
      <c r="DP50" s="110"/>
      <c r="DQ50" s="110"/>
      <c r="DR50" s="110"/>
      <c r="DS50" s="110"/>
      <c r="DT50" s="110"/>
      <c r="DU50" s="110"/>
      <c r="DV50" s="110"/>
      <c r="DW50" s="110"/>
      <c r="DX50" s="110"/>
      <c r="DY50" s="110"/>
      <c r="DZ50" s="110"/>
      <c r="EA50" s="110"/>
      <c r="EB50" s="110"/>
      <c r="EC50" s="110"/>
      <c r="ED50" s="110"/>
      <c r="EE50" s="110"/>
      <c r="EF50" s="110"/>
      <c r="EG50" s="110"/>
      <c r="EH50" s="110"/>
      <c r="EI50" s="110"/>
      <c r="EJ50" s="110"/>
      <c r="EK50" s="110"/>
      <c r="EL50" s="110"/>
      <c r="EM50" s="110"/>
      <c r="EN50" s="110"/>
      <c r="EO50" s="110"/>
      <c r="EP50" s="110"/>
      <c r="EQ50" s="110"/>
      <c r="ER50" s="110"/>
      <c r="ES50" s="110"/>
      <c r="ET50" s="110"/>
      <c r="EU50" s="110"/>
      <c r="EV50" s="110"/>
      <c r="EW50" s="110"/>
      <c r="EX50" s="110"/>
      <c r="EY50" s="110"/>
      <c r="EZ50" s="110"/>
      <c r="FA50" s="110"/>
      <c r="FB50" s="110"/>
      <c r="FC50" s="110"/>
      <c r="FD50" s="110"/>
      <c r="FE50" s="110"/>
      <c r="FF50" s="110"/>
      <c r="FG50" s="110"/>
      <c r="FH50" s="110"/>
      <c r="FI50" s="110"/>
      <c r="FJ50" s="110"/>
      <c r="FK50" s="110"/>
      <c r="FL50" s="110"/>
      <c r="FM50" s="110"/>
      <c r="FN50" s="110"/>
      <c r="FO50" s="110"/>
      <c r="FP50" s="110"/>
      <c r="FQ50" s="110"/>
      <c r="FR50" s="110"/>
      <c r="FS50" s="110"/>
      <c r="FT50" s="110"/>
      <c r="FU50" s="110"/>
      <c r="FV50" s="110"/>
      <c r="FW50" s="110"/>
      <c r="FX50" s="110"/>
      <c r="FY50" s="110"/>
      <c r="FZ50" s="110"/>
      <c r="GA50" s="110"/>
      <c r="GB50" s="110"/>
      <c r="GC50" s="110"/>
      <c r="GD50" s="110"/>
      <c r="GE50" s="110"/>
      <c r="GF50" s="110"/>
      <c r="GG50" s="110"/>
      <c r="GH50" s="110"/>
      <c r="GI50" s="110"/>
      <c r="GJ50" s="110"/>
      <c r="GK50" s="110"/>
      <c r="GL50" s="110"/>
      <c r="GM50" s="110"/>
      <c r="GN50" s="110"/>
      <c r="GO50" s="110"/>
      <c r="GP50" s="110"/>
      <c r="GQ50" s="110"/>
      <c r="GR50" s="110"/>
      <c r="GS50" s="110"/>
      <c r="GT50" s="110"/>
      <c r="GU50" s="110"/>
      <c r="GV50" s="110"/>
      <c r="GW50" s="110"/>
      <c r="GX50" s="110"/>
      <c r="GY50" s="110"/>
      <c r="GZ50" s="110"/>
      <c r="HA50" s="110"/>
      <c r="HB50" s="110"/>
      <c r="HC50" s="110"/>
      <c r="HD50" s="110"/>
      <c r="HE50" s="110"/>
      <c r="HF50" s="110"/>
      <c r="HG50" s="110"/>
      <c r="HH50" s="110"/>
      <c r="HI50" s="110"/>
      <c r="HJ50" s="110"/>
      <c r="HK50" s="110"/>
      <c r="HL50" s="110"/>
      <c r="HM50" s="110"/>
      <c r="HN50" s="110"/>
      <c r="HO50" s="110"/>
      <c r="HP50" s="110"/>
      <c r="HQ50" s="110"/>
      <c r="HR50" s="110"/>
      <c r="HS50" s="110"/>
      <c r="HT50" s="110"/>
      <c r="HU50" s="110"/>
      <c r="HV50" s="110"/>
      <c r="HW50" s="110"/>
      <c r="HX50" s="110"/>
      <c r="HY50" s="110"/>
      <c r="HZ50" s="110"/>
      <c r="IA50" s="110"/>
      <c r="IB50" s="110"/>
      <c r="IC50" s="110"/>
      <c r="ID50" s="110"/>
      <c r="IE50" s="110"/>
      <c r="IF50" s="110"/>
      <c r="IG50" s="110"/>
      <c r="IH50" s="110"/>
      <c r="II50" s="110"/>
      <c r="IJ50" s="110"/>
      <c r="IK50" s="110"/>
      <c r="IL50" s="110"/>
      <c r="IM50" s="110"/>
      <c r="IN50" s="110"/>
      <c r="IO50" s="110"/>
      <c r="IP50" s="110"/>
      <c r="IQ50" s="110"/>
      <c r="IR50" s="110"/>
      <c r="IS50" s="110"/>
      <c r="IT50" s="110"/>
      <c r="IU50" s="110"/>
      <c r="IV50" s="110"/>
    </row>
    <row r="51" spans="1:256" s="124" customFormat="1" ht="13.8" customHeight="1" thickBot="1" x14ac:dyDescent="0.3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5"/>
      <c r="DO51" s="105"/>
      <c r="DP51" s="105"/>
      <c r="DQ51" s="105"/>
      <c r="DR51" s="105"/>
      <c r="DS51" s="105"/>
      <c r="DT51" s="105"/>
      <c r="DU51" s="105"/>
      <c r="DV51" s="105"/>
      <c r="DW51" s="105"/>
      <c r="DX51" s="105"/>
      <c r="DY51" s="105"/>
      <c r="DZ51" s="105"/>
      <c r="EA51" s="105"/>
      <c r="EB51" s="105"/>
      <c r="EC51" s="105"/>
      <c r="ED51" s="105"/>
      <c r="EE51" s="105"/>
      <c r="EF51" s="105"/>
      <c r="EG51" s="105"/>
      <c r="EH51" s="105"/>
      <c r="EI51" s="105"/>
      <c r="EJ51" s="105"/>
      <c r="EK51" s="105"/>
      <c r="EL51" s="105"/>
      <c r="EM51" s="105"/>
      <c r="EN51" s="105"/>
      <c r="EO51" s="105"/>
      <c r="EP51" s="105"/>
      <c r="EQ51" s="105"/>
      <c r="ER51" s="105"/>
      <c r="ES51" s="105"/>
      <c r="ET51" s="105"/>
      <c r="EU51" s="105"/>
      <c r="EV51" s="105"/>
      <c r="EW51" s="105"/>
      <c r="EX51" s="105"/>
      <c r="EY51" s="105"/>
      <c r="EZ51" s="105"/>
      <c r="FA51" s="105"/>
      <c r="FB51" s="105"/>
      <c r="FC51" s="105"/>
      <c r="FD51" s="105"/>
      <c r="FE51" s="105"/>
      <c r="FF51" s="105"/>
      <c r="FG51" s="105"/>
      <c r="FH51" s="105"/>
      <c r="FI51" s="105"/>
      <c r="FJ51" s="105"/>
      <c r="FK51" s="105"/>
      <c r="FL51" s="105"/>
      <c r="FM51" s="105"/>
      <c r="FN51" s="105"/>
      <c r="FO51" s="105"/>
      <c r="FP51" s="105"/>
      <c r="FQ51" s="105"/>
      <c r="FR51" s="105"/>
      <c r="FS51" s="105"/>
      <c r="FT51" s="105"/>
      <c r="FU51" s="105"/>
      <c r="FV51" s="105"/>
      <c r="FW51" s="105"/>
      <c r="FX51" s="105"/>
      <c r="FY51" s="105"/>
      <c r="FZ51" s="105"/>
      <c r="GA51" s="105"/>
      <c r="GB51" s="105"/>
      <c r="GC51" s="105"/>
      <c r="GD51" s="105"/>
      <c r="GE51" s="105"/>
      <c r="GF51" s="105"/>
      <c r="GG51" s="105"/>
      <c r="GH51" s="105"/>
      <c r="GI51" s="105"/>
      <c r="GJ51" s="105"/>
      <c r="GK51" s="105"/>
      <c r="GL51" s="105"/>
      <c r="GM51" s="105"/>
      <c r="GN51" s="105"/>
      <c r="GO51" s="105"/>
      <c r="GP51" s="105"/>
      <c r="GQ51" s="105"/>
      <c r="GR51" s="105"/>
      <c r="GS51" s="105"/>
      <c r="GT51" s="105"/>
      <c r="GU51" s="105"/>
      <c r="GV51" s="105"/>
      <c r="GW51" s="105"/>
      <c r="GX51" s="105"/>
      <c r="GY51" s="105"/>
      <c r="GZ51" s="105"/>
      <c r="HA51" s="105"/>
      <c r="HB51" s="105"/>
      <c r="HC51" s="105"/>
      <c r="HD51" s="105"/>
      <c r="HE51" s="105"/>
      <c r="HF51" s="105"/>
      <c r="HG51" s="105"/>
      <c r="HH51" s="105"/>
      <c r="HI51" s="105"/>
      <c r="HJ51" s="105"/>
      <c r="HK51" s="105"/>
      <c r="HL51" s="105"/>
      <c r="HM51" s="105"/>
      <c r="HN51" s="105"/>
      <c r="HO51" s="105"/>
      <c r="HP51" s="105"/>
      <c r="HQ51" s="105"/>
      <c r="HR51" s="105"/>
      <c r="HS51" s="105"/>
      <c r="HT51" s="105"/>
      <c r="HU51" s="105"/>
      <c r="HV51" s="105"/>
      <c r="HW51" s="105"/>
      <c r="HX51" s="105"/>
      <c r="HY51" s="105"/>
      <c r="HZ51" s="105"/>
      <c r="IA51" s="105"/>
      <c r="IB51" s="105"/>
      <c r="IC51" s="105"/>
      <c r="ID51" s="105"/>
      <c r="IE51" s="105"/>
      <c r="IF51" s="105"/>
      <c r="IG51" s="105"/>
      <c r="IH51" s="105"/>
      <c r="II51" s="105"/>
      <c r="IJ51" s="105"/>
      <c r="IK51" s="105"/>
      <c r="IL51" s="105"/>
      <c r="IM51" s="105"/>
      <c r="IN51" s="105"/>
      <c r="IO51" s="105"/>
      <c r="IP51" s="105"/>
      <c r="IQ51" s="105"/>
      <c r="IR51" s="105"/>
      <c r="IS51" s="105"/>
      <c r="IT51" s="105"/>
      <c r="IU51" s="105"/>
      <c r="IV51" s="105"/>
    </row>
    <row r="54" spans="1:256" x14ac:dyDescent="0.25">
      <c r="A54" s="115" t="s">
        <v>39</v>
      </c>
      <c r="B54" s="116"/>
      <c r="C54" s="116"/>
      <c r="D54" s="116"/>
      <c r="E54" s="116"/>
      <c r="F54" s="116"/>
      <c r="G54" s="116"/>
      <c r="H54" s="117"/>
      <c r="I54" s="14"/>
      <c r="N54" s="115" t="s">
        <v>40</v>
      </c>
      <c r="O54" s="116"/>
      <c r="P54" s="116"/>
      <c r="Q54" s="116"/>
      <c r="R54" s="116"/>
      <c r="S54" s="116"/>
      <c r="T54" s="116"/>
      <c r="U54" s="117"/>
    </row>
    <row r="55" spans="1:256" ht="14.4" x14ac:dyDescent="0.3">
      <c r="A55" s="4"/>
      <c r="B55" s="39" t="s">
        <v>41</v>
      </c>
      <c r="C55" s="39" t="s">
        <v>42</v>
      </c>
      <c r="D55" s="39" t="s">
        <v>43</v>
      </c>
      <c r="E55" s="39" t="s">
        <v>44</v>
      </c>
      <c r="F55" s="39" t="s">
        <v>45</v>
      </c>
      <c r="G55" s="39" t="s">
        <v>46</v>
      </c>
      <c r="H55" s="40" t="s">
        <v>47</v>
      </c>
      <c r="I55" s="15"/>
      <c r="O55" s="39" t="s">
        <v>41</v>
      </c>
      <c r="P55" s="39" t="s">
        <v>42</v>
      </c>
      <c r="Q55" s="39" t="s">
        <v>43</v>
      </c>
      <c r="R55" s="39" t="s">
        <v>44</v>
      </c>
      <c r="S55" s="39" t="s">
        <v>45</v>
      </c>
      <c r="T55" s="39" t="s">
        <v>46</v>
      </c>
      <c r="U55" s="40" t="s">
        <v>47</v>
      </c>
    </row>
    <row r="56" spans="1:256" x14ac:dyDescent="0.25">
      <c r="A56" s="4"/>
      <c r="B56" s="16">
        <v>0</v>
      </c>
      <c r="C56" s="6">
        <f>D19</f>
        <v>0</v>
      </c>
      <c r="D56" s="17">
        <f>B56^2</f>
        <v>0</v>
      </c>
      <c r="E56" s="18">
        <f>B56*C56</f>
        <v>0</v>
      </c>
      <c r="F56" s="6">
        <f t="shared" ref="F56:F73" si="9">($D$79*B56)+$D$80</f>
        <v>-7.810994152046781E-2</v>
      </c>
      <c r="G56" s="6">
        <f>C56-F56</f>
        <v>7.810994152046781E-2</v>
      </c>
      <c r="H56" s="19">
        <f t="shared" ref="H56:H73" si="10">G56-$G$56</f>
        <v>0</v>
      </c>
      <c r="I56" s="20"/>
      <c r="O56" s="16">
        <v>0</v>
      </c>
      <c r="P56" s="6">
        <f>D30</f>
        <v>-5.2250000000000005E-3</v>
      </c>
      <c r="Q56" s="17">
        <f>O56^2</f>
        <v>0</v>
      </c>
      <c r="R56" s="18">
        <f>O56*P56</f>
        <v>0</v>
      </c>
      <c r="S56" s="6">
        <f t="shared" ref="S56:S73" si="11">($Q$78*O56)+$Q$79</f>
        <v>-8.3372807017543848E-2</v>
      </c>
      <c r="T56" s="6">
        <f>P56-S56</f>
        <v>7.8147807017543841E-2</v>
      </c>
      <c r="U56" s="19">
        <f t="shared" ref="U56:U73" si="12">T56-$T$56</f>
        <v>0</v>
      </c>
    </row>
    <row r="57" spans="1:256" x14ac:dyDescent="0.25">
      <c r="A57" s="4"/>
      <c r="B57" s="16">
        <v>40</v>
      </c>
      <c r="C57" s="6">
        <f>E19</f>
        <v>-3.9500000000000004E-3</v>
      </c>
      <c r="D57" s="17">
        <f t="shared" ref="D57:D73" si="13">B57^2</f>
        <v>1600</v>
      </c>
      <c r="E57" s="18">
        <f>B57*C57</f>
        <v>-0.15800000000000003</v>
      </c>
      <c r="F57" s="6">
        <f t="shared" si="9"/>
        <v>-6.4426092191262441E-2</v>
      </c>
      <c r="G57" s="6">
        <f t="shared" ref="G57:G73" si="14">C57-F57</f>
        <v>6.0476092191262439E-2</v>
      </c>
      <c r="H57" s="19">
        <f t="shared" si="10"/>
        <v>-1.7633849329205371E-2</v>
      </c>
      <c r="I57" s="20"/>
      <c r="O57" s="16">
        <v>40</v>
      </c>
      <c r="P57" s="6">
        <f>E30</f>
        <v>-9.5750000000000002E-3</v>
      </c>
      <c r="Q57" s="17">
        <f t="shared" ref="Q57:Q73" si="15">O57^2</f>
        <v>1600</v>
      </c>
      <c r="R57" s="18">
        <f>O57*P57</f>
        <v>-0.38300000000000001</v>
      </c>
      <c r="S57" s="6">
        <f t="shared" si="11"/>
        <v>-6.9487280701754375E-2</v>
      </c>
      <c r="T57" s="6">
        <f t="shared" ref="T57:T73" si="16">P57-S57</f>
        <v>5.9912280701754375E-2</v>
      </c>
      <c r="U57" s="19">
        <f t="shared" si="12"/>
        <v>-1.8235526315789466E-2</v>
      </c>
    </row>
    <row r="58" spans="1:256" x14ac:dyDescent="0.25">
      <c r="A58" s="4"/>
      <c r="B58" s="16">
        <v>80</v>
      </c>
      <c r="C58" s="6">
        <f>F19</f>
        <v>-1.005E-2</v>
      </c>
      <c r="D58" s="17">
        <f t="shared" si="13"/>
        <v>6400</v>
      </c>
      <c r="E58" s="18">
        <f t="shared" ref="E58:E73" si="17">B58*C58</f>
        <v>-0.80400000000000005</v>
      </c>
      <c r="F58" s="6">
        <f t="shared" si="9"/>
        <v>-5.0742242862057085E-2</v>
      </c>
      <c r="G58" s="6">
        <f t="shared" si="14"/>
        <v>4.0692242862057082E-2</v>
      </c>
      <c r="H58" s="19">
        <f t="shared" si="10"/>
        <v>-3.7417698658410728E-2</v>
      </c>
      <c r="I58" s="20"/>
      <c r="O58" s="16">
        <v>80</v>
      </c>
      <c r="P58" s="6">
        <f>F30</f>
        <v>-1.5375000000000002E-2</v>
      </c>
      <c r="Q58" s="17">
        <f t="shared" si="15"/>
        <v>6400</v>
      </c>
      <c r="R58" s="18">
        <f t="shared" ref="R58:R73" si="18">O58*P58</f>
        <v>-1.2300000000000002</v>
      </c>
      <c r="S58" s="6">
        <f t="shared" si="11"/>
        <v>-5.5601754385964916E-2</v>
      </c>
      <c r="T58" s="6">
        <f t="shared" si="16"/>
        <v>4.0226754385964916E-2</v>
      </c>
      <c r="U58" s="19">
        <f t="shared" si="12"/>
        <v>-3.7921052631578925E-2</v>
      </c>
    </row>
    <row r="59" spans="1:256" x14ac:dyDescent="0.25">
      <c r="A59" s="4"/>
      <c r="B59" s="16">
        <v>120</v>
      </c>
      <c r="C59" s="6">
        <f>G19</f>
        <v>-1.9599999999999999E-2</v>
      </c>
      <c r="D59" s="17">
        <f t="shared" si="13"/>
        <v>14400</v>
      </c>
      <c r="E59" s="18">
        <f t="shared" si="17"/>
        <v>-2.3519999999999999</v>
      </c>
      <c r="F59" s="6">
        <f t="shared" si="9"/>
        <v>-3.7058393532851723E-2</v>
      </c>
      <c r="G59" s="6">
        <f t="shared" si="14"/>
        <v>1.7458393532851724E-2</v>
      </c>
      <c r="H59" s="19">
        <f t="shared" si="10"/>
        <v>-6.0651547987616086E-2</v>
      </c>
      <c r="I59" s="20"/>
      <c r="O59" s="16">
        <v>120</v>
      </c>
      <c r="P59" s="6">
        <f>G30</f>
        <v>-2.4300000000000002E-2</v>
      </c>
      <c r="Q59" s="17">
        <f t="shared" si="15"/>
        <v>14400</v>
      </c>
      <c r="R59" s="18">
        <f t="shared" si="18"/>
        <v>-2.9160000000000004</v>
      </c>
      <c r="S59" s="6">
        <f t="shared" si="11"/>
        <v>-4.1716228070175443E-2</v>
      </c>
      <c r="T59" s="6">
        <f t="shared" si="16"/>
        <v>1.7416228070175441E-2</v>
      </c>
      <c r="U59" s="19">
        <f t="shared" si="12"/>
        <v>-6.07315789473684E-2</v>
      </c>
    </row>
    <row r="60" spans="1:256" x14ac:dyDescent="0.25">
      <c r="A60" s="4"/>
      <c r="B60" s="16">
        <v>160</v>
      </c>
      <c r="C60" s="6">
        <f>H19</f>
        <v>-3.2875000000000001E-2</v>
      </c>
      <c r="D60" s="17">
        <f t="shared" si="13"/>
        <v>25600</v>
      </c>
      <c r="E60" s="18">
        <f t="shared" si="17"/>
        <v>-5.26</v>
      </c>
      <c r="F60" s="6">
        <f t="shared" si="9"/>
        <v>-2.3374544203646361E-2</v>
      </c>
      <c r="G60" s="6">
        <f t="shared" si="14"/>
        <v>-9.5004557963536407E-3</v>
      </c>
      <c r="H60" s="19">
        <f t="shared" si="10"/>
        <v>-8.7610397316821451E-2</v>
      </c>
      <c r="I60" s="20"/>
      <c r="O60" s="16">
        <v>160</v>
      </c>
      <c r="P60" s="6">
        <f>H30</f>
        <v>-3.7599999999999995E-2</v>
      </c>
      <c r="Q60" s="17">
        <f t="shared" si="15"/>
        <v>25600</v>
      </c>
      <c r="R60" s="18">
        <f t="shared" si="18"/>
        <v>-6.0159999999999991</v>
      </c>
      <c r="S60" s="6">
        <f t="shared" si="11"/>
        <v>-2.7830701754385977E-2</v>
      </c>
      <c r="T60" s="6">
        <f t="shared" si="16"/>
        <v>-9.7692982456140179E-3</v>
      </c>
      <c r="U60" s="19">
        <f t="shared" si="12"/>
        <v>-8.7917105263157852E-2</v>
      </c>
    </row>
    <row r="61" spans="1:256" x14ac:dyDescent="0.25">
      <c r="A61" s="4"/>
      <c r="B61" s="16">
        <v>200</v>
      </c>
      <c r="C61" s="6">
        <f>I19</f>
        <v>-3.7524999999999996E-2</v>
      </c>
      <c r="D61" s="17">
        <f t="shared" si="13"/>
        <v>40000</v>
      </c>
      <c r="E61" s="18">
        <f t="shared" si="17"/>
        <v>-7.504999999999999</v>
      </c>
      <c r="F61" s="6">
        <f t="shared" si="9"/>
        <v>-9.6906948744410054E-3</v>
      </c>
      <c r="G61" s="6">
        <f t="shared" si="14"/>
        <v>-2.783430512555899E-2</v>
      </c>
      <c r="H61" s="19">
        <f t="shared" si="10"/>
        <v>-0.10594424664602681</v>
      </c>
      <c r="I61" s="20"/>
      <c r="O61" s="16">
        <v>200</v>
      </c>
      <c r="P61" s="6">
        <f>I30</f>
        <v>-4.1550000000000004E-2</v>
      </c>
      <c r="Q61" s="17">
        <f t="shared" si="15"/>
        <v>40000</v>
      </c>
      <c r="R61" s="18">
        <f t="shared" si="18"/>
        <v>-8.31</v>
      </c>
      <c r="S61" s="6">
        <f t="shared" si="11"/>
        <v>-1.394517543859651E-2</v>
      </c>
      <c r="T61" s="6">
        <f t="shared" si="16"/>
        <v>-2.7604824561403493E-2</v>
      </c>
      <c r="U61" s="19">
        <f t="shared" si="12"/>
        <v>-0.10575263157894733</v>
      </c>
    </row>
    <row r="62" spans="1:256" x14ac:dyDescent="0.25">
      <c r="A62" s="4"/>
      <c r="B62" s="16">
        <v>240</v>
      </c>
      <c r="C62" s="6">
        <f>J19</f>
        <v>-3.2999999999999995E-2</v>
      </c>
      <c r="D62" s="17">
        <f t="shared" si="13"/>
        <v>57600</v>
      </c>
      <c r="E62" s="18">
        <f t="shared" si="17"/>
        <v>-7.919999999999999</v>
      </c>
      <c r="F62" s="6">
        <f t="shared" si="9"/>
        <v>3.9931544547643638E-3</v>
      </c>
      <c r="G62" s="6">
        <f t="shared" si="14"/>
        <v>-3.6993154454764358E-2</v>
      </c>
      <c r="H62" s="19">
        <f t="shared" si="10"/>
        <v>-0.11510309597523216</v>
      </c>
      <c r="I62" s="20"/>
      <c r="O62" s="16">
        <v>240</v>
      </c>
      <c r="P62" s="6">
        <f>J30</f>
        <v>-3.7299999999999993E-2</v>
      </c>
      <c r="Q62" s="17">
        <f t="shared" si="15"/>
        <v>57600</v>
      </c>
      <c r="R62" s="18">
        <f t="shared" si="18"/>
        <v>-8.9519999999999982</v>
      </c>
      <c r="S62" s="6">
        <f t="shared" si="11"/>
        <v>-5.9649122807037269E-5</v>
      </c>
      <c r="T62" s="6">
        <f t="shared" si="16"/>
        <v>-3.7240350877192956E-2</v>
      </c>
      <c r="U62" s="19">
        <f t="shared" si="12"/>
        <v>-0.1153881578947368</v>
      </c>
    </row>
    <row r="63" spans="1:256" x14ac:dyDescent="0.25">
      <c r="A63" s="4"/>
      <c r="B63" s="16">
        <v>280</v>
      </c>
      <c r="C63" s="6">
        <f>K19</f>
        <v>-3.4599999999999999E-2</v>
      </c>
      <c r="D63" s="17">
        <f t="shared" si="13"/>
        <v>78400</v>
      </c>
      <c r="E63" s="18">
        <f t="shared" si="17"/>
        <v>-9.6879999999999988</v>
      </c>
      <c r="F63" s="6">
        <f t="shared" si="9"/>
        <v>1.7677003783969733E-2</v>
      </c>
      <c r="G63" s="6">
        <f t="shared" si="14"/>
        <v>-5.2277003783969732E-2</v>
      </c>
      <c r="H63" s="19">
        <f t="shared" si="10"/>
        <v>-0.13038694530443753</v>
      </c>
      <c r="I63" s="20"/>
      <c r="O63" s="16">
        <v>280</v>
      </c>
      <c r="P63" s="6">
        <f>K30</f>
        <v>-3.78E-2</v>
      </c>
      <c r="Q63" s="17">
        <f t="shared" si="15"/>
        <v>78400</v>
      </c>
      <c r="R63" s="18">
        <f t="shared" si="18"/>
        <v>-10.584</v>
      </c>
      <c r="S63" s="6">
        <f t="shared" si="11"/>
        <v>1.3825877192982436E-2</v>
      </c>
      <c r="T63" s="6">
        <f t="shared" si="16"/>
        <v>-5.1625877192982436E-2</v>
      </c>
      <c r="U63" s="19">
        <f t="shared" si="12"/>
        <v>-0.12977368421052626</v>
      </c>
    </row>
    <row r="64" spans="1:256" x14ac:dyDescent="0.25">
      <c r="A64" s="4"/>
      <c r="B64" s="16">
        <v>320</v>
      </c>
      <c r="C64" s="6">
        <f>L19</f>
        <v>-2.6124999999999999E-2</v>
      </c>
      <c r="D64" s="17">
        <f t="shared" si="13"/>
        <v>102400</v>
      </c>
      <c r="E64" s="18">
        <f t="shared" si="17"/>
        <v>-8.36</v>
      </c>
      <c r="F64" s="6">
        <f t="shared" si="9"/>
        <v>3.1360853113175088E-2</v>
      </c>
      <c r="G64" s="6">
        <f t="shared" si="14"/>
        <v>-5.7485853113175084E-2</v>
      </c>
      <c r="H64" s="19">
        <f t="shared" si="10"/>
        <v>-0.13559579463364291</v>
      </c>
      <c r="I64" s="20"/>
      <c r="O64" s="16">
        <v>320</v>
      </c>
      <c r="P64" s="6">
        <f>L30</f>
        <v>-2.9225000000000001E-2</v>
      </c>
      <c r="Q64" s="17">
        <f t="shared" si="15"/>
        <v>102400</v>
      </c>
      <c r="R64" s="18">
        <f t="shared" si="18"/>
        <v>-9.3520000000000003</v>
      </c>
      <c r="S64" s="6">
        <f t="shared" si="11"/>
        <v>2.7711403508771895E-2</v>
      </c>
      <c r="T64" s="6">
        <f t="shared" si="16"/>
        <v>-5.6936403508771896E-2</v>
      </c>
      <c r="U64" s="19">
        <f t="shared" si="12"/>
        <v>-0.13508421052631575</v>
      </c>
    </row>
    <row r="65" spans="1:22" x14ac:dyDescent="0.25">
      <c r="A65" s="4"/>
      <c r="B65" s="16">
        <v>360</v>
      </c>
      <c r="C65" s="6">
        <f>M19</f>
        <v>-1.2825E-2</v>
      </c>
      <c r="D65" s="17">
        <f t="shared" si="13"/>
        <v>129600</v>
      </c>
      <c r="E65" s="18">
        <f t="shared" si="17"/>
        <v>-4.617</v>
      </c>
      <c r="F65" s="6">
        <f t="shared" si="9"/>
        <v>4.5044702442380444E-2</v>
      </c>
      <c r="G65" s="6">
        <f t="shared" si="14"/>
        <v>-5.7869702442380447E-2</v>
      </c>
      <c r="H65" s="19">
        <f t="shared" si="10"/>
        <v>-0.13597964396284826</v>
      </c>
      <c r="I65" s="20"/>
      <c r="O65" s="16">
        <v>360</v>
      </c>
      <c r="P65" s="6">
        <f>M30</f>
        <v>-1.5925000000000002E-2</v>
      </c>
      <c r="Q65" s="17">
        <f t="shared" si="15"/>
        <v>129600</v>
      </c>
      <c r="R65" s="18">
        <f t="shared" si="18"/>
        <v>-5.7330000000000005</v>
      </c>
      <c r="S65" s="6">
        <f t="shared" si="11"/>
        <v>4.1596929824561368E-2</v>
      </c>
      <c r="T65" s="6">
        <f t="shared" si="16"/>
        <v>-5.752192982456137E-2</v>
      </c>
      <c r="U65" s="19">
        <f t="shared" si="12"/>
        <v>-0.1356697368421052</v>
      </c>
    </row>
    <row r="66" spans="1:22" x14ac:dyDescent="0.25">
      <c r="A66" s="4"/>
      <c r="B66" s="16">
        <v>400</v>
      </c>
      <c r="C66" s="6">
        <f>N19</f>
        <v>3.4999999999999994E-4</v>
      </c>
      <c r="D66" s="17">
        <f t="shared" si="13"/>
        <v>160000</v>
      </c>
      <c r="E66" s="18">
        <f t="shared" si="17"/>
        <v>0.13999999999999999</v>
      </c>
      <c r="F66" s="6">
        <f t="shared" si="9"/>
        <v>5.8728551771585799E-2</v>
      </c>
      <c r="G66" s="6">
        <f t="shared" si="14"/>
        <v>-5.8378551771585796E-2</v>
      </c>
      <c r="H66" s="19">
        <f t="shared" si="10"/>
        <v>-0.13648849329205359</v>
      </c>
      <c r="I66" s="20"/>
      <c r="O66" s="16">
        <v>400</v>
      </c>
      <c r="P66" s="6">
        <f>N30</f>
        <v>-2.5749999999999996E-3</v>
      </c>
      <c r="Q66" s="17">
        <f t="shared" si="15"/>
        <v>160000</v>
      </c>
      <c r="R66" s="18">
        <f t="shared" si="18"/>
        <v>-1.0299999999999998</v>
      </c>
      <c r="S66" s="6">
        <f t="shared" si="11"/>
        <v>5.5482456140350828E-2</v>
      </c>
      <c r="T66" s="6">
        <f t="shared" si="16"/>
        <v>-5.8057456140350829E-2</v>
      </c>
      <c r="U66" s="19">
        <f t="shared" si="12"/>
        <v>-0.13620526315789466</v>
      </c>
    </row>
    <row r="67" spans="1:22" ht="14.4" x14ac:dyDescent="0.3">
      <c r="A67" s="21"/>
      <c r="B67" s="16">
        <v>440</v>
      </c>
      <c r="C67" s="22">
        <f>O19</f>
        <v>2.0749999999999998E-2</v>
      </c>
      <c r="D67" s="17">
        <f t="shared" si="13"/>
        <v>193600</v>
      </c>
      <c r="E67" s="18">
        <f t="shared" si="17"/>
        <v>9.129999999999999</v>
      </c>
      <c r="F67" s="6">
        <f t="shared" si="9"/>
        <v>7.2412401100791182E-2</v>
      </c>
      <c r="G67" s="6">
        <f t="shared" si="14"/>
        <v>-5.1662401100791185E-2</v>
      </c>
      <c r="H67" s="19">
        <f t="shared" si="10"/>
        <v>-0.129772342621259</v>
      </c>
      <c r="I67" s="20"/>
      <c r="N67" s="21"/>
      <c r="O67" s="16">
        <v>440</v>
      </c>
      <c r="P67" s="22">
        <f>O30</f>
        <v>1.7974999999999998E-2</v>
      </c>
      <c r="Q67" s="17">
        <f t="shared" si="15"/>
        <v>193600</v>
      </c>
      <c r="R67" s="18">
        <f t="shared" si="18"/>
        <v>7.9089999999999989</v>
      </c>
      <c r="S67" s="6">
        <f t="shared" si="11"/>
        <v>6.9367982456140315E-2</v>
      </c>
      <c r="T67" s="6">
        <f t="shared" si="16"/>
        <v>-5.1392982456140317E-2</v>
      </c>
      <c r="U67" s="19">
        <f t="shared" si="12"/>
        <v>-0.12954078947368416</v>
      </c>
    </row>
    <row r="68" spans="1:22" x14ac:dyDescent="0.25">
      <c r="B68" s="16">
        <v>480</v>
      </c>
      <c r="C68" s="6">
        <f>P19</f>
        <v>4.5200000000000004E-2</v>
      </c>
      <c r="D68" s="17">
        <f t="shared" si="13"/>
        <v>230400</v>
      </c>
      <c r="E68" s="18">
        <f t="shared" si="17"/>
        <v>21.696000000000002</v>
      </c>
      <c r="F68" s="6">
        <f t="shared" si="9"/>
        <v>8.6096250429996538E-2</v>
      </c>
      <c r="G68" s="6">
        <f t="shared" si="14"/>
        <v>-4.0896250429996533E-2</v>
      </c>
      <c r="H68" s="19">
        <f t="shared" si="10"/>
        <v>-0.11900619195046434</v>
      </c>
      <c r="I68" s="20"/>
      <c r="N68" s="7"/>
      <c r="O68" s="16">
        <v>480</v>
      </c>
      <c r="P68" s="6">
        <f>P30</f>
        <v>4.2525000000000007E-2</v>
      </c>
      <c r="Q68" s="17">
        <f t="shared" si="15"/>
        <v>230400</v>
      </c>
      <c r="R68" s="18">
        <f t="shared" si="18"/>
        <v>20.412000000000003</v>
      </c>
      <c r="S68" s="6">
        <f t="shared" si="11"/>
        <v>8.3253508771929774E-2</v>
      </c>
      <c r="T68" s="6">
        <f t="shared" si="16"/>
        <v>-4.0728508771929767E-2</v>
      </c>
      <c r="U68" s="19">
        <f t="shared" si="12"/>
        <v>-0.11887631578947361</v>
      </c>
    </row>
    <row r="69" spans="1:22" x14ac:dyDescent="0.25">
      <c r="B69" s="16">
        <v>520</v>
      </c>
      <c r="C69" s="6">
        <f>Q19</f>
        <v>8.8075000000000001E-2</v>
      </c>
      <c r="D69" s="17">
        <f t="shared" si="13"/>
        <v>270400</v>
      </c>
      <c r="E69" s="18">
        <f t="shared" si="17"/>
        <v>45.798999999999999</v>
      </c>
      <c r="F69" s="6">
        <f t="shared" si="9"/>
        <v>9.9780099759201893E-2</v>
      </c>
      <c r="G69" s="6">
        <f t="shared" si="14"/>
        <v>-1.1705099759201892E-2</v>
      </c>
      <c r="H69" s="19">
        <f t="shared" si="10"/>
        <v>-8.9815041279669702E-2</v>
      </c>
      <c r="I69" s="20"/>
      <c r="N69" s="7"/>
      <c r="O69" s="16">
        <v>520</v>
      </c>
      <c r="P69" s="6">
        <f>Q30</f>
        <v>8.5374999999999993E-2</v>
      </c>
      <c r="Q69" s="17">
        <f t="shared" si="15"/>
        <v>270400</v>
      </c>
      <c r="R69" s="18">
        <f t="shared" si="18"/>
        <v>44.394999999999996</v>
      </c>
      <c r="S69" s="6">
        <f t="shared" si="11"/>
        <v>9.7139035087719233E-2</v>
      </c>
      <c r="T69" s="6">
        <f t="shared" si="16"/>
        <v>-1.1764035087719241E-2</v>
      </c>
      <c r="U69" s="19">
        <f t="shared" si="12"/>
        <v>-8.9911842105263082E-2</v>
      </c>
    </row>
    <row r="70" spans="1:22" x14ac:dyDescent="0.25">
      <c r="B70" s="16">
        <v>560</v>
      </c>
      <c r="C70" s="6">
        <f>R19</f>
        <v>0.1285</v>
      </c>
      <c r="D70" s="17">
        <f t="shared" si="13"/>
        <v>313600</v>
      </c>
      <c r="E70" s="18">
        <f t="shared" si="17"/>
        <v>71.960000000000008</v>
      </c>
      <c r="F70" s="6">
        <f t="shared" si="9"/>
        <v>0.11346394908840728</v>
      </c>
      <c r="G70" s="6">
        <f t="shared" si="14"/>
        <v>1.5036050911592727E-2</v>
      </c>
      <c r="H70" s="19">
        <f t="shared" si="10"/>
        <v>-6.3073890608875083E-2</v>
      </c>
      <c r="I70" s="20"/>
      <c r="N70" s="7"/>
      <c r="O70" s="16">
        <v>560</v>
      </c>
      <c r="P70" s="6">
        <f>R30</f>
        <v>0.12592499999999998</v>
      </c>
      <c r="Q70" s="17">
        <f t="shared" si="15"/>
        <v>313600</v>
      </c>
      <c r="R70" s="18">
        <f t="shared" si="18"/>
        <v>70.517999999999986</v>
      </c>
      <c r="S70" s="6">
        <f t="shared" si="11"/>
        <v>0.11102456140350872</v>
      </c>
      <c r="T70" s="6">
        <f t="shared" si="16"/>
        <v>1.4900438596491261E-2</v>
      </c>
      <c r="U70" s="19">
        <f t="shared" si="12"/>
        <v>-6.324736842105258E-2</v>
      </c>
    </row>
    <row r="71" spans="1:22" x14ac:dyDescent="0.25">
      <c r="B71" s="16">
        <v>600</v>
      </c>
      <c r="C71" s="6">
        <f>S19</f>
        <v>0.16339999999999999</v>
      </c>
      <c r="D71" s="17">
        <f t="shared" si="13"/>
        <v>360000</v>
      </c>
      <c r="E71" s="18">
        <f t="shared" si="17"/>
        <v>98.039999999999992</v>
      </c>
      <c r="F71" s="6">
        <f t="shared" si="9"/>
        <v>0.12714779841761265</v>
      </c>
      <c r="G71" s="6">
        <f t="shared" si="14"/>
        <v>3.6252201582387344E-2</v>
      </c>
      <c r="H71" s="19">
        <f t="shared" si="10"/>
        <v>-4.1857739938080465E-2</v>
      </c>
      <c r="I71" s="20"/>
      <c r="N71" s="7"/>
      <c r="O71" s="16">
        <v>600</v>
      </c>
      <c r="P71" s="6">
        <f>S30</f>
        <v>0.161775</v>
      </c>
      <c r="Q71" s="17">
        <f t="shared" si="15"/>
        <v>360000</v>
      </c>
      <c r="R71" s="18">
        <f t="shared" si="18"/>
        <v>97.064999999999998</v>
      </c>
      <c r="S71" s="6">
        <f t="shared" si="11"/>
        <v>0.12491008771929818</v>
      </c>
      <c r="T71" s="6">
        <f t="shared" si="16"/>
        <v>3.6864912280701823E-2</v>
      </c>
      <c r="U71" s="19">
        <f t="shared" si="12"/>
        <v>-4.1282894736842018E-2</v>
      </c>
    </row>
    <row r="72" spans="1:22" x14ac:dyDescent="0.25">
      <c r="B72" s="16">
        <v>640</v>
      </c>
      <c r="C72" s="6">
        <f>T19</f>
        <v>0.21039999999999998</v>
      </c>
      <c r="D72" s="17">
        <f t="shared" si="13"/>
        <v>409600</v>
      </c>
      <c r="E72" s="18">
        <f t="shared" si="17"/>
        <v>134.65599999999998</v>
      </c>
      <c r="F72" s="6">
        <f t="shared" si="9"/>
        <v>0.140831647746818</v>
      </c>
      <c r="G72" s="6">
        <f t="shared" si="14"/>
        <v>6.9568352253181975E-2</v>
      </c>
      <c r="H72" s="19">
        <f t="shared" si="10"/>
        <v>-8.5415892672858346E-3</v>
      </c>
      <c r="I72" s="20"/>
      <c r="N72" s="7"/>
      <c r="O72" s="16">
        <v>640</v>
      </c>
      <c r="P72" s="6">
        <f>T30</f>
        <v>0.20824999999999999</v>
      </c>
      <c r="Q72" s="17">
        <f t="shared" si="15"/>
        <v>409600</v>
      </c>
      <c r="R72" s="18">
        <f t="shared" si="18"/>
        <v>133.28</v>
      </c>
      <c r="S72" s="6">
        <f t="shared" si="11"/>
        <v>0.13879561403508764</v>
      </c>
      <c r="T72" s="6">
        <f t="shared" si="16"/>
        <v>6.9454385964912352E-2</v>
      </c>
      <c r="U72" s="19">
        <f t="shared" si="12"/>
        <v>-8.6934210526314892E-3</v>
      </c>
    </row>
    <row r="73" spans="1:22" x14ac:dyDescent="0.25">
      <c r="B73" s="16">
        <v>680</v>
      </c>
      <c r="C73" s="6">
        <f>U19</f>
        <v>0.24152499999999999</v>
      </c>
      <c r="D73" s="17">
        <f t="shared" si="13"/>
        <v>462400</v>
      </c>
      <c r="E73" s="18">
        <f t="shared" si="17"/>
        <v>164.23699999999999</v>
      </c>
      <c r="F73" s="6">
        <f t="shared" si="9"/>
        <v>0.15451549707602336</v>
      </c>
      <c r="G73" s="6">
        <f t="shared" si="14"/>
        <v>8.7009502923976634E-2</v>
      </c>
      <c r="H73" s="19">
        <f t="shared" si="10"/>
        <v>8.8995614035088239E-3</v>
      </c>
      <c r="I73" s="20"/>
      <c r="N73" s="7"/>
      <c r="O73" s="16">
        <v>680</v>
      </c>
      <c r="P73" s="6">
        <f>U30</f>
        <v>0.2384</v>
      </c>
      <c r="Q73" s="17">
        <f t="shared" si="15"/>
        <v>462400</v>
      </c>
      <c r="R73" s="18">
        <f t="shared" si="18"/>
        <v>162.11199999999999</v>
      </c>
      <c r="S73" s="6">
        <f t="shared" si="11"/>
        <v>0.15268114035087713</v>
      </c>
      <c r="T73" s="6">
        <f t="shared" si="16"/>
        <v>8.5718859649122875E-2</v>
      </c>
      <c r="U73" s="19">
        <f t="shared" si="12"/>
        <v>7.5710526315790339E-3</v>
      </c>
    </row>
    <row r="74" spans="1:22" x14ac:dyDescent="0.25">
      <c r="A74" s="23" t="s">
        <v>48</v>
      </c>
      <c r="B74" s="24">
        <f>SUM(B56:B73)</f>
        <v>6120</v>
      </c>
      <c r="C74" s="25">
        <f>SUM(C56:C73)</f>
        <v>0.68764999999999987</v>
      </c>
      <c r="D74" s="26">
        <f t="shared" ref="D74:E74" si="19">SUM(D56:D73)</f>
        <v>2856000</v>
      </c>
      <c r="E74" s="25">
        <f t="shared" si="19"/>
        <v>498.99399999999991</v>
      </c>
      <c r="F74" s="27"/>
      <c r="G74" s="27"/>
      <c r="H74" s="28"/>
      <c r="I74" s="14"/>
      <c r="N74" s="23" t="s">
        <v>48</v>
      </c>
      <c r="O74" s="24">
        <f>SUM(O56:O73)</f>
        <v>6120</v>
      </c>
      <c r="P74" s="25">
        <f>SUM(P56:P73)</f>
        <v>0.62377499999999997</v>
      </c>
      <c r="Q74" s="26">
        <f t="shared" ref="Q74:R74" si="20">SUM(Q56:Q73)</f>
        <v>2856000</v>
      </c>
      <c r="R74" s="25">
        <f t="shared" si="20"/>
        <v>481.18499999999995</v>
      </c>
      <c r="S74" s="27"/>
      <c r="T74" s="27"/>
      <c r="U74" s="27"/>
    </row>
    <row r="76" spans="1:22" ht="13.8" thickBot="1" x14ac:dyDescent="0.3"/>
    <row r="77" spans="1:22" ht="13.8" thickBot="1" x14ac:dyDescent="0.3">
      <c r="H77" s="119" t="s">
        <v>39</v>
      </c>
      <c r="I77" s="119"/>
      <c r="J77" s="119"/>
      <c r="K77" s="119" t="s">
        <v>40</v>
      </c>
      <c r="L77" s="119"/>
      <c r="M77" s="119"/>
      <c r="O77" s="30" t="s">
        <v>49</v>
      </c>
      <c r="P77" s="31">
        <f>U73-U65</f>
        <v>0.14324078947368424</v>
      </c>
      <c r="V77" s="14"/>
    </row>
    <row r="78" spans="1:22" ht="14.4" x14ac:dyDescent="0.3">
      <c r="B78" s="30" t="s">
        <v>49</v>
      </c>
      <c r="C78" s="31">
        <f>H73-H65</f>
        <v>0.14487920536635707</v>
      </c>
      <c r="H78" s="36" t="s">
        <v>49</v>
      </c>
      <c r="I78" s="36" t="s">
        <v>50</v>
      </c>
      <c r="J78" s="36" t="s">
        <v>51</v>
      </c>
      <c r="K78" s="36" t="s">
        <v>49</v>
      </c>
      <c r="L78" s="36" t="s">
        <v>50</v>
      </c>
      <c r="M78" s="36" t="s">
        <v>51</v>
      </c>
      <c r="O78" s="100" t="s">
        <v>40</v>
      </c>
      <c r="P78" s="18" t="s">
        <v>50</v>
      </c>
      <c r="Q78" s="32">
        <f>((18*R74)-(O74*P74))/((18*Q74)-(O74)^2)</f>
        <v>3.4713815789473671E-4</v>
      </c>
      <c r="R78" s="18">
        <f>SLOPE(P55:P73,O55:O73)</f>
        <v>3.4713815789473682E-4</v>
      </c>
      <c r="V78" s="15"/>
    </row>
    <row r="79" spans="1:22" x14ac:dyDescent="0.25">
      <c r="B79" s="100" t="s">
        <v>39</v>
      </c>
      <c r="C79" s="18" t="s">
        <v>50</v>
      </c>
      <c r="D79" s="32">
        <f>((18*E74)-(B74*C74))/((18*D74)-(B74)^2)</f>
        <v>3.4209623323013406E-4</v>
      </c>
      <c r="E79" s="18">
        <f>SLOPE(C56:C73,B56:B73)</f>
        <v>3.4209623323013411E-4</v>
      </c>
      <c r="F79" s="33"/>
      <c r="H79" s="41">
        <f>C78</f>
        <v>0.14487920536635707</v>
      </c>
      <c r="I79" s="42">
        <f>D79</f>
        <v>3.4209623323013406E-4</v>
      </c>
      <c r="J79" s="42">
        <f>D80</f>
        <v>-7.810994152046781E-2</v>
      </c>
      <c r="K79" s="41">
        <f>P77</f>
        <v>0.14324078947368424</v>
      </c>
      <c r="L79" s="42">
        <f>Q78</f>
        <v>3.4713815789473671E-4</v>
      </c>
      <c r="M79" s="42">
        <f>Q79</f>
        <v>-8.3372807017543848E-2</v>
      </c>
      <c r="O79" s="100"/>
      <c r="P79" s="18" t="s">
        <v>51</v>
      </c>
      <c r="Q79" s="32">
        <f>((Q74*P74)-(O74*R74))/((18*Q74)-(O74^2))</f>
        <v>-8.3372807017543848E-2</v>
      </c>
      <c r="R79" s="18">
        <f>INTERCEPT(P55:P73,O55:O73)</f>
        <v>-8.3372807017543848E-2</v>
      </c>
      <c r="V79" s="20"/>
    </row>
    <row r="80" spans="1:22" x14ac:dyDescent="0.25">
      <c r="B80" s="100"/>
      <c r="C80" s="18" t="s">
        <v>51</v>
      </c>
      <c r="D80" s="18">
        <f>((D74*C74)-(B74*E74))/((18*D74)-(B74^2))</f>
        <v>-7.810994152046781E-2</v>
      </c>
      <c r="E80" s="18">
        <f>INTERCEPT(C56:C73,B56:B73)</f>
        <v>-7.8109941520467824E-2</v>
      </c>
      <c r="V80" s="20"/>
    </row>
    <row r="81" spans="22:22" x14ac:dyDescent="0.25">
      <c r="V81" s="20"/>
    </row>
    <row r="82" spans="22:22" x14ac:dyDescent="0.25">
      <c r="V82" s="20"/>
    </row>
    <row r="83" spans="22:22" x14ac:dyDescent="0.25">
      <c r="V83" s="20"/>
    </row>
    <row r="84" spans="22:22" x14ac:dyDescent="0.25">
      <c r="V84" s="20"/>
    </row>
    <row r="85" spans="22:22" x14ac:dyDescent="0.25">
      <c r="V85" s="20"/>
    </row>
    <row r="86" spans="22:22" x14ac:dyDescent="0.25">
      <c r="V86" s="20"/>
    </row>
    <row r="87" spans="22:22" x14ac:dyDescent="0.25">
      <c r="V87" s="20"/>
    </row>
    <row r="88" spans="22:22" x14ac:dyDescent="0.25">
      <c r="V88" s="20"/>
    </row>
    <row r="89" spans="22:22" x14ac:dyDescent="0.25">
      <c r="V89" s="20"/>
    </row>
    <row r="90" spans="22:22" x14ac:dyDescent="0.25">
      <c r="V90" s="20"/>
    </row>
    <row r="91" spans="22:22" x14ac:dyDescent="0.25">
      <c r="V91" s="20"/>
    </row>
    <row r="92" spans="22:22" x14ac:dyDescent="0.25">
      <c r="V92" s="20"/>
    </row>
    <row r="93" spans="22:22" x14ac:dyDescent="0.25">
      <c r="V93" s="20"/>
    </row>
    <row r="94" spans="22:22" x14ac:dyDescent="0.25">
      <c r="V94" s="20"/>
    </row>
    <row r="95" spans="22:22" x14ac:dyDescent="0.25">
      <c r="V95" s="20"/>
    </row>
    <row r="96" spans="22:22" x14ac:dyDescent="0.25">
      <c r="V96" s="20"/>
    </row>
    <row r="97" spans="22:22" x14ac:dyDescent="0.25">
      <c r="V97" s="29"/>
    </row>
    <row r="161" spans="1:15" ht="13.8" thickBot="1" x14ac:dyDescent="0.3"/>
    <row r="162" spans="1:15" s="101" customFormat="1" ht="13.8" customHeight="1" thickBot="1" x14ac:dyDescent="0.3">
      <c r="A162" s="101" t="s">
        <v>55</v>
      </c>
    </row>
    <row r="163" spans="1:15" s="101" customFormat="1" ht="13.8" customHeight="1" thickBot="1" x14ac:dyDescent="0.3">
      <c r="A163" s="109"/>
    </row>
    <row r="164" spans="1:15" s="124" customFormat="1" ht="13.8" customHeight="1" thickBot="1" x14ac:dyDescent="0.3">
      <c r="A164" s="104"/>
    </row>
    <row r="167" spans="1:15" x14ac:dyDescent="0.25">
      <c r="A167" s="120" t="s">
        <v>39</v>
      </c>
      <c r="B167" s="121"/>
      <c r="C167" s="121"/>
      <c r="D167" s="121"/>
      <c r="E167" s="122"/>
      <c r="K167" s="123" t="s">
        <v>40</v>
      </c>
      <c r="L167" s="121"/>
      <c r="M167" s="121"/>
      <c r="N167" s="121"/>
      <c r="O167" s="122"/>
    </row>
    <row r="168" spans="1:15" ht="14.4" x14ac:dyDescent="0.3">
      <c r="A168" s="43" t="s">
        <v>56</v>
      </c>
      <c r="B168" s="43" t="s">
        <v>57</v>
      </c>
      <c r="C168" s="43" t="s">
        <v>58</v>
      </c>
      <c r="D168" s="43" t="s">
        <v>59</v>
      </c>
      <c r="E168" s="43" t="s">
        <v>60</v>
      </c>
      <c r="K168" s="43" t="s">
        <v>56</v>
      </c>
      <c r="L168" s="43" t="s">
        <v>57</v>
      </c>
      <c r="M168" s="43" t="s">
        <v>58</v>
      </c>
      <c r="N168" s="43" t="s">
        <v>59</v>
      </c>
      <c r="O168" s="43" t="s">
        <v>60</v>
      </c>
    </row>
    <row r="169" spans="1:15" x14ac:dyDescent="0.25">
      <c r="A169" s="44">
        <v>0</v>
      </c>
      <c r="B169" s="45">
        <f>'0 mm sem rev'!H66*1000</f>
        <v>0</v>
      </c>
      <c r="C169" s="45">
        <f t="shared" ref="C169:C186" si="21">H56*1000</f>
        <v>0</v>
      </c>
      <c r="D169" s="45">
        <f>(B169-C169)/2</f>
        <v>0</v>
      </c>
      <c r="E169" s="45">
        <f>(B169+C169)/2</f>
        <v>0</v>
      </c>
      <c r="K169" s="44">
        <v>0</v>
      </c>
      <c r="L169" s="45">
        <f>'0 mm sem rev'!U66*1000</f>
        <v>0</v>
      </c>
      <c r="M169" s="45">
        <f t="shared" ref="M169:M186" si="22">U56*1000</f>
        <v>0</v>
      </c>
      <c r="N169" s="45">
        <f>(L169-M169)/2</f>
        <v>0</v>
      </c>
      <c r="O169" s="45">
        <f>(L169+M169)/2</f>
        <v>0</v>
      </c>
    </row>
    <row r="170" spans="1:15" x14ac:dyDescent="0.25">
      <c r="A170" s="44">
        <v>40</v>
      </c>
      <c r="B170" s="45">
        <f>'0 mm sem rev'!H67*1000</f>
        <v>-7.9492260061919744</v>
      </c>
      <c r="C170" s="45">
        <f t="shared" si="21"/>
        <v>-17.633849329205372</v>
      </c>
      <c r="D170" s="45">
        <f t="shared" ref="D170:D186" si="23">(B170-C170)/2</f>
        <v>4.8423116615066988</v>
      </c>
      <c r="E170" s="45">
        <f t="shared" ref="E170:E186" si="24">(B170+C170)/2</f>
        <v>-12.791537667698673</v>
      </c>
      <c r="K170" s="44">
        <v>40</v>
      </c>
      <c r="L170" s="45">
        <f>'0 mm sem rev'!U67*1000</f>
        <v>-7.9108617131063017</v>
      </c>
      <c r="M170" s="45">
        <f t="shared" si="22"/>
        <v>-18.235526315789468</v>
      </c>
      <c r="N170" s="45">
        <f t="shared" ref="N170:N186" si="25">(L170-M170)/2</f>
        <v>5.1623323013415829</v>
      </c>
      <c r="O170" s="45">
        <f t="shared" ref="O170:O186" si="26">(L170+M170)/2</f>
        <v>-13.073194014447886</v>
      </c>
    </row>
    <row r="171" spans="1:15" x14ac:dyDescent="0.25">
      <c r="A171" s="44">
        <v>80</v>
      </c>
      <c r="B171" s="45">
        <f>'0 mm sem rev'!H68*1000</f>
        <v>-22.723452012383945</v>
      </c>
      <c r="C171" s="45">
        <f t="shared" si="21"/>
        <v>-37.417698658410728</v>
      </c>
      <c r="D171" s="45">
        <f t="shared" si="23"/>
        <v>7.3471233230133919</v>
      </c>
      <c r="E171" s="45">
        <f t="shared" si="24"/>
        <v>-30.070575335397336</v>
      </c>
      <c r="K171" s="44">
        <v>80</v>
      </c>
      <c r="L171" s="45">
        <f>'0 mm sem rev'!U68*1000</f>
        <v>-23.49672342621259</v>
      </c>
      <c r="M171" s="45">
        <f t="shared" si="22"/>
        <v>-37.921052631578924</v>
      </c>
      <c r="N171" s="45">
        <f t="shared" si="25"/>
        <v>7.2121646026831669</v>
      </c>
      <c r="O171" s="45">
        <f t="shared" si="26"/>
        <v>-30.708888028895757</v>
      </c>
    </row>
    <row r="172" spans="1:15" x14ac:dyDescent="0.25">
      <c r="A172" s="44">
        <v>120</v>
      </c>
      <c r="B172" s="45">
        <f>'0 mm sem rev'!H69*1000</f>
        <v>-44.897678018575917</v>
      </c>
      <c r="C172" s="45">
        <f t="shared" si="21"/>
        <v>-60.651547987616084</v>
      </c>
      <c r="D172" s="45">
        <f t="shared" si="23"/>
        <v>7.8769349845200836</v>
      </c>
      <c r="E172" s="45">
        <f t="shared" si="24"/>
        <v>-52.774613003096</v>
      </c>
      <c r="K172" s="44">
        <v>120</v>
      </c>
      <c r="L172" s="45">
        <f>'0 mm sem rev'!U69*1000</f>
        <v>-46.407585139318918</v>
      </c>
      <c r="M172" s="45">
        <f t="shared" si="22"/>
        <v>-60.731578947368398</v>
      </c>
      <c r="N172" s="45">
        <f t="shared" si="25"/>
        <v>7.1619969040247398</v>
      </c>
      <c r="O172" s="45">
        <f t="shared" si="26"/>
        <v>-53.569582043343658</v>
      </c>
    </row>
    <row r="173" spans="1:15" x14ac:dyDescent="0.25">
      <c r="A173" s="44">
        <v>160</v>
      </c>
      <c r="B173" s="45">
        <f>'0 mm sem rev'!H70*1000</f>
        <v>-71.896904024767892</v>
      </c>
      <c r="C173" s="45">
        <f t="shared" si="21"/>
        <v>-87.610397316821448</v>
      </c>
      <c r="D173" s="45">
        <f t="shared" si="23"/>
        <v>7.8567466460267781</v>
      </c>
      <c r="E173" s="45">
        <f t="shared" si="24"/>
        <v>-79.75365067079467</v>
      </c>
      <c r="K173" s="44">
        <v>160</v>
      </c>
      <c r="L173" s="45">
        <f>'0 mm sem rev'!U70*1000</f>
        <v>-72.543446852425191</v>
      </c>
      <c r="M173" s="45">
        <f t="shared" si="22"/>
        <v>-87.91710526315785</v>
      </c>
      <c r="N173" s="45">
        <f t="shared" si="25"/>
        <v>7.6868292053663296</v>
      </c>
      <c r="O173" s="45">
        <f t="shared" si="26"/>
        <v>-80.230276057791514</v>
      </c>
    </row>
    <row r="174" spans="1:15" x14ac:dyDescent="0.25">
      <c r="A174" s="44">
        <v>200</v>
      </c>
      <c r="B174" s="45">
        <f>'0 mm sem rev'!H71*1000</f>
        <v>-90.32113003095985</v>
      </c>
      <c r="C174" s="45">
        <f t="shared" si="21"/>
        <v>-105.94424664602681</v>
      </c>
      <c r="D174" s="45">
        <f t="shared" si="23"/>
        <v>7.8115583075334811</v>
      </c>
      <c r="E174" s="45">
        <f t="shared" si="24"/>
        <v>-98.132688338493324</v>
      </c>
      <c r="K174" s="44">
        <v>200</v>
      </c>
      <c r="L174" s="45">
        <f>'0 mm sem rev'!U71*1000</f>
        <v>-90.829308565531534</v>
      </c>
      <c r="M174" s="45">
        <f t="shared" si="22"/>
        <v>-105.75263157894733</v>
      </c>
      <c r="N174" s="45">
        <f t="shared" si="25"/>
        <v>7.4616615067078982</v>
      </c>
      <c r="O174" s="45">
        <f t="shared" si="26"/>
        <v>-98.290970072239432</v>
      </c>
    </row>
    <row r="175" spans="1:15" x14ac:dyDescent="0.25">
      <c r="A175" s="44">
        <v>240</v>
      </c>
      <c r="B175" s="45">
        <f>'0 mm sem rev'!H72*1000</f>
        <v>-97.920356037151791</v>
      </c>
      <c r="C175" s="45">
        <f t="shared" si="21"/>
        <v>-115.10309597523216</v>
      </c>
      <c r="D175" s="45">
        <f t="shared" si="23"/>
        <v>8.591369969040187</v>
      </c>
      <c r="E175" s="45">
        <f t="shared" si="24"/>
        <v>-106.51172600619198</v>
      </c>
      <c r="K175" s="44">
        <v>240</v>
      </c>
      <c r="L175" s="45">
        <f>'0 mm sem rev'!U72*1000</f>
        <v>-98.865170278637862</v>
      </c>
      <c r="M175" s="45">
        <f t="shared" si="22"/>
        <v>-115.38815789473681</v>
      </c>
      <c r="N175" s="45">
        <f t="shared" si="25"/>
        <v>8.2614938080494724</v>
      </c>
      <c r="O175" s="45">
        <f t="shared" si="26"/>
        <v>-107.12666408668733</v>
      </c>
    </row>
    <row r="176" spans="1:15" x14ac:dyDescent="0.25">
      <c r="A176" s="44">
        <v>280</v>
      </c>
      <c r="B176" s="45">
        <f>'0 mm sem rev'!H73*1000</f>
        <v>-111.84458204334382</v>
      </c>
      <c r="C176" s="45">
        <f t="shared" si="21"/>
        <v>-130.38694530443755</v>
      </c>
      <c r="D176" s="45">
        <f t="shared" si="23"/>
        <v>9.2711816305468631</v>
      </c>
      <c r="E176" s="45">
        <f t="shared" si="24"/>
        <v>-121.11576367389068</v>
      </c>
      <c r="K176" s="44">
        <v>280</v>
      </c>
      <c r="L176" s="45">
        <f>'0 mm sem rev'!U73*1000</f>
        <v>-112.62603199174417</v>
      </c>
      <c r="M176" s="45">
        <f t="shared" si="22"/>
        <v>-129.77368421052626</v>
      </c>
      <c r="N176" s="45">
        <f t="shared" si="25"/>
        <v>8.5738261093910424</v>
      </c>
      <c r="O176" s="45">
        <f t="shared" si="26"/>
        <v>-121.19985810113522</v>
      </c>
    </row>
    <row r="177" spans="1:16" x14ac:dyDescent="0.25">
      <c r="A177" s="44">
        <v>320</v>
      </c>
      <c r="B177" s="45">
        <f>'0 mm sem rev'!H74*1000</f>
        <v>-117.09380804953575</v>
      </c>
      <c r="C177" s="45">
        <f t="shared" si="21"/>
        <v>-135.5957946336429</v>
      </c>
      <c r="D177" s="45">
        <f t="shared" si="23"/>
        <v>9.2509932920535718</v>
      </c>
      <c r="E177" s="45">
        <f t="shared" si="24"/>
        <v>-126.34480134158932</v>
      </c>
      <c r="K177" s="44">
        <v>320</v>
      </c>
      <c r="L177" s="45">
        <f>'0 mm sem rev'!U74*1000</f>
        <v>-117.81189370485043</v>
      </c>
      <c r="M177" s="45">
        <f t="shared" si="22"/>
        <v>-135.08421052631576</v>
      </c>
      <c r="N177" s="45">
        <f t="shared" si="25"/>
        <v>8.6361584107326621</v>
      </c>
      <c r="O177" s="45">
        <f t="shared" si="26"/>
        <v>-126.4480521155831</v>
      </c>
    </row>
    <row r="178" spans="1:16" x14ac:dyDescent="0.25">
      <c r="A178" s="44">
        <v>360</v>
      </c>
      <c r="B178" s="45">
        <f>'0 mm sem rev'!H75*1000</f>
        <v>-116.6180340557277</v>
      </c>
      <c r="C178" s="45">
        <f t="shared" si="21"/>
        <v>-135.97964396284826</v>
      </c>
      <c r="D178" s="45">
        <f t="shared" si="23"/>
        <v>9.6808049535602763</v>
      </c>
      <c r="E178" s="45">
        <f t="shared" si="24"/>
        <v>-126.29883900928797</v>
      </c>
      <c r="K178" s="44">
        <v>360</v>
      </c>
      <c r="L178" s="45">
        <f>'0 mm sem rev'!U75*1000</f>
        <v>-117.82275541795676</v>
      </c>
      <c r="M178" s="45">
        <f t="shared" si="22"/>
        <v>-135.66973684210521</v>
      </c>
      <c r="N178" s="45">
        <f t="shared" si="25"/>
        <v>8.9234907120742264</v>
      </c>
      <c r="O178" s="45">
        <f t="shared" si="26"/>
        <v>-126.74624613003098</v>
      </c>
    </row>
    <row r="179" spans="1:16" x14ac:dyDescent="0.25">
      <c r="A179" s="44">
        <v>400</v>
      </c>
      <c r="B179" s="45">
        <f>'0 mm sem rev'!H76*1000</f>
        <v>-116.94226006191974</v>
      </c>
      <c r="C179" s="45">
        <f t="shared" si="21"/>
        <v>-136.48849329205359</v>
      </c>
      <c r="D179" s="45">
        <f t="shared" si="23"/>
        <v>9.7731166150669253</v>
      </c>
      <c r="E179" s="45">
        <f t="shared" si="24"/>
        <v>-126.71537667698666</v>
      </c>
      <c r="K179" s="44">
        <v>400</v>
      </c>
      <c r="L179" s="45">
        <f>'0 mm sem rev'!U76*1000</f>
        <v>-117.70861713106304</v>
      </c>
      <c r="M179" s="45">
        <f t="shared" si="22"/>
        <v>-136.20526315789465</v>
      </c>
      <c r="N179" s="45">
        <f t="shared" si="25"/>
        <v>9.2483230134158063</v>
      </c>
      <c r="O179" s="45">
        <f t="shared" si="26"/>
        <v>-126.95694014447884</v>
      </c>
    </row>
    <row r="180" spans="1:16" x14ac:dyDescent="0.25">
      <c r="A180" s="44">
        <v>440</v>
      </c>
      <c r="B180" s="45">
        <f>'0 mm sem rev'!H77*1000</f>
        <v>-111.76648606811165</v>
      </c>
      <c r="C180" s="45">
        <f t="shared" si="21"/>
        <v>-129.77234262125901</v>
      </c>
      <c r="D180" s="45">
        <f t="shared" si="23"/>
        <v>9.0029282765736838</v>
      </c>
      <c r="E180" s="45">
        <f t="shared" si="24"/>
        <v>-120.76941434468533</v>
      </c>
      <c r="K180" s="44">
        <v>440</v>
      </c>
      <c r="L180" s="45">
        <f>'0 mm sem rev'!U77*1000</f>
        <v>-112.46947884416933</v>
      </c>
      <c r="M180" s="45">
        <f t="shared" si="22"/>
        <v>-129.54078947368416</v>
      </c>
      <c r="N180" s="45">
        <f t="shared" si="25"/>
        <v>8.5356553147574132</v>
      </c>
      <c r="O180" s="45">
        <f t="shared" si="26"/>
        <v>-121.00513415892675</v>
      </c>
    </row>
    <row r="181" spans="1:16" x14ac:dyDescent="0.25">
      <c r="A181" s="44">
        <v>480</v>
      </c>
      <c r="B181" s="45">
        <f>'0 mm sem rev'!H78*1000</f>
        <v>-105.11571207430356</v>
      </c>
      <c r="C181" s="45">
        <f t="shared" si="21"/>
        <v>-119.00619195046434</v>
      </c>
      <c r="D181" s="45">
        <f t="shared" si="23"/>
        <v>6.9452399380803911</v>
      </c>
      <c r="E181" s="45">
        <f t="shared" si="24"/>
        <v>-112.06095201238395</v>
      </c>
      <c r="K181" s="44">
        <v>480</v>
      </c>
      <c r="L181" s="45">
        <f>'0 mm sem rev'!U78*1000</f>
        <v>-105.43034055727571</v>
      </c>
      <c r="M181" s="45">
        <f t="shared" si="22"/>
        <v>-118.87631578947361</v>
      </c>
      <c r="N181" s="45">
        <f t="shared" si="25"/>
        <v>6.7229876160989477</v>
      </c>
      <c r="O181" s="45">
        <f t="shared" si="26"/>
        <v>-112.15332817337466</v>
      </c>
    </row>
    <row r="182" spans="1:16" x14ac:dyDescent="0.25">
      <c r="A182" s="44">
        <v>520</v>
      </c>
      <c r="B182" s="45">
        <f>'0 mm sem rev'!H79*1000</f>
        <v>-78.289938080495645</v>
      </c>
      <c r="C182" s="45">
        <f t="shared" si="21"/>
        <v>-89.8150412796697</v>
      </c>
      <c r="D182" s="45">
        <f t="shared" si="23"/>
        <v>5.7625515995870273</v>
      </c>
      <c r="E182" s="45">
        <f t="shared" si="24"/>
        <v>-84.052489680082672</v>
      </c>
      <c r="K182" s="44">
        <v>520</v>
      </c>
      <c r="L182" s="45">
        <f>'0 mm sem rev'!U79*1000</f>
        <v>-78.491202270382061</v>
      </c>
      <c r="M182" s="45">
        <f t="shared" si="22"/>
        <v>-89.911842105263077</v>
      </c>
      <c r="N182" s="45">
        <f t="shared" si="25"/>
        <v>5.7103199174405077</v>
      </c>
      <c r="O182" s="45">
        <f t="shared" si="26"/>
        <v>-84.201522187822576</v>
      </c>
    </row>
    <row r="183" spans="1:16" x14ac:dyDescent="0.25">
      <c r="A183" s="44">
        <v>560</v>
      </c>
      <c r="B183" s="45">
        <f>'0 mm sem rev'!H80*1000</f>
        <v>-52.564164086687484</v>
      </c>
      <c r="C183" s="45">
        <f t="shared" si="21"/>
        <v>-63.073890608875082</v>
      </c>
      <c r="D183" s="45">
        <f t="shared" si="23"/>
        <v>5.2548632610937993</v>
      </c>
      <c r="E183" s="45">
        <f t="shared" si="24"/>
        <v>-57.819027347781287</v>
      </c>
      <c r="K183" s="44">
        <v>560</v>
      </c>
      <c r="L183" s="45">
        <f>'0 mm sem rev'!U80*1000</f>
        <v>-53.352063983488321</v>
      </c>
      <c r="M183" s="45">
        <f t="shared" si="22"/>
        <v>-63.247368421052578</v>
      </c>
      <c r="N183" s="45">
        <f t="shared" si="25"/>
        <v>4.9476522187821281</v>
      </c>
      <c r="O183" s="45">
        <f t="shared" si="26"/>
        <v>-58.299716202270446</v>
      </c>
    </row>
    <row r="184" spans="1:16" x14ac:dyDescent="0.25">
      <c r="A184" s="44">
        <v>600</v>
      </c>
      <c r="B184" s="45">
        <f>'0 mm sem rev'!H81*1000</f>
        <v>-31.988390092879541</v>
      </c>
      <c r="C184" s="45">
        <f t="shared" si="21"/>
        <v>-41.857739938080464</v>
      </c>
      <c r="D184" s="45">
        <f t="shared" si="23"/>
        <v>4.9346749226004611</v>
      </c>
      <c r="E184" s="45">
        <f t="shared" si="24"/>
        <v>-36.923065015480006</v>
      </c>
      <c r="K184" s="44">
        <v>600</v>
      </c>
      <c r="L184" s="45">
        <f>'0 mm sem rev'!U81*1000</f>
        <v>-32.41292569659457</v>
      </c>
      <c r="M184" s="45">
        <f t="shared" si="22"/>
        <v>-41.282894736842017</v>
      </c>
      <c r="N184" s="45">
        <f t="shared" si="25"/>
        <v>4.4349845201237237</v>
      </c>
      <c r="O184" s="45">
        <f t="shared" si="26"/>
        <v>-36.84791021671829</v>
      </c>
    </row>
    <row r="185" spans="1:16" x14ac:dyDescent="0.25">
      <c r="A185" s="44">
        <v>640</v>
      </c>
      <c r="B185" s="45">
        <f>'0 mm sem rev'!H82*1000</f>
        <v>-2.5626160990714633</v>
      </c>
      <c r="C185" s="45">
        <f t="shared" si="21"/>
        <v>-8.5415892672858345</v>
      </c>
      <c r="D185" s="45">
        <f t="shared" si="23"/>
        <v>2.9894865841071856</v>
      </c>
      <c r="E185" s="45">
        <f t="shared" si="24"/>
        <v>-5.5521026831786493</v>
      </c>
      <c r="K185" s="44">
        <v>640</v>
      </c>
      <c r="L185" s="45">
        <f>'0 mm sem rev'!U82*1000</f>
        <v>-2.5487874097008536</v>
      </c>
      <c r="M185" s="45">
        <f t="shared" si="22"/>
        <v>-8.6934210526314892</v>
      </c>
      <c r="N185" s="45">
        <f t="shared" si="25"/>
        <v>3.0723168214653178</v>
      </c>
      <c r="O185" s="45">
        <f t="shared" si="26"/>
        <v>-5.6211042311661714</v>
      </c>
    </row>
    <row r="186" spans="1:16" x14ac:dyDescent="0.25">
      <c r="A186" s="44">
        <v>680</v>
      </c>
      <c r="B186" s="45">
        <f>'0 mm sem rev'!H83*1000</f>
        <v>21.713157894736518</v>
      </c>
      <c r="C186" s="45">
        <f t="shared" si="21"/>
        <v>8.8995614035088231</v>
      </c>
      <c r="D186" s="45">
        <f t="shared" si="23"/>
        <v>6.4067982456138477</v>
      </c>
      <c r="E186" s="45">
        <f t="shared" si="24"/>
        <v>15.306359649122671</v>
      </c>
      <c r="K186" s="44">
        <v>680</v>
      </c>
      <c r="L186" s="45">
        <f>'0 mm sem rev'!U83*1000</f>
        <v>20.640350877192766</v>
      </c>
      <c r="M186" s="45">
        <f t="shared" si="22"/>
        <v>7.5710526315790343</v>
      </c>
      <c r="N186" s="45">
        <f t="shared" si="25"/>
        <v>6.5346491228068659</v>
      </c>
      <c r="O186" s="45">
        <f t="shared" si="26"/>
        <v>14.105701754385901</v>
      </c>
    </row>
    <row r="189" spans="1:16" s="64" customFormat="1" ht="13.2" customHeight="1" x14ac:dyDescent="0.25"/>
    <row r="190" spans="1:16" s="64" customFormat="1" ht="13.2" customHeight="1" x14ac:dyDescent="0.25"/>
    <row r="191" spans="1:16" s="64" customFormat="1" ht="13.2" customHeight="1" x14ac:dyDescent="0.25"/>
    <row r="192" spans="1:16" x14ac:dyDescent="0.25">
      <c r="P192" s="4">
        <v>-126.71537667698666</v>
      </c>
    </row>
    <row r="193" spans="1:16" x14ac:dyDescent="0.25">
      <c r="P193" s="4">
        <v>-126.95694014447884</v>
      </c>
    </row>
    <row r="198" spans="1:16" x14ac:dyDescent="0.25">
      <c r="A198" s="96"/>
      <c r="B198" s="96"/>
      <c r="C198" s="96"/>
      <c r="D198" s="96"/>
      <c r="E198" s="96"/>
      <c r="F198" s="14"/>
      <c r="G198" s="14"/>
      <c r="H198" s="29"/>
      <c r="I198" s="29"/>
      <c r="J198" s="29"/>
      <c r="K198" s="97"/>
      <c r="L198" s="96"/>
      <c r="M198" s="96"/>
      <c r="N198" s="96"/>
      <c r="O198" s="96"/>
      <c r="P198" s="29"/>
    </row>
    <row r="199" spans="1:16" ht="14.4" x14ac:dyDescent="0.3">
      <c r="A199" s="34"/>
      <c r="B199" s="34"/>
      <c r="C199" s="34"/>
      <c r="D199" s="34"/>
      <c r="E199" s="34"/>
      <c r="F199" s="34"/>
      <c r="G199" s="15"/>
      <c r="H199" s="29"/>
      <c r="I199" s="29"/>
      <c r="J199" s="29"/>
      <c r="K199" s="34"/>
      <c r="L199" s="34"/>
      <c r="M199" s="34"/>
      <c r="N199" s="34"/>
      <c r="O199" s="34"/>
      <c r="P199" s="29"/>
    </row>
    <row r="200" spans="1:16" x14ac:dyDescent="0.25">
      <c r="A200" s="52"/>
      <c r="B200" s="35"/>
      <c r="C200" s="35"/>
      <c r="D200" s="35"/>
      <c r="E200" s="35"/>
      <c r="F200" s="35"/>
      <c r="G200" s="20"/>
      <c r="H200" s="29"/>
      <c r="I200" s="29"/>
      <c r="J200" s="29"/>
      <c r="K200" s="52"/>
      <c r="L200" s="35"/>
      <c r="M200" s="35"/>
      <c r="N200" s="35"/>
      <c r="O200" s="35"/>
      <c r="P200" s="29"/>
    </row>
    <row r="201" spans="1:16" x14ac:dyDescent="0.25">
      <c r="A201" s="52"/>
      <c r="B201" s="35"/>
      <c r="C201" s="35"/>
      <c r="D201" s="35"/>
      <c r="E201" s="35"/>
      <c r="F201" s="35"/>
      <c r="G201" s="20"/>
      <c r="H201" s="29"/>
      <c r="I201" s="29"/>
      <c r="J201" s="29"/>
      <c r="K201" s="52"/>
      <c r="L201" s="35"/>
      <c r="M201" s="35"/>
      <c r="N201" s="35"/>
      <c r="O201" s="35"/>
      <c r="P201" s="29"/>
    </row>
    <row r="202" spans="1:16" x14ac:dyDescent="0.25">
      <c r="A202" s="52"/>
      <c r="B202" s="35"/>
      <c r="C202" s="35"/>
      <c r="D202" s="35"/>
      <c r="E202" s="35"/>
      <c r="F202" s="35"/>
      <c r="G202" s="20"/>
      <c r="H202" s="29"/>
      <c r="I202" s="29"/>
      <c r="J202" s="29"/>
      <c r="K202" s="52"/>
      <c r="L202" s="35"/>
      <c r="M202" s="35"/>
      <c r="N202" s="35"/>
      <c r="O202" s="35"/>
      <c r="P202" s="29"/>
    </row>
    <row r="203" spans="1:16" x14ac:dyDescent="0.25">
      <c r="A203" s="52"/>
      <c r="B203" s="35"/>
      <c r="C203" s="35"/>
      <c r="D203" s="35"/>
      <c r="E203" s="35"/>
      <c r="F203" s="35"/>
      <c r="G203" s="20"/>
      <c r="H203" s="29"/>
      <c r="I203" s="29"/>
      <c r="J203" s="29"/>
      <c r="K203" s="52"/>
      <c r="L203" s="35"/>
      <c r="M203" s="35"/>
      <c r="N203" s="35"/>
      <c r="O203" s="35"/>
      <c r="P203" s="29"/>
    </row>
    <row r="204" spans="1:16" x14ac:dyDescent="0.25">
      <c r="A204" s="52"/>
      <c r="B204" s="35"/>
      <c r="C204" s="35"/>
      <c r="D204" s="35"/>
      <c r="E204" s="35"/>
      <c r="F204" s="35"/>
      <c r="G204" s="20"/>
      <c r="H204" s="29"/>
      <c r="I204" s="29"/>
      <c r="J204" s="29"/>
      <c r="K204" s="52"/>
      <c r="L204" s="35"/>
      <c r="M204" s="35"/>
      <c r="N204" s="35"/>
      <c r="O204" s="35"/>
      <c r="P204" s="29"/>
    </row>
    <row r="205" spans="1:16" x14ac:dyDescent="0.25">
      <c r="A205" s="52"/>
      <c r="B205" s="35"/>
      <c r="C205" s="35"/>
      <c r="D205" s="35"/>
      <c r="E205" s="35"/>
      <c r="F205" s="35"/>
      <c r="G205" s="20"/>
      <c r="H205" s="29"/>
      <c r="I205" s="29"/>
      <c r="J205" s="29"/>
      <c r="K205" s="52"/>
      <c r="L205" s="35"/>
      <c r="M205" s="35"/>
      <c r="N205" s="35"/>
      <c r="O205" s="35"/>
      <c r="P205" s="29"/>
    </row>
    <row r="206" spans="1:16" x14ac:dyDescent="0.25">
      <c r="A206" s="52"/>
      <c r="B206" s="35"/>
      <c r="C206" s="35"/>
      <c r="D206" s="35"/>
      <c r="E206" s="35"/>
      <c r="F206" s="35"/>
      <c r="G206" s="20"/>
      <c r="H206" s="29"/>
      <c r="I206" s="29"/>
      <c r="J206" s="29"/>
      <c r="K206" s="52"/>
      <c r="L206" s="35"/>
      <c r="M206" s="35"/>
      <c r="N206" s="35"/>
      <c r="O206" s="35"/>
      <c r="P206" s="29"/>
    </row>
    <row r="207" spans="1:16" x14ac:dyDescent="0.25">
      <c r="A207" s="52"/>
      <c r="B207" s="35"/>
      <c r="C207" s="35"/>
      <c r="D207" s="35"/>
      <c r="E207" s="35"/>
      <c r="F207" s="35"/>
      <c r="G207" s="20"/>
      <c r="H207" s="29"/>
      <c r="I207" s="29"/>
      <c r="J207" s="29"/>
      <c r="K207" s="52"/>
      <c r="L207" s="35"/>
      <c r="M207" s="35"/>
      <c r="N207" s="35"/>
      <c r="O207" s="35"/>
      <c r="P207" s="29"/>
    </row>
    <row r="208" spans="1:16" x14ac:dyDescent="0.25">
      <c r="A208" s="52"/>
      <c r="B208" s="35"/>
      <c r="C208" s="35"/>
      <c r="D208" s="35"/>
      <c r="E208" s="35"/>
      <c r="F208" s="35"/>
      <c r="G208" s="20"/>
      <c r="H208" s="29"/>
      <c r="I208" s="29"/>
      <c r="J208" s="29"/>
      <c r="K208" s="52"/>
      <c r="L208" s="35"/>
      <c r="M208" s="35"/>
      <c r="N208" s="35"/>
      <c r="O208" s="35"/>
      <c r="P208" s="29"/>
    </row>
    <row r="209" spans="1:16" x14ac:dyDescent="0.25">
      <c r="A209" s="52"/>
      <c r="B209" s="35"/>
      <c r="C209" s="35"/>
      <c r="D209" s="35"/>
      <c r="E209" s="35"/>
      <c r="F209" s="35"/>
      <c r="G209" s="20"/>
      <c r="H209" s="29"/>
      <c r="I209" s="29"/>
      <c r="J209" s="29"/>
      <c r="K209" s="52"/>
      <c r="L209" s="35"/>
      <c r="M209" s="35"/>
      <c r="N209" s="35"/>
      <c r="O209" s="35"/>
      <c r="P209" s="29"/>
    </row>
    <row r="210" spans="1:16" x14ac:dyDescent="0.25">
      <c r="A210" s="52"/>
      <c r="B210" s="35"/>
      <c r="C210" s="35"/>
      <c r="D210" s="35"/>
      <c r="E210" s="35"/>
      <c r="F210" s="35"/>
      <c r="G210" s="20"/>
      <c r="H210" s="29"/>
      <c r="I210" s="29"/>
      <c r="J210" s="29"/>
      <c r="K210" s="52"/>
      <c r="L210" s="35"/>
      <c r="M210" s="35"/>
      <c r="N210" s="35"/>
      <c r="O210" s="35"/>
      <c r="P210" s="29"/>
    </row>
    <row r="211" spans="1:16" x14ac:dyDescent="0.25">
      <c r="A211" s="52"/>
      <c r="B211" s="35"/>
      <c r="C211" s="35"/>
      <c r="D211" s="35"/>
      <c r="E211" s="35"/>
      <c r="F211" s="35"/>
      <c r="G211" s="20"/>
      <c r="H211" s="29"/>
      <c r="I211" s="29"/>
      <c r="J211" s="29"/>
      <c r="K211" s="52"/>
      <c r="L211" s="35"/>
      <c r="M211" s="35"/>
      <c r="N211" s="35"/>
      <c r="O211" s="35"/>
      <c r="P211" s="29"/>
    </row>
    <row r="212" spans="1:16" x14ac:dyDescent="0.25">
      <c r="A212" s="52"/>
      <c r="B212" s="35"/>
      <c r="C212" s="35"/>
      <c r="D212" s="35"/>
      <c r="E212" s="35"/>
      <c r="F212" s="35"/>
      <c r="G212" s="20"/>
      <c r="H212" s="29"/>
      <c r="I212" s="29"/>
      <c r="J212" s="29"/>
      <c r="K212" s="52"/>
      <c r="L212" s="35"/>
      <c r="M212" s="35"/>
      <c r="N212" s="35"/>
      <c r="O212" s="35"/>
      <c r="P212" s="29"/>
    </row>
    <row r="213" spans="1:16" x14ac:dyDescent="0.25">
      <c r="A213" s="52"/>
      <c r="B213" s="35"/>
      <c r="C213" s="35"/>
      <c r="D213" s="35"/>
      <c r="E213" s="35"/>
      <c r="F213" s="35"/>
      <c r="G213" s="20"/>
      <c r="H213" s="29"/>
      <c r="I213" s="29"/>
      <c r="J213" s="29"/>
      <c r="K213" s="52"/>
      <c r="L213" s="35"/>
      <c r="M213" s="35"/>
      <c r="N213" s="35"/>
      <c r="O213" s="35"/>
      <c r="P213" s="29"/>
    </row>
    <row r="214" spans="1:16" x14ac:dyDescent="0.25">
      <c r="A214" s="52"/>
      <c r="B214" s="35"/>
      <c r="C214" s="35"/>
      <c r="D214" s="35"/>
      <c r="E214" s="35"/>
      <c r="F214" s="35"/>
      <c r="G214" s="20"/>
      <c r="H214" s="29"/>
      <c r="I214" s="29"/>
      <c r="J214" s="29"/>
      <c r="K214" s="52"/>
      <c r="L214" s="35"/>
      <c r="M214" s="35"/>
      <c r="N214" s="35"/>
      <c r="O214" s="35"/>
      <c r="P214" s="29"/>
    </row>
    <row r="215" spans="1:16" x14ac:dyDescent="0.25">
      <c r="A215" s="52"/>
      <c r="B215" s="35"/>
      <c r="C215" s="35"/>
      <c r="D215" s="35"/>
      <c r="E215" s="35"/>
      <c r="F215" s="35"/>
      <c r="G215" s="20"/>
      <c r="H215" s="29"/>
      <c r="I215" s="29"/>
      <c r="J215" s="29"/>
      <c r="K215" s="52"/>
      <c r="L215" s="35"/>
      <c r="M215" s="35"/>
      <c r="N215" s="35"/>
      <c r="O215" s="35"/>
      <c r="P215" s="29"/>
    </row>
    <row r="216" spans="1:16" x14ac:dyDescent="0.25">
      <c r="A216" s="52"/>
      <c r="B216" s="35"/>
      <c r="C216" s="35"/>
      <c r="D216" s="35"/>
      <c r="E216" s="35"/>
      <c r="F216" s="35"/>
      <c r="G216" s="20"/>
      <c r="H216" s="29"/>
      <c r="I216" s="29"/>
      <c r="J216" s="29"/>
      <c r="K216" s="52"/>
      <c r="L216" s="35"/>
      <c r="M216" s="35"/>
      <c r="N216" s="35"/>
      <c r="O216" s="35"/>
      <c r="P216" s="29"/>
    </row>
    <row r="217" spans="1:16" x14ac:dyDescent="0.25">
      <c r="A217" s="52"/>
      <c r="B217" s="35"/>
      <c r="C217" s="35"/>
      <c r="D217" s="35"/>
      <c r="E217" s="35"/>
      <c r="F217" s="35"/>
      <c r="G217" s="20"/>
      <c r="H217" s="29"/>
      <c r="I217" s="29"/>
      <c r="J217" s="29"/>
      <c r="K217" s="52"/>
      <c r="L217" s="35"/>
      <c r="M217" s="35"/>
      <c r="N217" s="35"/>
      <c r="O217" s="35"/>
      <c r="P217" s="29"/>
    </row>
    <row r="218" spans="1:16" x14ac:dyDescent="0.25">
      <c r="A218" s="5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</row>
    <row r="219" spans="1:16" x14ac:dyDescent="0.25">
      <c r="A219" s="5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spans="1:16" x14ac:dyDescent="0.25">
      <c r="A220" s="5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spans="1:16" x14ac:dyDescent="0.25">
      <c r="A221" s="5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spans="1:16" x14ac:dyDescent="0.25">
      <c r="A222" s="51"/>
      <c r="B222" s="29"/>
      <c r="C222" s="29"/>
      <c r="D222" s="29"/>
      <c r="E222" s="29"/>
      <c r="F222" s="29"/>
      <c r="G222" s="29"/>
      <c r="H222" s="29"/>
      <c r="I222" s="29"/>
      <c r="J222" s="29"/>
      <c r="K222" s="98"/>
      <c r="L222" s="53"/>
      <c r="M222" s="29"/>
      <c r="N222" s="29"/>
      <c r="O222" s="29"/>
      <c r="P222" s="29"/>
    </row>
    <row r="223" spans="1:16" x14ac:dyDescent="0.25">
      <c r="A223" s="51"/>
      <c r="B223" s="29"/>
      <c r="C223" s="98"/>
      <c r="D223" s="53"/>
      <c r="E223" s="29"/>
      <c r="F223" s="29"/>
      <c r="G223" s="29"/>
      <c r="H223" s="29"/>
      <c r="I223" s="29"/>
      <c r="J223" s="29"/>
      <c r="K223" s="99"/>
      <c r="L223" s="53"/>
      <c r="M223" s="54"/>
      <c r="N223" s="29"/>
      <c r="O223" s="29"/>
      <c r="P223" s="29"/>
    </row>
    <row r="224" spans="1:16" x14ac:dyDescent="0.25">
      <c r="A224" s="51"/>
      <c r="B224" s="29"/>
      <c r="C224" s="99"/>
      <c r="D224" s="53"/>
      <c r="E224" s="54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spans="1:16" x14ac:dyDescent="0.25">
      <c r="A225" s="5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spans="1:16" x14ac:dyDescent="0.25">
      <c r="A226" s="5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spans="1:16" x14ac:dyDescent="0.25">
      <c r="A227" s="5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spans="1:16" x14ac:dyDescent="0.25">
      <c r="A228" s="5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spans="1:16" x14ac:dyDescent="0.25">
      <c r="A229" s="5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spans="1:16" x14ac:dyDescent="0.25">
      <c r="A230" s="5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spans="1:16" x14ac:dyDescent="0.25">
      <c r="A231" s="5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spans="1:16" x14ac:dyDescent="0.25">
      <c r="A232" s="5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spans="1:16" x14ac:dyDescent="0.25">
      <c r="A233" s="5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spans="1:16" x14ac:dyDescent="0.25">
      <c r="A234" s="5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spans="1:16" x14ac:dyDescent="0.25">
      <c r="A235" s="5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spans="1:16" x14ac:dyDescent="0.25">
      <c r="A236" s="5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spans="1:16" x14ac:dyDescent="0.25">
      <c r="A237" s="5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spans="1:16" x14ac:dyDescent="0.25">
      <c r="A238" s="5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spans="1:16" x14ac:dyDescent="0.25">
      <c r="A239" s="5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spans="1:16" x14ac:dyDescent="0.25">
      <c r="A240" s="5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spans="1:16" x14ac:dyDescent="0.25">
      <c r="A241" s="5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spans="1:16" x14ac:dyDescent="0.25">
      <c r="A242" s="5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spans="1:16" x14ac:dyDescent="0.25">
      <c r="A243" s="5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spans="1:16" x14ac:dyDescent="0.25">
      <c r="A244" s="5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spans="1:16" x14ac:dyDescent="0.25">
      <c r="A245" s="5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spans="1:16" x14ac:dyDescent="0.25">
      <c r="A246" s="5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spans="1:16" x14ac:dyDescent="0.25">
      <c r="A247" s="5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spans="1:16" x14ac:dyDescent="0.25">
      <c r="A248" s="5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spans="1:16" x14ac:dyDescent="0.25">
      <c r="A249" s="5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spans="1:16" x14ac:dyDescent="0.25">
      <c r="A250" s="5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spans="1:16" x14ac:dyDescent="0.25">
      <c r="A251" s="5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spans="1:16" x14ac:dyDescent="0.25">
      <c r="A252" s="5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spans="1:16" x14ac:dyDescent="0.25">
      <c r="A253" s="5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spans="1:16" x14ac:dyDescent="0.25">
      <c r="A254" s="5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spans="1:16" x14ac:dyDescent="0.25">
      <c r="A255" s="5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spans="1:16" x14ac:dyDescent="0.25">
      <c r="A256" s="5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spans="1:16" x14ac:dyDescent="0.25">
      <c r="A257" s="5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spans="1:16" x14ac:dyDescent="0.25">
      <c r="A258" s="5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spans="1:16" x14ac:dyDescent="0.25">
      <c r="A259" s="5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spans="1:16" x14ac:dyDescent="0.25">
      <c r="A260" s="5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spans="1:16" x14ac:dyDescent="0.25">
      <c r="A261" s="5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spans="1:16" x14ac:dyDescent="0.25">
      <c r="A262" s="5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spans="1:16" x14ac:dyDescent="0.25">
      <c r="A263" s="5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spans="1:16" x14ac:dyDescent="0.25">
      <c r="A264" s="5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spans="1:16" x14ac:dyDescent="0.25">
      <c r="A265" s="5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spans="1:16" x14ac:dyDescent="0.25">
      <c r="A266" s="5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spans="1:16" x14ac:dyDescent="0.25">
      <c r="A267" s="5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spans="1:16" x14ac:dyDescent="0.25">
      <c r="A268" s="5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spans="1:16" x14ac:dyDescent="0.25">
      <c r="A269" s="5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spans="1:16" x14ac:dyDescent="0.25">
      <c r="A270" s="5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</sheetData>
  <mergeCells count="31">
    <mergeCell ref="A162:XFD164"/>
    <mergeCell ref="B16:C16"/>
    <mergeCell ref="B26:C26"/>
    <mergeCell ref="B17:C17"/>
    <mergeCell ref="B18:C18"/>
    <mergeCell ref="B19:C19"/>
    <mergeCell ref="B20:C20"/>
    <mergeCell ref="B25:C25"/>
    <mergeCell ref="B32:C32"/>
    <mergeCell ref="B27:C27"/>
    <mergeCell ref="B28:C28"/>
    <mergeCell ref="B29:C29"/>
    <mergeCell ref="B30:C30"/>
    <mergeCell ref="B31:C31"/>
    <mergeCell ref="A1:XFD2"/>
    <mergeCell ref="B14:C14"/>
    <mergeCell ref="B15:C15"/>
    <mergeCell ref="A9:XFD11"/>
    <mergeCell ref="O78:O79"/>
    <mergeCell ref="B79:B80"/>
    <mergeCell ref="H77:J77"/>
    <mergeCell ref="K77:M77"/>
    <mergeCell ref="A49:XFD51"/>
    <mergeCell ref="A54:H54"/>
    <mergeCell ref="N54:U54"/>
    <mergeCell ref="A167:E167"/>
    <mergeCell ref="K167:O167"/>
    <mergeCell ref="A198:E198"/>
    <mergeCell ref="K198:O198"/>
    <mergeCell ref="K222:K223"/>
    <mergeCell ref="C223:C224"/>
  </mergeCells>
  <pageMargins left="0.78740157499999996" right="0.78740157499999996" top="0.984251969" bottom="0.984251969" header="0.4921259845" footer="0.4921259845"/>
  <pageSetup paperSize="9" orientation="portrait" horizontalDpi="360" verticalDpi="36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C9E0-DC5D-4D7F-8CA1-7DC4142AEB72}">
  <dimension ref="A1:IV273"/>
  <sheetViews>
    <sheetView showGridLines="0" topLeftCell="A125" zoomScaleNormal="100" workbookViewId="0">
      <selection activeCell="I41" sqref="I41"/>
    </sheetView>
  </sheetViews>
  <sheetFormatPr defaultRowHeight="13.2" x14ac:dyDescent="0.25"/>
  <cols>
    <col min="1" max="1" width="11.44140625" style="7" customWidth="1"/>
    <col min="2" max="2" width="11.5546875" style="4" customWidth="1"/>
    <col min="3" max="3" width="12.109375" style="4" bestFit="1" customWidth="1"/>
    <col min="4" max="4" width="12.88671875" style="4" bestFit="1" customWidth="1"/>
    <col min="5" max="6" width="11.5546875" style="4" customWidth="1"/>
    <col min="7" max="8" width="14.44140625" style="4" bestFit="1" customWidth="1"/>
    <col min="9" max="16" width="11.5546875" style="4" customWidth="1"/>
    <col min="17" max="17" width="12.88671875" style="4" bestFit="1" customWidth="1"/>
    <col min="18" max="20" width="11.5546875" style="4" customWidth="1"/>
    <col min="21" max="21" width="14.44140625" style="4" bestFit="1" customWidth="1"/>
    <col min="22" max="24" width="11.5546875" style="4" customWidth="1"/>
    <col min="25" max="25" width="17" style="4" bestFit="1" customWidth="1"/>
    <col min="26" max="26" width="14.6640625" style="4" bestFit="1" customWidth="1"/>
    <col min="27" max="27" width="16.44140625" style="4" bestFit="1" customWidth="1"/>
    <col min="28" max="28" width="14.21875" style="4" bestFit="1" customWidth="1"/>
    <col min="29" max="29" width="16.109375" style="4" bestFit="1" customWidth="1"/>
    <col min="30" max="256" width="11.5546875" style="4" customWidth="1"/>
    <col min="257" max="16384" width="8.88671875" style="4"/>
  </cols>
  <sheetData>
    <row r="1" spans="1:256" s="103" customFormat="1" ht="13.2" customHeight="1" x14ac:dyDescent="0.25">
      <c r="A1" s="101" t="s">
        <v>67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s="106" customFormat="1" ht="13.8" customHeight="1" thickBot="1" x14ac:dyDescent="0.3">
      <c r="A2" s="104"/>
      <c r="B2" s="105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  <c r="GG2" s="105"/>
      <c r="GH2" s="105"/>
      <c r="GI2" s="105"/>
      <c r="GJ2" s="105"/>
      <c r="GK2" s="105"/>
      <c r="GL2" s="105"/>
      <c r="GM2" s="105"/>
      <c r="GN2" s="105"/>
      <c r="GO2" s="105"/>
      <c r="GP2" s="105"/>
      <c r="GQ2" s="105"/>
      <c r="GR2" s="105"/>
      <c r="GS2" s="105"/>
      <c r="GT2" s="105"/>
      <c r="GU2" s="105"/>
      <c r="GV2" s="105"/>
      <c r="GW2" s="105"/>
      <c r="GX2" s="105"/>
      <c r="GY2" s="105"/>
      <c r="GZ2" s="105"/>
      <c r="HA2" s="105"/>
      <c r="HB2" s="105"/>
      <c r="HC2" s="105"/>
      <c r="HD2" s="105"/>
      <c r="HE2" s="105"/>
      <c r="HF2" s="105"/>
      <c r="HG2" s="105"/>
      <c r="HH2" s="105"/>
      <c r="HI2" s="105"/>
      <c r="HJ2" s="105"/>
      <c r="HK2" s="105"/>
      <c r="HL2" s="105"/>
      <c r="HM2" s="105"/>
      <c r="HN2" s="105"/>
      <c r="HO2" s="105"/>
      <c r="HP2" s="105"/>
      <c r="HQ2" s="105"/>
      <c r="HR2" s="105"/>
      <c r="HS2" s="105"/>
      <c r="HT2" s="105"/>
      <c r="HU2" s="105"/>
      <c r="HV2" s="105"/>
      <c r="HW2" s="105"/>
      <c r="HX2" s="105"/>
      <c r="HY2" s="105"/>
      <c r="HZ2" s="105"/>
      <c r="IA2" s="105"/>
      <c r="IB2" s="105"/>
      <c r="IC2" s="105"/>
      <c r="ID2" s="105"/>
      <c r="IE2" s="105"/>
      <c r="IF2" s="105"/>
      <c r="IG2" s="105"/>
      <c r="IH2" s="105"/>
      <c r="II2" s="105"/>
      <c r="IJ2" s="105"/>
      <c r="IK2" s="105"/>
      <c r="IL2" s="105"/>
      <c r="IM2" s="105"/>
      <c r="IN2" s="105"/>
      <c r="IO2" s="105"/>
      <c r="IP2" s="105"/>
      <c r="IQ2" s="105"/>
      <c r="IR2" s="105"/>
      <c r="IS2" s="105"/>
      <c r="IT2" s="105"/>
      <c r="IU2" s="105"/>
      <c r="IV2" s="105"/>
    </row>
    <row r="3" spans="1:256" ht="13.2" customHeight="1" x14ac:dyDescent="0.25">
      <c r="A3" s="66" t="s">
        <v>1</v>
      </c>
      <c r="B3" s="3">
        <v>1</v>
      </c>
      <c r="C3" s="57">
        <v>0</v>
      </c>
      <c r="D3" s="57">
        <v>-4.7199999999999999E-2</v>
      </c>
      <c r="E3" s="57">
        <v>-0.1004</v>
      </c>
      <c r="F3" s="57">
        <v>-0.1608</v>
      </c>
      <c r="G3" s="57">
        <v>-0.224</v>
      </c>
      <c r="H3" s="57">
        <v>-0.2792</v>
      </c>
      <c r="I3" s="57">
        <v>-0.3231</v>
      </c>
      <c r="J3" s="57">
        <v>-0.37369999999999998</v>
      </c>
      <c r="K3" s="57">
        <v>-0.41670000000000001</v>
      </c>
      <c r="L3" s="57">
        <v>-0.45300000000000001</v>
      </c>
      <c r="M3" s="58">
        <v>-0.49099999999999999</v>
      </c>
      <c r="N3" s="58">
        <v>-0.52170000000000005</v>
      </c>
      <c r="O3" s="58">
        <v>-0.55059999999999998</v>
      </c>
      <c r="P3" s="58">
        <v>-0.56059999999999999</v>
      </c>
      <c r="Q3" s="58">
        <v>-0.57030000000000003</v>
      </c>
      <c r="R3" s="58">
        <v>-0.58589999999999998</v>
      </c>
      <c r="S3" s="58">
        <v>-0.59240000000000004</v>
      </c>
      <c r="T3" s="58">
        <v>-0.60670000000000002</v>
      </c>
      <c r="U3" s="58">
        <v>-0.60699999999999998</v>
      </c>
      <c r="V3" s="58">
        <v>-0.59260000000000002</v>
      </c>
      <c r="W3" s="58">
        <v>-0.58699999999999997</v>
      </c>
      <c r="X3" s="58">
        <v>-0.57150000000000001</v>
      </c>
      <c r="Y3" s="58">
        <v>-0.56120000000000003</v>
      </c>
      <c r="Z3" s="58">
        <v>-0.55130000000000001</v>
      </c>
      <c r="AA3" s="58">
        <v>-0.52300000000000002</v>
      </c>
      <c r="AB3" s="58">
        <v>-0.49170000000000003</v>
      </c>
      <c r="AC3" s="58">
        <v>-0.45529999999999998</v>
      </c>
      <c r="AD3" s="58">
        <v>-0.41870000000000002</v>
      </c>
      <c r="AE3" s="58">
        <v>-0.37540000000000001</v>
      </c>
      <c r="AF3" s="58">
        <v>-0.3246</v>
      </c>
      <c r="AG3" s="58">
        <v>-0.27950000000000003</v>
      </c>
      <c r="AH3" s="58">
        <v>-0.22459999999999999</v>
      </c>
      <c r="AI3" s="58">
        <v>-0.1618</v>
      </c>
      <c r="AJ3" s="58">
        <v>-0.1028</v>
      </c>
      <c r="AK3" s="58">
        <v>-4.8500000000000001E-2</v>
      </c>
      <c r="AL3" s="58">
        <v>-3.0000000000000001E-3</v>
      </c>
    </row>
    <row r="4" spans="1:256" s="5" customFormat="1" x14ac:dyDescent="0.25">
      <c r="A4" s="67"/>
      <c r="B4" s="59">
        <v>2</v>
      </c>
      <c r="C4" s="57">
        <v>0</v>
      </c>
      <c r="D4" s="57">
        <v>-4.65E-2</v>
      </c>
      <c r="E4" s="57">
        <v>-9.9400000000000002E-2</v>
      </c>
      <c r="F4" s="57">
        <v>-0.1593</v>
      </c>
      <c r="G4" s="57">
        <v>-0.22260000000000002</v>
      </c>
      <c r="H4" s="57">
        <v>-0.27910000000000001</v>
      </c>
      <c r="I4" s="57">
        <v>-0.3226</v>
      </c>
      <c r="J4" s="57">
        <v>-0.373</v>
      </c>
      <c r="K4" s="57">
        <v>-0.41700000000000004</v>
      </c>
      <c r="L4" s="57">
        <v>-0.45219999999999999</v>
      </c>
      <c r="M4" s="58">
        <v>-0.48949999999999999</v>
      </c>
      <c r="N4" s="58">
        <v>-0.52029999999999998</v>
      </c>
      <c r="O4" s="58">
        <v>-0.54949999999999999</v>
      </c>
      <c r="P4" s="58">
        <v>-0.55930000000000002</v>
      </c>
      <c r="Q4" s="58">
        <v>-0.56979999999999997</v>
      </c>
      <c r="R4" s="58">
        <v>-0.58510000000000006</v>
      </c>
      <c r="S4" s="58">
        <v>-0.59140000000000004</v>
      </c>
      <c r="T4" s="58">
        <v>-0.60509999999999997</v>
      </c>
      <c r="U4" s="58">
        <v>-0.60619999999999996</v>
      </c>
      <c r="V4" s="58">
        <v>-0.59189999999999998</v>
      </c>
      <c r="W4" s="58">
        <v>-0.5867</v>
      </c>
      <c r="X4" s="58">
        <v>-0.57040000000000002</v>
      </c>
      <c r="Y4" s="58">
        <v>-0.56010000000000004</v>
      </c>
      <c r="Z4" s="58">
        <v>-0.55020000000000002</v>
      </c>
      <c r="AA4" s="58">
        <v>-0.52249999999999996</v>
      </c>
      <c r="AB4" s="58">
        <v>-0.49060000000000004</v>
      </c>
      <c r="AC4" s="58">
        <v>-0.45330000000000004</v>
      </c>
      <c r="AD4" s="58">
        <v>-0.41739999999999999</v>
      </c>
      <c r="AE4" s="58">
        <v>-0.37390000000000001</v>
      </c>
      <c r="AF4" s="58">
        <v>-0.32240000000000002</v>
      </c>
      <c r="AG4" s="58">
        <v>-0.2787</v>
      </c>
      <c r="AH4" s="58">
        <v>-0.22320000000000001</v>
      </c>
      <c r="AI4" s="58">
        <v>-0.16170000000000001</v>
      </c>
      <c r="AJ4" s="58">
        <v>-0.1012</v>
      </c>
      <c r="AK4" s="58">
        <v>-4.7899999999999998E-2</v>
      </c>
      <c r="AL4" s="58">
        <v>-1.8E-3</v>
      </c>
    </row>
    <row r="5" spans="1:256" s="5" customFormat="1" x14ac:dyDescent="0.25">
      <c r="A5" s="67"/>
      <c r="B5" s="59">
        <v>3</v>
      </c>
      <c r="C5" s="57">
        <v>0</v>
      </c>
      <c r="D5" s="57">
        <v>-4.6399999999999997E-2</v>
      </c>
      <c r="E5" s="57">
        <v>-9.9099999999999994E-2</v>
      </c>
      <c r="F5" s="57">
        <v>-0.1595</v>
      </c>
      <c r="G5" s="57">
        <v>-0.22309999999999999</v>
      </c>
      <c r="H5" s="57">
        <v>-0.27800000000000002</v>
      </c>
      <c r="I5" s="57">
        <v>-0.32250000000000001</v>
      </c>
      <c r="J5" s="57">
        <v>-0.37219999999999998</v>
      </c>
      <c r="K5" s="57">
        <v>-0.41560000000000002</v>
      </c>
      <c r="L5" s="57">
        <v>-0.45090000000000002</v>
      </c>
      <c r="M5" s="58">
        <v>-0.48870000000000002</v>
      </c>
      <c r="N5" s="58">
        <v>-0.51980000000000004</v>
      </c>
      <c r="O5" s="58">
        <v>-0.5484</v>
      </c>
      <c r="P5" s="58">
        <v>-0.55820000000000003</v>
      </c>
      <c r="Q5" s="58">
        <v>-0.56830000000000003</v>
      </c>
      <c r="R5" s="58">
        <v>-0.58460000000000001</v>
      </c>
      <c r="S5" s="58">
        <v>-0.59040000000000004</v>
      </c>
      <c r="T5" s="58">
        <v>-0.60450000000000004</v>
      </c>
      <c r="U5" s="58">
        <v>-0.60399999999999998</v>
      </c>
      <c r="V5" s="58">
        <v>-0.59009999999999996</v>
      </c>
      <c r="W5" s="58">
        <v>-0.58460000000000001</v>
      </c>
      <c r="X5" s="58">
        <v>-0.56899999999999995</v>
      </c>
      <c r="Y5" s="58">
        <v>-0.55869999999999997</v>
      </c>
      <c r="Z5" s="58">
        <v>-0.54879999999999995</v>
      </c>
      <c r="AA5" s="58">
        <v>-0.51990000000000003</v>
      </c>
      <c r="AB5" s="58">
        <v>-0.48949999999999999</v>
      </c>
      <c r="AC5" s="58">
        <v>-0.45250000000000001</v>
      </c>
      <c r="AD5" s="58">
        <v>-0.41599999999999998</v>
      </c>
      <c r="AE5" s="58">
        <v>-0.373</v>
      </c>
      <c r="AF5" s="58">
        <v>-0.32179999999999997</v>
      </c>
      <c r="AG5" s="58">
        <v>-0.27760000000000001</v>
      </c>
      <c r="AH5" s="58">
        <v>-0.22239999999999999</v>
      </c>
      <c r="AI5" s="58">
        <v>-0.1605</v>
      </c>
      <c r="AJ5" s="58">
        <v>-0.1</v>
      </c>
      <c r="AK5" s="58">
        <v>-4.6600000000000003E-2</v>
      </c>
      <c r="AL5" s="58">
        <v>-1.1999999999999999E-3</v>
      </c>
    </row>
    <row r="6" spans="1:256" s="5" customFormat="1" x14ac:dyDescent="0.25">
      <c r="A6" s="67"/>
      <c r="B6" s="59">
        <v>4</v>
      </c>
      <c r="C6" s="57">
        <v>0</v>
      </c>
      <c r="D6" s="57">
        <v>-4.5999999999999999E-2</v>
      </c>
      <c r="E6" s="57">
        <v>-9.9099999999999994E-2</v>
      </c>
      <c r="F6" s="57">
        <v>-0.15870000000000001</v>
      </c>
      <c r="G6" s="57">
        <v>-0.2215</v>
      </c>
      <c r="H6" s="57">
        <v>-0.2772</v>
      </c>
      <c r="I6" s="57">
        <v>-0.32169999999999999</v>
      </c>
      <c r="J6" s="57">
        <v>-0.37230000000000002</v>
      </c>
      <c r="K6" s="57">
        <v>-0.41510000000000002</v>
      </c>
      <c r="L6" s="57">
        <v>-0.45029999999999998</v>
      </c>
      <c r="M6" s="58">
        <v>-0.48820000000000002</v>
      </c>
      <c r="N6" s="58">
        <v>-0.52010000000000001</v>
      </c>
      <c r="O6" s="58">
        <v>-0.54779999999999995</v>
      </c>
      <c r="P6" s="58">
        <v>-0.55759999999999998</v>
      </c>
      <c r="Q6" s="58">
        <v>-0.56779999999999997</v>
      </c>
      <c r="R6" s="58">
        <v>-0.58389999999999997</v>
      </c>
      <c r="S6" s="58">
        <v>-0.58940000000000003</v>
      </c>
      <c r="T6" s="58">
        <v>-0.60350000000000004</v>
      </c>
      <c r="U6" s="58">
        <v>-0.60350000000000004</v>
      </c>
      <c r="V6" s="58">
        <v>-0.58899999999999997</v>
      </c>
      <c r="W6" s="58">
        <v>-0.5837</v>
      </c>
      <c r="X6" s="58">
        <v>-0.56810000000000005</v>
      </c>
      <c r="Y6" s="58">
        <v>-0.5575</v>
      </c>
      <c r="Z6" s="58">
        <v>-0.54759999999999998</v>
      </c>
      <c r="AA6" s="58">
        <v>-0.52059999999999995</v>
      </c>
      <c r="AB6" s="58">
        <v>-0.48759999999999998</v>
      </c>
      <c r="AC6" s="58">
        <v>-0.45040000000000002</v>
      </c>
      <c r="AD6" s="58">
        <v>-0.4148</v>
      </c>
      <c r="AE6" s="58">
        <v>-0.37169999999999997</v>
      </c>
      <c r="AF6" s="58">
        <v>-0.32090000000000002</v>
      </c>
      <c r="AG6" s="58">
        <v>-0.27610000000000001</v>
      </c>
      <c r="AH6" s="58">
        <v>-0.2218</v>
      </c>
      <c r="AI6" s="58">
        <v>-0.1593</v>
      </c>
      <c r="AJ6" s="58">
        <v>-9.8500000000000004E-2</v>
      </c>
      <c r="AK6" s="58">
        <v>-4.5100000000000001E-2</v>
      </c>
      <c r="AL6" s="58">
        <v>4.0000000000000002E-4</v>
      </c>
    </row>
    <row r="7" spans="1:256" s="5" customFormat="1" x14ac:dyDescent="0.25">
      <c r="A7" s="55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</row>
    <row r="8" spans="1:256" s="5" customFormat="1" x14ac:dyDescent="0.25">
      <c r="A8" s="55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</row>
    <row r="9" spans="1:256" s="5" customFormat="1" ht="13.8" thickBot="1" x14ac:dyDescent="0.3">
      <c r="A9" s="55"/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</row>
    <row r="10" spans="1:256" s="101" customFormat="1" ht="13.2" customHeight="1" thickBot="1" x14ac:dyDescent="0.3">
      <c r="A10" s="101" t="s">
        <v>2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2"/>
      <c r="EP10" s="102"/>
      <c r="EQ10" s="102"/>
      <c r="ER10" s="102"/>
      <c r="ES10" s="102"/>
      <c r="ET10" s="102"/>
      <c r="EU10" s="102"/>
      <c r="EV10" s="102"/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2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02"/>
      <c r="FV10" s="102"/>
      <c r="FW10" s="102"/>
      <c r="FX10" s="102"/>
      <c r="FY10" s="102"/>
      <c r="FZ10" s="102"/>
      <c r="GA10" s="102"/>
      <c r="GB10" s="102"/>
      <c r="GC10" s="102"/>
      <c r="GD10" s="102"/>
      <c r="GE10" s="102"/>
      <c r="GF10" s="102"/>
      <c r="GG10" s="102"/>
      <c r="GH10" s="102"/>
      <c r="GI10" s="102"/>
      <c r="GJ10" s="102"/>
      <c r="GK10" s="102"/>
      <c r="GL10" s="102"/>
      <c r="GM10" s="102"/>
      <c r="GN10" s="102"/>
      <c r="GO10" s="102"/>
      <c r="GP10" s="102"/>
      <c r="GQ10" s="102"/>
      <c r="GR10" s="102"/>
      <c r="GS10" s="102"/>
      <c r="GT10" s="102"/>
      <c r="GU10" s="102"/>
      <c r="GV10" s="102"/>
      <c r="GW10" s="102"/>
      <c r="GX10" s="102"/>
      <c r="GY10" s="102"/>
      <c r="GZ10" s="102"/>
      <c r="HA10" s="102"/>
      <c r="HB10" s="102"/>
      <c r="HC10" s="102"/>
      <c r="HD10" s="102"/>
      <c r="HE10" s="102"/>
      <c r="HF10" s="102"/>
      <c r="HG10" s="102"/>
      <c r="HH10" s="102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</row>
    <row r="11" spans="1:256" s="101" customFormat="1" ht="13.2" customHeight="1" thickBot="1" x14ac:dyDescent="0.3">
      <c r="A11" s="109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  <c r="IO11" s="110"/>
      <c r="IP11" s="110"/>
      <c r="IQ11" s="110"/>
      <c r="IR11" s="110"/>
      <c r="IS11" s="110"/>
      <c r="IT11" s="110"/>
      <c r="IU11" s="110"/>
      <c r="IV11" s="110"/>
    </row>
    <row r="12" spans="1:256" s="101" customFormat="1" ht="13.8" customHeight="1" thickBot="1" x14ac:dyDescent="0.3">
      <c r="A12" s="104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  <c r="DV12" s="105"/>
      <c r="DW12" s="105"/>
      <c r="DX12" s="105"/>
      <c r="DY12" s="105"/>
      <c r="DZ12" s="105"/>
      <c r="EA12" s="105"/>
      <c r="EB12" s="105"/>
      <c r="EC12" s="105"/>
      <c r="ED12" s="105"/>
      <c r="EE12" s="105"/>
      <c r="EF12" s="105"/>
      <c r="EG12" s="105"/>
      <c r="EH12" s="105"/>
      <c r="EI12" s="105"/>
      <c r="EJ12" s="105"/>
      <c r="EK12" s="105"/>
      <c r="EL12" s="105"/>
      <c r="EM12" s="105"/>
      <c r="EN12" s="105"/>
      <c r="EO12" s="105"/>
      <c r="EP12" s="105"/>
      <c r="EQ12" s="105"/>
      <c r="ER12" s="105"/>
      <c r="ES12" s="105"/>
      <c r="ET12" s="105"/>
      <c r="EU12" s="105"/>
      <c r="EV12" s="105"/>
      <c r="EW12" s="105"/>
      <c r="EX12" s="105"/>
      <c r="EY12" s="105"/>
      <c r="EZ12" s="105"/>
      <c r="FA12" s="105"/>
      <c r="FB12" s="105"/>
      <c r="FC12" s="105"/>
      <c r="FD12" s="105"/>
      <c r="FE12" s="105"/>
      <c r="FF12" s="105"/>
      <c r="FG12" s="105"/>
      <c r="FH12" s="105"/>
      <c r="FI12" s="105"/>
      <c r="FJ12" s="105"/>
      <c r="FK12" s="105"/>
      <c r="FL12" s="105"/>
      <c r="FM12" s="105"/>
      <c r="FN12" s="105"/>
      <c r="FO12" s="105"/>
      <c r="FP12" s="105"/>
      <c r="FQ12" s="105"/>
      <c r="FR12" s="105"/>
      <c r="FS12" s="105"/>
      <c r="FT12" s="105"/>
      <c r="FU12" s="105"/>
      <c r="FV12" s="105"/>
      <c r="FW12" s="105"/>
      <c r="FX12" s="105"/>
      <c r="FY12" s="105"/>
      <c r="FZ12" s="105"/>
      <c r="GA12" s="105"/>
      <c r="GB12" s="105"/>
      <c r="GC12" s="105"/>
      <c r="GD12" s="105"/>
      <c r="GE12" s="105"/>
      <c r="GF12" s="105"/>
      <c r="GG12" s="105"/>
      <c r="GH12" s="105"/>
      <c r="GI12" s="105"/>
      <c r="GJ12" s="105"/>
      <c r="GK12" s="105"/>
      <c r="GL12" s="105"/>
      <c r="GM12" s="105"/>
      <c r="GN12" s="105"/>
      <c r="GO12" s="105"/>
      <c r="GP12" s="105"/>
      <c r="GQ12" s="105"/>
      <c r="GR12" s="105"/>
      <c r="GS12" s="105"/>
      <c r="GT12" s="105"/>
      <c r="GU12" s="105"/>
      <c r="GV12" s="105"/>
      <c r="GW12" s="105"/>
      <c r="GX12" s="105"/>
      <c r="GY12" s="105"/>
      <c r="GZ12" s="105"/>
      <c r="HA12" s="105"/>
      <c r="HB12" s="105"/>
      <c r="HC12" s="105"/>
      <c r="HD12" s="105"/>
      <c r="HE12" s="105"/>
      <c r="HF12" s="105"/>
      <c r="HG12" s="105"/>
      <c r="HH12" s="105"/>
      <c r="HI12" s="105"/>
      <c r="HJ12" s="105"/>
      <c r="HK12" s="105"/>
      <c r="HL12" s="105"/>
      <c r="HM12" s="105"/>
      <c r="HN12" s="105"/>
      <c r="HO12" s="105"/>
      <c r="HP12" s="105"/>
      <c r="HQ12" s="105"/>
      <c r="HR12" s="105"/>
      <c r="HS12" s="105"/>
      <c r="HT12" s="105"/>
      <c r="HU12" s="105"/>
      <c r="HV12" s="105"/>
      <c r="HW12" s="105"/>
      <c r="HX12" s="105"/>
      <c r="HY12" s="105"/>
      <c r="HZ12" s="105"/>
      <c r="IA12" s="105"/>
      <c r="IB12" s="105"/>
      <c r="IC12" s="105"/>
      <c r="ID12" s="105"/>
      <c r="IE12" s="105"/>
      <c r="IF12" s="105"/>
      <c r="IG12" s="105"/>
      <c r="IH12" s="105"/>
      <c r="II12" s="105"/>
      <c r="IJ12" s="105"/>
      <c r="IK12" s="105"/>
      <c r="IL12" s="105"/>
      <c r="IM12" s="105"/>
      <c r="IN12" s="105"/>
      <c r="IO12" s="105"/>
      <c r="IP12" s="105"/>
      <c r="IQ12" s="105"/>
      <c r="IR12" s="105"/>
      <c r="IS12" s="105"/>
      <c r="IT12" s="105"/>
      <c r="IU12" s="105"/>
      <c r="IV12" s="105"/>
    </row>
    <row r="13" spans="1:256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</row>
    <row r="14" spans="1:256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</row>
    <row r="15" spans="1:256" ht="13.8" thickBot="1" x14ac:dyDescent="0.3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56" ht="13.8" thickBot="1" x14ac:dyDescent="0.3">
      <c r="B16" s="107" t="s">
        <v>3</v>
      </c>
      <c r="C16" s="107"/>
      <c r="D16" s="9" t="s">
        <v>4</v>
      </c>
      <c r="E16" s="9" t="s">
        <v>5</v>
      </c>
      <c r="F16" s="9" t="s">
        <v>6</v>
      </c>
      <c r="G16" s="9" t="s">
        <v>7</v>
      </c>
      <c r="H16" s="9" t="s">
        <v>8</v>
      </c>
      <c r="I16" s="9" t="s">
        <v>9</v>
      </c>
      <c r="J16" s="9" t="s">
        <v>10</v>
      </c>
      <c r="K16" s="9" t="s">
        <v>11</v>
      </c>
      <c r="L16" s="9" t="s">
        <v>12</v>
      </c>
      <c r="M16" s="9" t="s">
        <v>13</v>
      </c>
      <c r="N16" s="9" t="s">
        <v>14</v>
      </c>
      <c r="O16" s="9" t="s">
        <v>15</v>
      </c>
      <c r="P16" s="9" t="s">
        <v>16</v>
      </c>
      <c r="Q16" s="9" t="s">
        <v>17</v>
      </c>
      <c r="R16" s="9" t="s">
        <v>18</v>
      </c>
      <c r="S16" s="9" t="s">
        <v>19</v>
      </c>
      <c r="T16" s="9" t="s">
        <v>20</v>
      </c>
      <c r="U16" s="9" t="s">
        <v>21</v>
      </c>
    </row>
    <row r="17" spans="2:21" x14ac:dyDescent="0.25">
      <c r="B17" s="97" t="s">
        <v>22</v>
      </c>
      <c r="C17" s="96"/>
      <c r="D17" s="10">
        <f t="shared" ref="D17:U17" si="0">C3</f>
        <v>0</v>
      </c>
      <c r="E17" s="10">
        <f t="shared" si="0"/>
        <v>-4.7199999999999999E-2</v>
      </c>
      <c r="F17" s="10">
        <f t="shared" si="0"/>
        <v>-0.1004</v>
      </c>
      <c r="G17" s="10">
        <f t="shared" si="0"/>
        <v>-0.1608</v>
      </c>
      <c r="H17" s="10">
        <f t="shared" si="0"/>
        <v>-0.224</v>
      </c>
      <c r="I17" s="10">
        <f t="shared" si="0"/>
        <v>-0.2792</v>
      </c>
      <c r="J17" s="10">
        <f t="shared" si="0"/>
        <v>-0.3231</v>
      </c>
      <c r="K17" s="10">
        <f t="shared" si="0"/>
        <v>-0.37369999999999998</v>
      </c>
      <c r="L17" s="10">
        <f t="shared" si="0"/>
        <v>-0.41670000000000001</v>
      </c>
      <c r="M17" s="10">
        <f t="shared" si="0"/>
        <v>-0.45300000000000001</v>
      </c>
      <c r="N17" s="10">
        <f t="shared" si="0"/>
        <v>-0.49099999999999999</v>
      </c>
      <c r="O17" s="10">
        <f t="shared" si="0"/>
        <v>-0.52170000000000005</v>
      </c>
      <c r="P17" s="10">
        <f t="shared" si="0"/>
        <v>-0.55059999999999998</v>
      </c>
      <c r="Q17" s="10">
        <f t="shared" si="0"/>
        <v>-0.56059999999999999</v>
      </c>
      <c r="R17" s="10">
        <f t="shared" si="0"/>
        <v>-0.57030000000000003</v>
      </c>
      <c r="S17" s="10">
        <f t="shared" si="0"/>
        <v>-0.58589999999999998</v>
      </c>
      <c r="T17" s="10">
        <f t="shared" si="0"/>
        <v>-0.59240000000000004</v>
      </c>
      <c r="U17" s="10">
        <f t="shared" si="0"/>
        <v>-0.60670000000000002</v>
      </c>
    </row>
    <row r="18" spans="2:21" x14ac:dyDescent="0.25">
      <c r="B18" s="113" t="s">
        <v>23</v>
      </c>
      <c r="C18" s="114"/>
      <c r="D18" s="10">
        <f t="shared" ref="D18:U18" si="1">C4</f>
        <v>0</v>
      </c>
      <c r="E18" s="10">
        <f t="shared" si="1"/>
        <v>-4.65E-2</v>
      </c>
      <c r="F18" s="10">
        <f t="shared" si="1"/>
        <v>-9.9400000000000002E-2</v>
      </c>
      <c r="G18" s="10">
        <f t="shared" si="1"/>
        <v>-0.1593</v>
      </c>
      <c r="H18" s="10">
        <f t="shared" si="1"/>
        <v>-0.22260000000000002</v>
      </c>
      <c r="I18" s="10">
        <f t="shared" si="1"/>
        <v>-0.27910000000000001</v>
      </c>
      <c r="J18" s="10">
        <f t="shared" si="1"/>
        <v>-0.3226</v>
      </c>
      <c r="K18" s="10">
        <f t="shared" si="1"/>
        <v>-0.373</v>
      </c>
      <c r="L18" s="10">
        <f t="shared" si="1"/>
        <v>-0.41700000000000004</v>
      </c>
      <c r="M18" s="10">
        <f t="shared" si="1"/>
        <v>-0.45219999999999999</v>
      </c>
      <c r="N18" s="10">
        <f t="shared" si="1"/>
        <v>-0.48949999999999999</v>
      </c>
      <c r="O18" s="10">
        <f t="shared" si="1"/>
        <v>-0.52029999999999998</v>
      </c>
      <c r="P18" s="10">
        <f t="shared" si="1"/>
        <v>-0.54949999999999999</v>
      </c>
      <c r="Q18" s="10">
        <f t="shared" si="1"/>
        <v>-0.55930000000000002</v>
      </c>
      <c r="R18" s="10">
        <f t="shared" si="1"/>
        <v>-0.56979999999999997</v>
      </c>
      <c r="S18" s="10">
        <f t="shared" si="1"/>
        <v>-0.58510000000000006</v>
      </c>
      <c r="T18" s="10">
        <f t="shared" si="1"/>
        <v>-0.59140000000000004</v>
      </c>
      <c r="U18" s="10">
        <f t="shared" si="1"/>
        <v>-0.60509999999999997</v>
      </c>
    </row>
    <row r="19" spans="2:21" x14ac:dyDescent="0.25">
      <c r="B19" s="113" t="s">
        <v>24</v>
      </c>
      <c r="C19" s="114"/>
      <c r="D19" s="10">
        <f t="shared" ref="D19:U19" si="2">C5</f>
        <v>0</v>
      </c>
      <c r="E19" s="10">
        <f t="shared" si="2"/>
        <v>-4.6399999999999997E-2</v>
      </c>
      <c r="F19" s="10">
        <f t="shared" si="2"/>
        <v>-9.9099999999999994E-2</v>
      </c>
      <c r="G19" s="10">
        <f t="shared" si="2"/>
        <v>-0.1595</v>
      </c>
      <c r="H19" s="10">
        <f t="shared" si="2"/>
        <v>-0.22309999999999999</v>
      </c>
      <c r="I19" s="10">
        <f t="shared" si="2"/>
        <v>-0.27800000000000002</v>
      </c>
      <c r="J19" s="10">
        <f t="shared" si="2"/>
        <v>-0.32250000000000001</v>
      </c>
      <c r="K19" s="10">
        <f t="shared" si="2"/>
        <v>-0.37219999999999998</v>
      </c>
      <c r="L19" s="10">
        <f t="shared" si="2"/>
        <v>-0.41560000000000002</v>
      </c>
      <c r="M19" s="10">
        <f t="shared" si="2"/>
        <v>-0.45090000000000002</v>
      </c>
      <c r="N19" s="10">
        <f t="shared" si="2"/>
        <v>-0.48870000000000002</v>
      </c>
      <c r="O19" s="10">
        <f t="shared" si="2"/>
        <v>-0.51980000000000004</v>
      </c>
      <c r="P19" s="10">
        <f t="shared" si="2"/>
        <v>-0.5484</v>
      </c>
      <c r="Q19" s="10">
        <f t="shared" si="2"/>
        <v>-0.55820000000000003</v>
      </c>
      <c r="R19" s="10">
        <f t="shared" si="2"/>
        <v>-0.56830000000000003</v>
      </c>
      <c r="S19" s="10">
        <f t="shared" si="2"/>
        <v>-0.58460000000000001</v>
      </c>
      <c r="T19" s="10">
        <f t="shared" si="2"/>
        <v>-0.59040000000000004</v>
      </c>
      <c r="U19" s="10">
        <f t="shared" si="2"/>
        <v>-0.60450000000000004</v>
      </c>
    </row>
    <row r="20" spans="2:21" ht="13.8" thickBot="1" x14ac:dyDescent="0.3">
      <c r="B20" s="113" t="s">
        <v>25</v>
      </c>
      <c r="C20" s="114"/>
      <c r="D20" s="10">
        <f t="shared" ref="D20:U20" si="3">C6</f>
        <v>0</v>
      </c>
      <c r="E20" s="10">
        <f t="shared" si="3"/>
        <v>-4.5999999999999999E-2</v>
      </c>
      <c r="F20" s="10">
        <f t="shared" si="3"/>
        <v>-9.9099999999999994E-2</v>
      </c>
      <c r="G20" s="10">
        <f t="shared" si="3"/>
        <v>-0.15870000000000001</v>
      </c>
      <c r="H20" s="10">
        <f t="shared" si="3"/>
        <v>-0.2215</v>
      </c>
      <c r="I20" s="10">
        <f t="shared" si="3"/>
        <v>-0.2772</v>
      </c>
      <c r="J20" s="10">
        <f t="shared" si="3"/>
        <v>-0.32169999999999999</v>
      </c>
      <c r="K20" s="10">
        <f t="shared" si="3"/>
        <v>-0.37230000000000002</v>
      </c>
      <c r="L20" s="10">
        <f t="shared" si="3"/>
        <v>-0.41510000000000002</v>
      </c>
      <c r="M20" s="10">
        <f t="shared" si="3"/>
        <v>-0.45029999999999998</v>
      </c>
      <c r="N20" s="10">
        <f t="shared" si="3"/>
        <v>-0.48820000000000002</v>
      </c>
      <c r="O20" s="10">
        <f t="shared" si="3"/>
        <v>-0.52010000000000001</v>
      </c>
      <c r="P20" s="10">
        <f t="shared" si="3"/>
        <v>-0.54779999999999995</v>
      </c>
      <c r="Q20" s="10">
        <f t="shared" si="3"/>
        <v>-0.55759999999999998</v>
      </c>
      <c r="R20" s="10">
        <f t="shared" si="3"/>
        <v>-0.56779999999999997</v>
      </c>
      <c r="S20" s="10">
        <f t="shared" si="3"/>
        <v>-0.58389999999999997</v>
      </c>
      <c r="T20" s="10">
        <f t="shared" si="3"/>
        <v>-0.58940000000000003</v>
      </c>
      <c r="U20" s="10">
        <f t="shared" si="3"/>
        <v>-0.60350000000000004</v>
      </c>
    </row>
    <row r="21" spans="2:21" ht="13.8" thickBot="1" x14ac:dyDescent="0.3">
      <c r="B21" s="107" t="s">
        <v>27</v>
      </c>
      <c r="C21" s="107"/>
      <c r="D21" s="11">
        <f t="shared" ref="D21:U21" si="4">AVERAGE(D17:D20)</f>
        <v>0</v>
      </c>
      <c r="E21" s="12">
        <f t="shared" si="4"/>
        <v>-4.6524999999999997E-2</v>
      </c>
      <c r="F21" s="12">
        <f t="shared" si="4"/>
        <v>-9.9500000000000005E-2</v>
      </c>
      <c r="G21" s="12">
        <f t="shared" si="4"/>
        <v>-0.15957500000000002</v>
      </c>
      <c r="H21" s="12">
        <f t="shared" si="4"/>
        <v>-0.2228</v>
      </c>
      <c r="I21" s="12">
        <f t="shared" si="4"/>
        <v>-0.27837500000000004</v>
      </c>
      <c r="J21" s="12">
        <f t="shared" si="4"/>
        <v>-0.32247499999999996</v>
      </c>
      <c r="K21" s="12">
        <f t="shared" si="4"/>
        <v>-0.37280000000000002</v>
      </c>
      <c r="L21" s="12">
        <f t="shared" si="4"/>
        <v>-0.41610000000000003</v>
      </c>
      <c r="M21" s="12">
        <f t="shared" si="4"/>
        <v>-0.4516</v>
      </c>
      <c r="N21" s="12">
        <f t="shared" si="4"/>
        <v>-0.48934999999999995</v>
      </c>
      <c r="O21" s="12">
        <f t="shared" si="4"/>
        <v>-0.52047500000000002</v>
      </c>
      <c r="P21" s="12">
        <f t="shared" si="4"/>
        <v>-0.54907499999999998</v>
      </c>
      <c r="Q21" s="12">
        <f t="shared" si="4"/>
        <v>-0.55892500000000001</v>
      </c>
      <c r="R21" s="12">
        <f t="shared" si="4"/>
        <v>-0.56904999999999994</v>
      </c>
      <c r="S21" s="12">
        <f t="shared" si="4"/>
        <v>-0.58487500000000003</v>
      </c>
      <c r="T21" s="12">
        <f t="shared" si="4"/>
        <v>-0.59090000000000009</v>
      </c>
      <c r="U21" s="12">
        <f t="shared" si="4"/>
        <v>-0.60494999999999999</v>
      </c>
    </row>
    <row r="22" spans="2:21" ht="13.8" thickBot="1" x14ac:dyDescent="0.3">
      <c r="B22" s="107" t="s">
        <v>28</v>
      </c>
      <c r="C22" s="107"/>
      <c r="D22" s="12">
        <f t="shared" ref="D22:U22" si="5">_xlfn.STDEV.S(D17:D20)</f>
        <v>0</v>
      </c>
      <c r="E22" s="12">
        <f t="shared" si="5"/>
        <v>4.9916597106239801E-4</v>
      </c>
      <c r="F22" s="12">
        <f t="shared" si="5"/>
        <v>6.1644140029690176E-4</v>
      </c>
      <c r="G22" s="12">
        <f t="shared" si="5"/>
        <v>8.8459030064770355E-4</v>
      </c>
      <c r="H22" s="12">
        <f t="shared" si="5"/>
        <v>1.0424330514074581E-3</v>
      </c>
      <c r="I22" s="12">
        <f t="shared" si="5"/>
        <v>9.5350231602585431E-4</v>
      </c>
      <c r="J22" s="12">
        <f t="shared" si="5"/>
        <v>5.795112883571293E-4</v>
      </c>
      <c r="K22" s="12">
        <f t="shared" si="5"/>
        <v>6.9761498454853704E-4</v>
      </c>
      <c r="L22" s="12">
        <f t="shared" si="5"/>
        <v>8.9814623902050071E-4</v>
      </c>
      <c r="M22" s="12">
        <f t="shared" si="5"/>
        <v>1.2247448713915963E-3</v>
      </c>
      <c r="N22" s="12">
        <f t="shared" si="5"/>
        <v>1.223383286900156E-3</v>
      </c>
      <c r="O22" s="12">
        <f t="shared" si="5"/>
        <v>8.4212033977733357E-4</v>
      </c>
      <c r="P22" s="12">
        <f t="shared" si="5"/>
        <v>1.2365947867699755E-3</v>
      </c>
      <c r="Q22" s="12">
        <f t="shared" si="5"/>
        <v>1.3200378782444048E-3</v>
      </c>
      <c r="R22" s="12">
        <f t="shared" si="5"/>
        <v>1.1902380714238171E-3</v>
      </c>
      <c r="S22" s="12">
        <f t="shared" si="5"/>
        <v>8.421203397773237E-4</v>
      </c>
      <c r="T22" s="12">
        <f t="shared" si="5"/>
        <v>1.2909944487358069E-3</v>
      </c>
      <c r="U22" s="12">
        <f t="shared" si="5"/>
        <v>1.3403979508588622E-3</v>
      </c>
    </row>
    <row r="23" spans="2:21" x14ac:dyDescent="0.25">
      <c r="D23" s="13"/>
    </row>
    <row r="26" spans="2:21" ht="13.8" thickBot="1" x14ac:dyDescent="0.3">
      <c r="D26" s="4">
        <v>0</v>
      </c>
      <c r="E26" s="4">
        <v>40</v>
      </c>
      <c r="F26" s="4">
        <v>80</v>
      </c>
      <c r="G26" s="4">
        <v>120</v>
      </c>
      <c r="H26" s="4">
        <v>160</v>
      </c>
      <c r="I26" s="4">
        <v>200</v>
      </c>
      <c r="J26" s="4">
        <v>240</v>
      </c>
      <c r="K26" s="4">
        <v>280</v>
      </c>
      <c r="L26" s="4">
        <v>320</v>
      </c>
      <c r="M26" s="4">
        <v>360</v>
      </c>
      <c r="N26" s="4">
        <v>400</v>
      </c>
      <c r="O26" s="4">
        <v>440</v>
      </c>
      <c r="P26" s="4">
        <v>480</v>
      </c>
      <c r="Q26" s="4">
        <v>520</v>
      </c>
      <c r="R26" s="4">
        <v>560</v>
      </c>
      <c r="S26" s="4">
        <v>600</v>
      </c>
      <c r="T26" s="4">
        <v>640</v>
      </c>
      <c r="U26" s="4">
        <v>680</v>
      </c>
    </row>
    <row r="27" spans="2:21" ht="13.8" thickBot="1" x14ac:dyDescent="0.3">
      <c r="B27" s="107" t="s">
        <v>29</v>
      </c>
      <c r="C27" s="107"/>
      <c r="D27" s="9" t="s">
        <v>4</v>
      </c>
      <c r="E27" s="9" t="s">
        <v>5</v>
      </c>
      <c r="F27" s="9" t="s">
        <v>6</v>
      </c>
      <c r="G27" s="9" t="s">
        <v>7</v>
      </c>
      <c r="H27" s="9" t="s">
        <v>8</v>
      </c>
      <c r="I27" s="9" t="s">
        <v>9</v>
      </c>
      <c r="J27" s="9" t="s">
        <v>10</v>
      </c>
      <c r="K27" s="9" t="s">
        <v>11</v>
      </c>
      <c r="L27" s="9" t="s">
        <v>12</v>
      </c>
      <c r="M27" s="9" t="s">
        <v>13</v>
      </c>
      <c r="N27" s="9" t="s">
        <v>14</v>
      </c>
      <c r="O27" s="9" t="s">
        <v>15</v>
      </c>
      <c r="P27" s="9" t="s">
        <v>16</v>
      </c>
      <c r="Q27" s="9" t="s">
        <v>17</v>
      </c>
      <c r="R27" s="9" t="s">
        <v>18</v>
      </c>
      <c r="S27" s="9" t="s">
        <v>19</v>
      </c>
      <c r="T27" s="9" t="s">
        <v>20</v>
      </c>
      <c r="U27" s="9" t="s">
        <v>21</v>
      </c>
    </row>
    <row r="28" spans="2:21" x14ac:dyDescent="0.25">
      <c r="B28" s="111" t="s">
        <v>30</v>
      </c>
      <c r="C28" s="112"/>
      <c r="D28" s="10">
        <f>AL3</f>
        <v>-3.0000000000000001E-3</v>
      </c>
      <c r="E28" s="10">
        <f>AK3</f>
        <v>-4.8500000000000001E-2</v>
      </c>
      <c r="F28" s="10">
        <f>AJ3</f>
        <v>-0.1028</v>
      </c>
      <c r="G28" s="10">
        <f>AI3</f>
        <v>-0.1618</v>
      </c>
      <c r="H28" s="10">
        <f>AH3</f>
        <v>-0.22459999999999999</v>
      </c>
      <c r="I28" s="10">
        <f>AG3</f>
        <v>-0.27950000000000003</v>
      </c>
      <c r="J28" s="10">
        <f>AF3</f>
        <v>-0.3246</v>
      </c>
      <c r="K28" s="10">
        <f>AE3</f>
        <v>-0.37540000000000001</v>
      </c>
      <c r="L28" s="10">
        <f>AD3</f>
        <v>-0.41870000000000002</v>
      </c>
      <c r="M28" s="10">
        <f>AC3</f>
        <v>-0.45529999999999998</v>
      </c>
      <c r="N28" s="10">
        <f>AB3</f>
        <v>-0.49170000000000003</v>
      </c>
      <c r="O28" s="10">
        <f>AA3</f>
        <v>-0.52300000000000002</v>
      </c>
      <c r="P28" s="10">
        <f>Z3</f>
        <v>-0.55130000000000001</v>
      </c>
      <c r="Q28" s="10">
        <f>Y3</f>
        <v>-0.56120000000000003</v>
      </c>
      <c r="R28" s="10">
        <f>X3</f>
        <v>-0.57150000000000001</v>
      </c>
      <c r="S28" s="10">
        <f>W3</f>
        <v>-0.58699999999999997</v>
      </c>
      <c r="T28" s="10">
        <f>V3</f>
        <v>-0.59260000000000002</v>
      </c>
      <c r="U28" s="10">
        <f>U3</f>
        <v>-0.60699999999999998</v>
      </c>
    </row>
    <row r="29" spans="2:21" x14ac:dyDescent="0.25">
      <c r="B29" s="111" t="s">
        <v>31</v>
      </c>
      <c r="C29" s="112"/>
      <c r="D29" s="10">
        <f>AL4</f>
        <v>-1.8E-3</v>
      </c>
      <c r="E29" s="10">
        <f>AK4</f>
        <v>-4.7899999999999998E-2</v>
      </c>
      <c r="F29" s="10">
        <f>AJ4</f>
        <v>-0.1012</v>
      </c>
      <c r="G29" s="10">
        <f>AI4</f>
        <v>-0.16170000000000001</v>
      </c>
      <c r="H29" s="10">
        <f>AH4</f>
        <v>-0.22320000000000001</v>
      </c>
      <c r="I29" s="10">
        <f>AG4</f>
        <v>-0.2787</v>
      </c>
      <c r="J29" s="10">
        <f>AF4</f>
        <v>-0.32240000000000002</v>
      </c>
      <c r="K29" s="10">
        <f>AE4</f>
        <v>-0.37390000000000001</v>
      </c>
      <c r="L29" s="10">
        <f>AD4</f>
        <v>-0.41739999999999999</v>
      </c>
      <c r="M29" s="10">
        <f>AC4</f>
        <v>-0.45330000000000004</v>
      </c>
      <c r="N29" s="10">
        <f>AB4</f>
        <v>-0.49060000000000004</v>
      </c>
      <c r="O29" s="10">
        <f>AA4</f>
        <v>-0.52249999999999996</v>
      </c>
      <c r="P29" s="10">
        <f>Z4</f>
        <v>-0.55020000000000002</v>
      </c>
      <c r="Q29" s="10">
        <f>Y4</f>
        <v>-0.56010000000000004</v>
      </c>
      <c r="R29" s="10">
        <f>X4</f>
        <v>-0.57040000000000002</v>
      </c>
      <c r="S29" s="10">
        <f>W4</f>
        <v>-0.5867</v>
      </c>
      <c r="T29" s="10">
        <f>V4</f>
        <v>-0.59189999999999998</v>
      </c>
      <c r="U29" s="10">
        <f>U4</f>
        <v>-0.60619999999999996</v>
      </c>
    </row>
    <row r="30" spans="2:21" x14ac:dyDescent="0.25">
      <c r="B30" s="111" t="s">
        <v>32</v>
      </c>
      <c r="C30" s="112"/>
      <c r="D30" s="10">
        <f>AL5</f>
        <v>-1.1999999999999999E-3</v>
      </c>
      <c r="E30" s="10">
        <f>AK5</f>
        <v>-4.6600000000000003E-2</v>
      </c>
      <c r="F30" s="10">
        <f>AJ5</f>
        <v>-0.1</v>
      </c>
      <c r="G30" s="10">
        <f>AI5</f>
        <v>-0.1605</v>
      </c>
      <c r="H30" s="10">
        <f>AH5</f>
        <v>-0.22239999999999999</v>
      </c>
      <c r="I30" s="10">
        <f>AG5</f>
        <v>-0.27760000000000001</v>
      </c>
      <c r="J30" s="10">
        <f>AF5</f>
        <v>-0.32179999999999997</v>
      </c>
      <c r="K30" s="10">
        <f>AE5</f>
        <v>-0.373</v>
      </c>
      <c r="L30" s="10">
        <f>AD5</f>
        <v>-0.41599999999999998</v>
      </c>
      <c r="M30" s="10">
        <f>AC5</f>
        <v>-0.45250000000000001</v>
      </c>
      <c r="N30" s="10">
        <f>AB5</f>
        <v>-0.48949999999999999</v>
      </c>
      <c r="O30" s="10">
        <f>AA5</f>
        <v>-0.51990000000000003</v>
      </c>
      <c r="P30" s="10">
        <f>Z5</f>
        <v>-0.54879999999999995</v>
      </c>
      <c r="Q30" s="10">
        <f>Y5</f>
        <v>-0.55869999999999997</v>
      </c>
      <c r="R30" s="10">
        <f>X5</f>
        <v>-0.56899999999999995</v>
      </c>
      <c r="S30" s="10">
        <f>W5</f>
        <v>-0.58460000000000001</v>
      </c>
      <c r="T30" s="10">
        <f>V5</f>
        <v>-0.59009999999999996</v>
      </c>
      <c r="U30" s="10">
        <f>U5</f>
        <v>-0.60399999999999998</v>
      </c>
    </row>
    <row r="31" spans="2:21" ht="13.8" thickBot="1" x14ac:dyDescent="0.3">
      <c r="B31" s="111" t="s">
        <v>33</v>
      </c>
      <c r="C31" s="112"/>
      <c r="D31" s="10">
        <f>AL6</f>
        <v>4.0000000000000002E-4</v>
      </c>
      <c r="E31" s="10">
        <f>AK6</f>
        <v>-4.5100000000000001E-2</v>
      </c>
      <c r="F31" s="10">
        <f>AJ6</f>
        <v>-9.8500000000000004E-2</v>
      </c>
      <c r="G31" s="10">
        <f>AI6</f>
        <v>-0.1593</v>
      </c>
      <c r="H31" s="10">
        <f>AH6</f>
        <v>-0.2218</v>
      </c>
      <c r="I31" s="10">
        <f>AG6</f>
        <v>-0.27610000000000001</v>
      </c>
      <c r="J31" s="10">
        <f>AF6</f>
        <v>-0.32090000000000002</v>
      </c>
      <c r="K31" s="10">
        <f>AE6</f>
        <v>-0.37169999999999997</v>
      </c>
      <c r="L31" s="10">
        <f>AD6</f>
        <v>-0.4148</v>
      </c>
      <c r="M31" s="10">
        <f>AC6</f>
        <v>-0.45040000000000002</v>
      </c>
      <c r="N31" s="10">
        <f>AB6</f>
        <v>-0.48759999999999998</v>
      </c>
      <c r="O31" s="10">
        <f>AA6</f>
        <v>-0.52059999999999995</v>
      </c>
      <c r="P31" s="10">
        <f>Z6</f>
        <v>-0.54759999999999998</v>
      </c>
      <c r="Q31" s="10">
        <f>Y6</f>
        <v>-0.5575</v>
      </c>
      <c r="R31" s="10">
        <f>X6</f>
        <v>-0.56810000000000005</v>
      </c>
      <c r="S31" s="10">
        <f>W6</f>
        <v>-0.5837</v>
      </c>
      <c r="T31" s="10">
        <f>V6</f>
        <v>-0.58899999999999997</v>
      </c>
      <c r="U31" s="10">
        <f>U6</f>
        <v>-0.60350000000000004</v>
      </c>
    </row>
    <row r="32" spans="2:21" ht="13.8" thickBot="1" x14ac:dyDescent="0.3">
      <c r="B32" s="107" t="s">
        <v>35</v>
      </c>
      <c r="C32" s="107"/>
      <c r="D32" s="11">
        <f t="shared" ref="D32:U32" si="6">AVERAGE(D28:D31)</f>
        <v>-1.4E-3</v>
      </c>
      <c r="E32" s="12">
        <f t="shared" si="6"/>
        <v>-4.7025000000000004E-2</v>
      </c>
      <c r="F32" s="12">
        <f t="shared" si="6"/>
        <v>-0.10062500000000002</v>
      </c>
      <c r="G32" s="12">
        <f t="shared" si="6"/>
        <v>-0.160825</v>
      </c>
      <c r="H32" s="12">
        <f t="shared" si="6"/>
        <v>-0.22299999999999998</v>
      </c>
      <c r="I32" s="12">
        <f t="shared" si="6"/>
        <v>-0.27797500000000003</v>
      </c>
      <c r="J32" s="12">
        <f t="shared" si="6"/>
        <v>-0.32242500000000002</v>
      </c>
      <c r="K32" s="12">
        <f t="shared" si="6"/>
        <v>-0.3735</v>
      </c>
      <c r="L32" s="12">
        <f t="shared" si="6"/>
        <v>-0.41672500000000001</v>
      </c>
      <c r="M32" s="12">
        <f t="shared" si="6"/>
        <v>-0.45287500000000003</v>
      </c>
      <c r="N32" s="12">
        <f t="shared" si="6"/>
        <v>-0.48985000000000001</v>
      </c>
      <c r="O32" s="12">
        <f t="shared" si="6"/>
        <v>-0.52150000000000007</v>
      </c>
      <c r="P32" s="12">
        <f t="shared" si="6"/>
        <v>-0.54947500000000005</v>
      </c>
      <c r="Q32" s="12">
        <f t="shared" si="6"/>
        <v>-0.55937500000000007</v>
      </c>
      <c r="R32" s="12">
        <f t="shared" si="6"/>
        <v>-0.56974999999999998</v>
      </c>
      <c r="S32" s="12">
        <f t="shared" si="6"/>
        <v>-0.58550000000000002</v>
      </c>
      <c r="T32" s="12">
        <f t="shared" si="6"/>
        <v>-0.59089999999999998</v>
      </c>
      <c r="U32" s="12">
        <f t="shared" si="6"/>
        <v>-0.60517500000000002</v>
      </c>
    </row>
    <row r="33" spans="2:50" ht="13.8" thickBot="1" x14ac:dyDescent="0.3">
      <c r="B33" s="107" t="s">
        <v>36</v>
      </c>
      <c r="C33" s="107"/>
      <c r="D33" s="12">
        <f t="shared" ref="D33:U33" si="7">_xlfn.STDEV.S(D28:D31)</f>
        <v>1.414213562373095E-3</v>
      </c>
      <c r="E33" s="12">
        <f t="shared" si="7"/>
        <v>1.5085865349171493E-3</v>
      </c>
      <c r="F33" s="12">
        <f t="shared" si="7"/>
        <v>1.8227726133558172E-3</v>
      </c>
      <c r="G33" s="12">
        <f t="shared" si="7"/>
        <v>1.175797601630488E-3</v>
      </c>
      <c r="H33" s="12">
        <f t="shared" si="7"/>
        <v>1.2110601416389978E-3</v>
      </c>
      <c r="I33" s="12">
        <f t="shared" si="7"/>
        <v>1.4728091073410283E-3</v>
      </c>
      <c r="J33" s="12">
        <f t="shared" si="7"/>
        <v>1.5755951256588702E-3</v>
      </c>
      <c r="K33" s="12">
        <f t="shared" si="7"/>
        <v>1.5556349186104199E-3</v>
      </c>
      <c r="L33" s="12">
        <f t="shared" si="7"/>
        <v>1.6918924315688707E-3</v>
      </c>
      <c r="M33" s="12">
        <f t="shared" si="7"/>
        <v>2.0271079563423866E-3</v>
      </c>
      <c r="N33" s="12">
        <f t="shared" si="7"/>
        <v>1.7483325389258053E-3</v>
      </c>
      <c r="O33" s="12">
        <f t="shared" si="7"/>
        <v>1.485485330343811E-3</v>
      </c>
      <c r="P33" s="12">
        <f t="shared" si="7"/>
        <v>1.615291511358474E-3</v>
      </c>
      <c r="Q33" s="12">
        <f t="shared" si="7"/>
        <v>1.615291511358474E-3</v>
      </c>
      <c r="R33" s="12">
        <f t="shared" si="7"/>
        <v>1.502220578565829E-3</v>
      </c>
      <c r="S33" s="12">
        <f t="shared" si="7"/>
        <v>1.6062378404208902E-3</v>
      </c>
      <c r="T33" s="12">
        <f t="shared" si="7"/>
        <v>1.6472198800807989E-3</v>
      </c>
      <c r="U33" s="12">
        <f t="shared" si="7"/>
        <v>1.6899211026948156E-3</v>
      </c>
    </row>
    <row r="34" spans="2:50" ht="13.8" thickBot="1" x14ac:dyDescent="0.3">
      <c r="B34" s="107" t="s">
        <v>37</v>
      </c>
      <c r="C34" s="107"/>
      <c r="D34" s="12">
        <f t="shared" ref="D34:U34" si="8">D21-D32</f>
        <v>1.4E-3</v>
      </c>
      <c r="E34" s="12">
        <f t="shared" si="8"/>
        <v>5.0000000000000738E-4</v>
      </c>
      <c r="F34" s="12">
        <f t="shared" si="8"/>
        <v>1.1250000000000149E-3</v>
      </c>
      <c r="G34" s="12">
        <f t="shared" si="8"/>
        <v>1.2499999999999734E-3</v>
      </c>
      <c r="H34" s="12">
        <f t="shared" si="8"/>
        <v>1.9999999999997797E-4</v>
      </c>
      <c r="I34" s="12">
        <f t="shared" si="8"/>
        <v>-4.0000000000001146E-4</v>
      </c>
      <c r="J34" s="12">
        <f t="shared" si="8"/>
        <v>-4.9999999999938982E-5</v>
      </c>
      <c r="K34" s="12">
        <f t="shared" si="8"/>
        <v>6.9999999999997842E-4</v>
      </c>
      <c r="L34" s="12">
        <f t="shared" si="8"/>
        <v>6.2499999999998668E-4</v>
      </c>
      <c r="M34" s="12">
        <f t="shared" si="8"/>
        <v>1.2750000000000261E-3</v>
      </c>
      <c r="N34" s="12">
        <f t="shared" si="8"/>
        <v>5.0000000000005596E-4</v>
      </c>
      <c r="O34" s="12">
        <f t="shared" si="8"/>
        <v>1.0250000000000536E-3</v>
      </c>
      <c r="P34" s="12">
        <f t="shared" si="8"/>
        <v>4.0000000000006697E-4</v>
      </c>
      <c r="Q34" s="12">
        <f t="shared" si="8"/>
        <v>4.5000000000006146E-4</v>
      </c>
      <c r="R34" s="12">
        <f t="shared" si="8"/>
        <v>7.0000000000003393E-4</v>
      </c>
      <c r="S34" s="12">
        <f t="shared" si="8"/>
        <v>6.2499999999998668E-4</v>
      </c>
      <c r="T34" s="12">
        <f t="shared" si="8"/>
        <v>0</v>
      </c>
      <c r="U34" s="12">
        <f t="shared" si="8"/>
        <v>2.2500000000003073E-4</v>
      </c>
    </row>
    <row r="37" spans="2:50" x14ac:dyDescent="0.25">
      <c r="B37" s="18"/>
      <c r="C37" s="108" t="s">
        <v>61</v>
      </c>
      <c r="D37" s="108"/>
      <c r="E37" s="108" t="s">
        <v>62</v>
      </c>
      <c r="F37" s="108"/>
      <c r="AG37" s="4">
        <v>0</v>
      </c>
      <c r="AH37" s="4">
        <v>-5.2350000000000008E-2</v>
      </c>
      <c r="AI37" s="4">
        <v>-0.10754</v>
      </c>
      <c r="AJ37" s="4">
        <v>-0.16923000000000002</v>
      </c>
      <c r="AK37" s="4">
        <v>-0.23675000000000002</v>
      </c>
      <c r="AL37" s="4">
        <v>-0.29498000000000002</v>
      </c>
      <c r="AM37" s="4">
        <v>-0.34329999999999999</v>
      </c>
      <c r="AN37" s="4">
        <v>-0.39685000000000004</v>
      </c>
      <c r="AO37" s="4">
        <v>-0.44295999999999996</v>
      </c>
      <c r="AP37" s="4">
        <v>-0.48129999999999995</v>
      </c>
      <c r="AQ37" s="4">
        <v>-0.52242</v>
      </c>
      <c r="AR37" s="4">
        <v>-0.55577999999999994</v>
      </c>
      <c r="AS37" s="4">
        <v>-0.58726999999999996</v>
      </c>
      <c r="AT37" s="4">
        <v>-0.59901000000000004</v>
      </c>
      <c r="AU37" s="4">
        <v>-0.61214999999999997</v>
      </c>
      <c r="AV37" s="4">
        <v>-0.63019000000000003</v>
      </c>
      <c r="AW37" s="4">
        <v>-0.63763000000000003</v>
      </c>
      <c r="AX37" s="4">
        <v>-0.65388999999999997</v>
      </c>
    </row>
    <row r="38" spans="2:50" x14ac:dyDescent="0.25">
      <c r="B38" s="37" t="s">
        <v>52</v>
      </c>
      <c r="C38" s="37" t="s">
        <v>53</v>
      </c>
      <c r="D38" s="37" t="s">
        <v>54</v>
      </c>
      <c r="E38" s="37" t="s">
        <v>53</v>
      </c>
      <c r="F38" s="37" t="s">
        <v>54</v>
      </c>
      <c r="AG38" s="4">
        <v>2.0369999999999999E-2</v>
      </c>
      <c r="AH38" s="4">
        <v>-3.0859999999999999E-2</v>
      </c>
      <c r="AI38" s="4">
        <v>-8.4850000000000009E-2</v>
      </c>
      <c r="AJ38" s="4">
        <v>-0.14916999999999997</v>
      </c>
      <c r="AK38" s="4">
        <v>-0.21336999999999998</v>
      </c>
      <c r="AL38" s="4">
        <v>-0.27179999999999999</v>
      </c>
      <c r="AM38" s="4">
        <v>-0.32157000000000002</v>
      </c>
      <c r="AN38" s="4">
        <v>-0.37446999999999997</v>
      </c>
      <c r="AO38" s="4">
        <v>-0.41704000000000008</v>
      </c>
      <c r="AP38" s="4">
        <v>-0.45472999999999997</v>
      </c>
      <c r="AQ38" s="4">
        <v>-0.49319999999999997</v>
      </c>
      <c r="AR38" s="4">
        <v>-0.52786</v>
      </c>
      <c r="AS38" s="4">
        <v>-0.55898000000000003</v>
      </c>
      <c r="AT38" s="4">
        <v>-0.56952000000000003</v>
      </c>
      <c r="AU38" s="4">
        <v>-0.58405000000000007</v>
      </c>
      <c r="AV38" s="4">
        <v>-0.60175000000000001</v>
      </c>
      <c r="AW38" s="4">
        <v>-0.6094099999999999</v>
      </c>
      <c r="AX38" s="4">
        <v>-0.62956999999999996</v>
      </c>
    </row>
    <row r="39" spans="2:50" x14ac:dyDescent="0.25">
      <c r="B39" s="38" t="s">
        <v>4</v>
      </c>
      <c r="C39" s="6"/>
      <c r="D39" s="6"/>
      <c r="E39" s="6"/>
      <c r="F39" s="6"/>
    </row>
    <row r="40" spans="2:50" x14ac:dyDescent="0.25">
      <c r="B40" s="38" t="s">
        <v>5</v>
      </c>
      <c r="C40" s="6"/>
      <c r="D40" s="6"/>
      <c r="E40" s="6"/>
      <c r="F40" s="6"/>
    </row>
    <row r="41" spans="2:50" x14ac:dyDescent="0.25">
      <c r="B41" s="38" t="s">
        <v>6</v>
      </c>
      <c r="C41" s="6"/>
      <c r="D41" s="6"/>
      <c r="E41" s="6"/>
      <c r="F41" s="6"/>
    </row>
    <row r="42" spans="2:50" x14ac:dyDescent="0.25">
      <c r="B42" s="38" t="s">
        <v>7</v>
      </c>
      <c r="C42" s="6"/>
      <c r="D42" s="6"/>
      <c r="E42" s="6"/>
      <c r="F42" s="6"/>
    </row>
    <row r="43" spans="2:50" x14ac:dyDescent="0.25">
      <c r="B43" s="38" t="s">
        <v>8</v>
      </c>
      <c r="C43" s="6"/>
      <c r="D43" s="6"/>
      <c r="E43" s="6"/>
      <c r="F43" s="6"/>
    </row>
    <row r="44" spans="2:50" x14ac:dyDescent="0.25">
      <c r="B44" s="38" t="s">
        <v>9</v>
      </c>
      <c r="C44" s="6"/>
      <c r="D44" s="6"/>
      <c r="E44" s="6"/>
      <c r="F44" s="6"/>
    </row>
    <row r="45" spans="2:50" x14ac:dyDescent="0.25">
      <c r="B45" s="38" t="s">
        <v>10</v>
      </c>
      <c r="C45" s="6"/>
      <c r="D45" s="6"/>
      <c r="E45" s="6"/>
      <c r="F45" s="6"/>
    </row>
    <row r="46" spans="2:50" x14ac:dyDescent="0.25">
      <c r="B46" s="38" t="s">
        <v>11</v>
      </c>
      <c r="C46" s="6"/>
      <c r="D46" s="6"/>
      <c r="E46" s="6"/>
      <c r="F46" s="6"/>
    </row>
    <row r="47" spans="2:50" x14ac:dyDescent="0.25">
      <c r="B47" s="38" t="s">
        <v>12</v>
      </c>
      <c r="C47" s="6"/>
      <c r="D47" s="6"/>
      <c r="E47" s="6"/>
      <c r="F47" s="6"/>
    </row>
    <row r="48" spans="2:50" x14ac:dyDescent="0.25">
      <c r="B48" s="38" t="s">
        <v>13</v>
      </c>
      <c r="C48" s="6"/>
      <c r="D48" s="6"/>
      <c r="E48" s="6"/>
      <c r="F48" s="6"/>
    </row>
    <row r="49" spans="1:256" x14ac:dyDescent="0.25">
      <c r="B49" s="38" t="s">
        <v>14</v>
      </c>
      <c r="C49" s="6"/>
      <c r="D49" s="6"/>
      <c r="E49" s="6"/>
      <c r="F49" s="6"/>
    </row>
    <row r="50" spans="1:256" x14ac:dyDescent="0.25">
      <c r="B50" s="38" t="s">
        <v>15</v>
      </c>
      <c r="C50" s="6"/>
      <c r="D50" s="6"/>
      <c r="E50" s="6"/>
      <c r="F50" s="6"/>
    </row>
    <row r="51" spans="1:256" x14ac:dyDescent="0.25">
      <c r="B51" s="38" t="s">
        <v>16</v>
      </c>
      <c r="C51" s="6"/>
      <c r="D51" s="6"/>
      <c r="E51" s="6"/>
      <c r="F51" s="6"/>
    </row>
    <row r="52" spans="1:256" x14ac:dyDescent="0.25">
      <c r="B52" s="38" t="s">
        <v>17</v>
      </c>
      <c r="C52" s="6"/>
      <c r="D52" s="6"/>
      <c r="E52" s="6"/>
      <c r="F52" s="6"/>
    </row>
    <row r="53" spans="1:256" x14ac:dyDescent="0.25">
      <c r="B53" s="38" t="s">
        <v>18</v>
      </c>
      <c r="C53" s="6"/>
      <c r="D53" s="6"/>
      <c r="E53" s="6"/>
      <c r="F53" s="6"/>
    </row>
    <row r="54" spans="1:256" x14ac:dyDescent="0.25">
      <c r="B54" s="38" t="s">
        <v>19</v>
      </c>
      <c r="C54" s="6"/>
      <c r="D54" s="6"/>
      <c r="E54" s="6"/>
      <c r="F54" s="6"/>
    </row>
    <row r="55" spans="1:256" x14ac:dyDescent="0.25">
      <c r="B55" s="38" t="s">
        <v>20</v>
      </c>
      <c r="C55" s="6"/>
      <c r="D55" s="6"/>
      <c r="E55" s="6"/>
      <c r="F55" s="6"/>
    </row>
    <row r="56" spans="1:256" x14ac:dyDescent="0.25">
      <c r="B56" s="38" t="s">
        <v>21</v>
      </c>
      <c r="C56" s="6"/>
      <c r="D56" s="6"/>
      <c r="E56" s="6"/>
      <c r="F56" s="6"/>
    </row>
    <row r="58" spans="1:256" ht="13.8" thickBot="1" x14ac:dyDescent="0.3"/>
    <row r="59" spans="1:256" s="101" customFormat="1" ht="13.2" customHeight="1" thickBot="1" x14ac:dyDescent="0.3">
      <c r="A59" s="101" t="s">
        <v>38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/>
      <c r="BU59" s="102"/>
      <c r="BV59" s="102"/>
      <c r="BW59" s="102"/>
      <c r="BX59" s="102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2"/>
      <c r="CJ59" s="102"/>
      <c r="CK59" s="102"/>
      <c r="CL59" s="102"/>
      <c r="CM59" s="102"/>
      <c r="CN59" s="102"/>
      <c r="CO59" s="102"/>
      <c r="CP59" s="102"/>
      <c r="CQ59" s="102"/>
      <c r="CR59" s="102"/>
      <c r="CS59" s="102"/>
      <c r="CT59" s="102"/>
      <c r="CU59" s="102"/>
      <c r="CV59" s="102"/>
      <c r="CW59" s="102"/>
      <c r="CX59" s="102"/>
      <c r="CY59" s="102"/>
      <c r="CZ59" s="102"/>
      <c r="DA59" s="102"/>
      <c r="DB59" s="102"/>
      <c r="DC59" s="102"/>
      <c r="DD59" s="102"/>
      <c r="DE59" s="102"/>
      <c r="DF59" s="102"/>
      <c r="DG59" s="102"/>
      <c r="DH59" s="102"/>
      <c r="DI59" s="102"/>
      <c r="DJ59" s="102"/>
      <c r="DK59" s="102"/>
      <c r="DL59" s="102"/>
      <c r="DM59" s="102"/>
      <c r="DN59" s="102"/>
      <c r="DO59" s="102"/>
      <c r="DP59" s="102"/>
      <c r="DQ59" s="102"/>
      <c r="DR59" s="102"/>
      <c r="DS59" s="102"/>
      <c r="DT59" s="102"/>
      <c r="DU59" s="102"/>
      <c r="DV59" s="102"/>
      <c r="DW59" s="102"/>
      <c r="DX59" s="102"/>
      <c r="DY59" s="102"/>
      <c r="DZ59" s="102"/>
      <c r="EA59" s="102"/>
      <c r="EB59" s="102"/>
      <c r="EC59" s="102"/>
      <c r="ED59" s="102"/>
      <c r="EE59" s="102"/>
      <c r="EF59" s="102"/>
      <c r="EG59" s="102"/>
      <c r="EH59" s="102"/>
      <c r="EI59" s="102"/>
      <c r="EJ59" s="102"/>
      <c r="EK59" s="102"/>
      <c r="EL59" s="102"/>
      <c r="EM59" s="102"/>
      <c r="EN59" s="102"/>
      <c r="EO59" s="102"/>
      <c r="EP59" s="102"/>
      <c r="EQ59" s="102"/>
      <c r="ER59" s="102"/>
      <c r="ES59" s="102"/>
      <c r="ET59" s="102"/>
      <c r="EU59" s="102"/>
      <c r="EV59" s="102"/>
      <c r="EW59" s="102"/>
      <c r="EX59" s="102"/>
      <c r="EY59" s="102"/>
      <c r="EZ59" s="102"/>
      <c r="FA59" s="102"/>
      <c r="FB59" s="102"/>
      <c r="FC59" s="102"/>
      <c r="FD59" s="102"/>
      <c r="FE59" s="102"/>
      <c r="FF59" s="102"/>
      <c r="FG59" s="102"/>
      <c r="FH59" s="102"/>
      <c r="FI59" s="102"/>
      <c r="FJ59" s="102"/>
      <c r="FK59" s="102"/>
      <c r="FL59" s="102"/>
      <c r="FM59" s="102"/>
      <c r="FN59" s="102"/>
      <c r="FO59" s="102"/>
      <c r="FP59" s="102"/>
      <c r="FQ59" s="102"/>
      <c r="FR59" s="102"/>
      <c r="FS59" s="102"/>
      <c r="FT59" s="102"/>
      <c r="FU59" s="102"/>
      <c r="FV59" s="102"/>
      <c r="FW59" s="102"/>
      <c r="FX59" s="102"/>
      <c r="FY59" s="102"/>
      <c r="FZ59" s="102"/>
      <c r="GA59" s="102"/>
      <c r="GB59" s="102"/>
      <c r="GC59" s="102"/>
      <c r="GD59" s="102"/>
      <c r="GE59" s="102"/>
      <c r="GF59" s="102"/>
      <c r="GG59" s="102"/>
      <c r="GH59" s="102"/>
      <c r="GI59" s="102"/>
      <c r="GJ59" s="102"/>
      <c r="GK59" s="102"/>
      <c r="GL59" s="102"/>
      <c r="GM59" s="102"/>
      <c r="GN59" s="102"/>
      <c r="GO59" s="102"/>
      <c r="GP59" s="102"/>
      <c r="GQ59" s="102"/>
      <c r="GR59" s="102"/>
      <c r="GS59" s="102"/>
      <c r="GT59" s="102"/>
      <c r="GU59" s="102"/>
      <c r="GV59" s="102"/>
      <c r="GW59" s="102"/>
      <c r="GX59" s="102"/>
      <c r="GY59" s="102"/>
      <c r="GZ59" s="102"/>
      <c r="HA59" s="102"/>
      <c r="HB59" s="102"/>
      <c r="HC59" s="102"/>
      <c r="HD59" s="102"/>
      <c r="HE59" s="102"/>
      <c r="HF59" s="102"/>
      <c r="HG59" s="102"/>
      <c r="HH59" s="102"/>
      <c r="HI59" s="102"/>
      <c r="HJ59" s="102"/>
      <c r="HK59" s="102"/>
      <c r="HL59" s="102"/>
      <c r="HM59" s="102"/>
      <c r="HN59" s="102"/>
      <c r="HO59" s="102"/>
      <c r="HP59" s="102"/>
      <c r="HQ59" s="102"/>
      <c r="HR59" s="102"/>
      <c r="HS59" s="102"/>
      <c r="HT59" s="102"/>
      <c r="HU59" s="102"/>
      <c r="HV59" s="102"/>
      <c r="HW59" s="102"/>
      <c r="HX59" s="102"/>
      <c r="HY59" s="102"/>
      <c r="HZ59" s="102"/>
      <c r="IA59" s="102"/>
      <c r="IB59" s="102"/>
      <c r="IC59" s="102"/>
      <c r="ID59" s="102"/>
      <c r="IE59" s="102"/>
      <c r="IF59" s="102"/>
      <c r="IG59" s="102"/>
      <c r="IH59" s="102"/>
      <c r="II59" s="102"/>
      <c r="IJ59" s="102"/>
      <c r="IK59" s="102"/>
      <c r="IL59" s="102"/>
      <c r="IM59" s="102"/>
      <c r="IN59" s="102"/>
      <c r="IO59" s="102"/>
      <c r="IP59" s="102"/>
      <c r="IQ59" s="102"/>
      <c r="IR59" s="102"/>
      <c r="IS59" s="102"/>
      <c r="IT59" s="102"/>
      <c r="IU59" s="102"/>
      <c r="IV59" s="102"/>
    </row>
    <row r="60" spans="1:256" s="101" customFormat="1" ht="13.2" customHeight="1" thickBot="1" x14ac:dyDescent="0.3">
      <c r="A60" s="109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  <c r="CE60" s="110"/>
      <c r="CF60" s="110"/>
      <c r="CG60" s="110"/>
      <c r="CH60" s="110"/>
      <c r="CI60" s="110"/>
      <c r="CJ60" s="110"/>
      <c r="CK60" s="110"/>
      <c r="CL60" s="110"/>
      <c r="CM60" s="110"/>
      <c r="CN60" s="110"/>
      <c r="CO60" s="110"/>
      <c r="CP60" s="110"/>
      <c r="CQ60" s="110"/>
      <c r="CR60" s="110"/>
      <c r="CS60" s="110"/>
      <c r="CT60" s="110"/>
      <c r="CU60" s="110"/>
      <c r="CV60" s="110"/>
      <c r="CW60" s="110"/>
      <c r="CX60" s="110"/>
      <c r="CY60" s="110"/>
      <c r="CZ60" s="110"/>
      <c r="DA60" s="110"/>
      <c r="DB60" s="110"/>
      <c r="DC60" s="110"/>
      <c r="DD60" s="110"/>
      <c r="DE60" s="110"/>
      <c r="DF60" s="110"/>
      <c r="DG60" s="110"/>
      <c r="DH60" s="110"/>
      <c r="DI60" s="110"/>
      <c r="DJ60" s="110"/>
      <c r="DK60" s="110"/>
      <c r="DL60" s="110"/>
      <c r="DM60" s="110"/>
      <c r="DN60" s="110"/>
      <c r="DO60" s="110"/>
      <c r="DP60" s="110"/>
      <c r="DQ60" s="110"/>
      <c r="DR60" s="110"/>
      <c r="DS60" s="110"/>
      <c r="DT60" s="110"/>
      <c r="DU60" s="110"/>
      <c r="DV60" s="110"/>
      <c r="DW60" s="110"/>
      <c r="DX60" s="110"/>
      <c r="DY60" s="110"/>
      <c r="DZ60" s="110"/>
      <c r="EA60" s="110"/>
      <c r="EB60" s="110"/>
      <c r="EC60" s="110"/>
      <c r="ED60" s="110"/>
      <c r="EE60" s="110"/>
      <c r="EF60" s="110"/>
      <c r="EG60" s="110"/>
      <c r="EH60" s="110"/>
      <c r="EI60" s="110"/>
      <c r="EJ60" s="110"/>
      <c r="EK60" s="110"/>
      <c r="EL60" s="110"/>
      <c r="EM60" s="110"/>
      <c r="EN60" s="110"/>
      <c r="EO60" s="110"/>
      <c r="EP60" s="110"/>
      <c r="EQ60" s="110"/>
      <c r="ER60" s="110"/>
      <c r="ES60" s="110"/>
      <c r="ET60" s="110"/>
      <c r="EU60" s="110"/>
      <c r="EV60" s="110"/>
      <c r="EW60" s="110"/>
      <c r="EX60" s="110"/>
      <c r="EY60" s="110"/>
      <c r="EZ60" s="110"/>
      <c r="FA60" s="110"/>
      <c r="FB60" s="110"/>
      <c r="FC60" s="110"/>
      <c r="FD60" s="110"/>
      <c r="FE60" s="110"/>
      <c r="FF60" s="110"/>
      <c r="FG60" s="110"/>
      <c r="FH60" s="110"/>
      <c r="FI60" s="110"/>
      <c r="FJ60" s="110"/>
      <c r="FK60" s="110"/>
      <c r="FL60" s="110"/>
      <c r="FM60" s="110"/>
      <c r="FN60" s="110"/>
      <c r="FO60" s="110"/>
      <c r="FP60" s="110"/>
      <c r="FQ60" s="110"/>
      <c r="FR60" s="110"/>
      <c r="FS60" s="110"/>
      <c r="FT60" s="110"/>
      <c r="FU60" s="110"/>
      <c r="FV60" s="110"/>
      <c r="FW60" s="110"/>
      <c r="FX60" s="110"/>
      <c r="FY60" s="110"/>
      <c r="FZ60" s="110"/>
      <c r="GA60" s="110"/>
      <c r="GB60" s="110"/>
      <c r="GC60" s="110"/>
      <c r="GD60" s="110"/>
      <c r="GE60" s="110"/>
      <c r="GF60" s="110"/>
      <c r="GG60" s="110"/>
      <c r="GH60" s="110"/>
      <c r="GI60" s="110"/>
      <c r="GJ60" s="110"/>
      <c r="GK60" s="110"/>
      <c r="GL60" s="110"/>
      <c r="GM60" s="110"/>
      <c r="GN60" s="110"/>
      <c r="GO60" s="110"/>
      <c r="GP60" s="110"/>
      <c r="GQ60" s="110"/>
      <c r="GR60" s="110"/>
      <c r="GS60" s="110"/>
      <c r="GT60" s="110"/>
      <c r="GU60" s="110"/>
      <c r="GV60" s="110"/>
      <c r="GW60" s="110"/>
      <c r="GX60" s="110"/>
      <c r="GY60" s="110"/>
      <c r="GZ60" s="110"/>
      <c r="HA60" s="110"/>
      <c r="HB60" s="110"/>
      <c r="HC60" s="110"/>
      <c r="HD60" s="110"/>
      <c r="HE60" s="110"/>
      <c r="HF60" s="110"/>
      <c r="HG60" s="110"/>
      <c r="HH60" s="110"/>
      <c r="HI60" s="110"/>
      <c r="HJ60" s="110"/>
      <c r="HK60" s="110"/>
      <c r="HL60" s="110"/>
      <c r="HM60" s="110"/>
      <c r="HN60" s="110"/>
      <c r="HO60" s="110"/>
      <c r="HP60" s="110"/>
      <c r="HQ60" s="110"/>
      <c r="HR60" s="110"/>
      <c r="HS60" s="110"/>
      <c r="HT60" s="110"/>
      <c r="HU60" s="110"/>
      <c r="HV60" s="110"/>
      <c r="HW60" s="110"/>
      <c r="HX60" s="110"/>
      <c r="HY60" s="110"/>
      <c r="HZ60" s="110"/>
      <c r="IA60" s="110"/>
      <c r="IB60" s="110"/>
      <c r="IC60" s="110"/>
      <c r="ID60" s="110"/>
      <c r="IE60" s="110"/>
      <c r="IF60" s="110"/>
      <c r="IG60" s="110"/>
      <c r="IH60" s="110"/>
      <c r="II60" s="110"/>
      <c r="IJ60" s="110"/>
      <c r="IK60" s="110"/>
      <c r="IL60" s="110"/>
      <c r="IM60" s="110"/>
      <c r="IN60" s="110"/>
      <c r="IO60" s="110"/>
      <c r="IP60" s="110"/>
      <c r="IQ60" s="110"/>
      <c r="IR60" s="110"/>
      <c r="IS60" s="110"/>
      <c r="IT60" s="110"/>
      <c r="IU60" s="110"/>
      <c r="IV60" s="110"/>
    </row>
    <row r="61" spans="1:256" s="101" customFormat="1" ht="13.8" customHeight="1" thickBot="1" x14ac:dyDescent="0.3">
      <c r="A61" s="104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5"/>
      <c r="CW61" s="105"/>
      <c r="CX61" s="105"/>
      <c r="CY61" s="105"/>
      <c r="CZ61" s="105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5"/>
      <c r="DL61" s="105"/>
      <c r="DM61" s="105"/>
      <c r="DN61" s="105"/>
      <c r="DO61" s="105"/>
      <c r="DP61" s="105"/>
      <c r="DQ61" s="105"/>
      <c r="DR61" s="105"/>
      <c r="DS61" s="105"/>
      <c r="DT61" s="105"/>
      <c r="DU61" s="105"/>
      <c r="DV61" s="105"/>
      <c r="DW61" s="105"/>
      <c r="DX61" s="105"/>
      <c r="DY61" s="105"/>
      <c r="DZ61" s="105"/>
      <c r="EA61" s="105"/>
      <c r="EB61" s="105"/>
      <c r="EC61" s="105"/>
      <c r="ED61" s="105"/>
      <c r="EE61" s="105"/>
      <c r="EF61" s="105"/>
      <c r="EG61" s="105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105"/>
      <c r="ES61" s="105"/>
      <c r="ET61" s="105"/>
      <c r="EU61" s="105"/>
      <c r="EV61" s="105"/>
      <c r="EW61" s="105"/>
      <c r="EX61" s="105"/>
      <c r="EY61" s="105"/>
      <c r="EZ61" s="105"/>
      <c r="FA61" s="105"/>
      <c r="FB61" s="105"/>
      <c r="FC61" s="105"/>
      <c r="FD61" s="105"/>
      <c r="FE61" s="105"/>
      <c r="FF61" s="105"/>
      <c r="FG61" s="105"/>
      <c r="FH61" s="105"/>
      <c r="FI61" s="105"/>
      <c r="FJ61" s="105"/>
      <c r="FK61" s="105"/>
      <c r="FL61" s="105"/>
      <c r="FM61" s="105"/>
      <c r="FN61" s="105"/>
      <c r="FO61" s="105"/>
      <c r="FP61" s="105"/>
      <c r="FQ61" s="105"/>
      <c r="FR61" s="105"/>
      <c r="FS61" s="105"/>
      <c r="FT61" s="105"/>
      <c r="FU61" s="105"/>
      <c r="FV61" s="105"/>
      <c r="FW61" s="105"/>
      <c r="FX61" s="105"/>
      <c r="FY61" s="105"/>
      <c r="FZ61" s="105"/>
      <c r="GA61" s="105"/>
      <c r="GB61" s="105"/>
      <c r="GC61" s="105"/>
      <c r="GD61" s="105"/>
      <c r="GE61" s="105"/>
      <c r="GF61" s="105"/>
      <c r="GG61" s="105"/>
      <c r="GH61" s="105"/>
      <c r="GI61" s="105"/>
      <c r="GJ61" s="105"/>
      <c r="GK61" s="105"/>
      <c r="GL61" s="105"/>
      <c r="GM61" s="105"/>
      <c r="GN61" s="105"/>
      <c r="GO61" s="105"/>
      <c r="GP61" s="105"/>
      <c r="GQ61" s="105"/>
      <c r="GR61" s="105"/>
      <c r="GS61" s="105"/>
      <c r="GT61" s="105"/>
      <c r="GU61" s="105"/>
      <c r="GV61" s="105"/>
      <c r="GW61" s="105"/>
      <c r="GX61" s="105"/>
      <c r="GY61" s="105"/>
      <c r="GZ61" s="105"/>
      <c r="HA61" s="105"/>
      <c r="HB61" s="105"/>
      <c r="HC61" s="105"/>
      <c r="HD61" s="105"/>
      <c r="HE61" s="105"/>
      <c r="HF61" s="105"/>
      <c r="HG61" s="105"/>
      <c r="HH61" s="105"/>
      <c r="HI61" s="105"/>
      <c r="HJ61" s="105"/>
      <c r="HK61" s="105"/>
      <c r="HL61" s="105"/>
      <c r="HM61" s="105"/>
      <c r="HN61" s="105"/>
      <c r="HO61" s="105"/>
      <c r="HP61" s="105"/>
      <c r="HQ61" s="105"/>
      <c r="HR61" s="105"/>
      <c r="HS61" s="105"/>
      <c r="HT61" s="105"/>
      <c r="HU61" s="105"/>
      <c r="HV61" s="105"/>
      <c r="HW61" s="105"/>
      <c r="HX61" s="105"/>
      <c r="HY61" s="105"/>
      <c r="HZ61" s="105"/>
      <c r="IA61" s="105"/>
      <c r="IB61" s="105"/>
      <c r="IC61" s="105"/>
      <c r="ID61" s="105"/>
      <c r="IE61" s="105"/>
      <c r="IF61" s="105"/>
      <c r="IG61" s="105"/>
      <c r="IH61" s="105"/>
      <c r="II61" s="105"/>
      <c r="IJ61" s="105"/>
      <c r="IK61" s="105"/>
      <c r="IL61" s="105"/>
      <c r="IM61" s="105"/>
      <c r="IN61" s="105"/>
      <c r="IO61" s="105"/>
      <c r="IP61" s="105"/>
      <c r="IQ61" s="105"/>
      <c r="IR61" s="105"/>
      <c r="IS61" s="105"/>
      <c r="IT61" s="105"/>
      <c r="IU61" s="105"/>
      <c r="IV61" s="105"/>
    </row>
    <row r="64" spans="1:256" x14ac:dyDescent="0.25">
      <c r="A64" s="115" t="s">
        <v>39</v>
      </c>
      <c r="B64" s="116"/>
      <c r="C64" s="116"/>
      <c r="D64" s="116"/>
      <c r="E64" s="116"/>
      <c r="F64" s="116"/>
      <c r="G64" s="116"/>
      <c r="H64" s="117"/>
      <c r="I64" s="14"/>
      <c r="N64" s="115" t="s">
        <v>40</v>
      </c>
      <c r="O64" s="116"/>
      <c r="P64" s="116"/>
      <c r="Q64" s="116"/>
      <c r="R64" s="116"/>
      <c r="S64" s="116"/>
      <c r="T64" s="116"/>
      <c r="U64" s="117"/>
    </row>
    <row r="65" spans="1:22" ht="14.4" x14ac:dyDescent="0.3">
      <c r="A65" s="4"/>
      <c r="B65" s="39" t="s">
        <v>41</v>
      </c>
      <c r="C65" s="39" t="s">
        <v>42</v>
      </c>
      <c r="D65" s="39" t="s">
        <v>43</v>
      </c>
      <c r="E65" s="39" t="s">
        <v>44</v>
      </c>
      <c r="F65" s="39" t="s">
        <v>45</v>
      </c>
      <c r="G65" s="39" t="s">
        <v>46</v>
      </c>
      <c r="H65" s="40" t="s">
        <v>47</v>
      </c>
      <c r="I65" s="15"/>
      <c r="O65" s="39" t="s">
        <v>41</v>
      </c>
      <c r="P65" s="39" t="s">
        <v>42</v>
      </c>
      <c r="Q65" s="39" t="s">
        <v>43</v>
      </c>
      <c r="R65" s="39" t="s">
        <v>44</v>
      </c>
      <c r="S65" s="39" t="s">
        <v>45</v>
      </c>
      <c r="T65" s="39" t="s">
        <v>46</v>
      </c>
      <c r="U65" s="40" t="s">
        <v>47</v>
      </c>
    </row>
    <row r="66" spans="1:22" x14ac:dyDescent="0.25">
      <c r="A66" s="4"/>
      <c r="B66" s="16">
        <v>0</v>
      </c>
      <c r="C66" s="6">
        <f>D21</f>
        <v>0</v>
      </c>
      <c r="D66" s="17">
        <f>B66^2</f>
        <v>0</v>
      </c>
      <c r="E66" s="18">
        <f>B66*C66</f>
        <v>0</v>
      </c>
      <c r="F66" s="6">
        <f t="shared" ref="F66:F83" si="9">($D$89*B66)+$D$90</f>
        <v>-6.7931286549707606E-2</v>
      </c>
      <c r="G66" s="6">
        <f>C66-F66</f>
        <v>6.7931286549707606E-2</v>
      </c>
      <c r="H66" s="19">
        <f t="shared" ref="H66:H83" si="10">G66-$G$66</f>
        <v>0</v>
      </c>
      <c r="I66" s="20"/>
      <c r="O66" s="16">
        <v>0</v>
      </c>
      <c r="P66" s="6">
        <f>D32</f>
        <v>-1.4E-3</v>
      </c>
      <c r="Q66" s="17">
        <f>O66^2</f>
        <v>0</v>
      </c>
      <c r="R66" s="18">
        <f>O66*P66</f>
        <v>0</v>
      </c>
      <c r="S66" s="6">
        <f t="shared" ref="S66:S83" si="11">($Q$88*O66)+$Q$89</f>
        <v>-6.8752046783625634E-2</v>
      </c>
      <c r="T66" s="6">
        <f>P66-S66</f>
        <v>6.7352046783625635E-2</v>
      </c>
      <c r="U66" s="19">
        <f t="shared" ref="U66:U83" si="12">T66-$T$66</f>
        <v>0</v>
      </c>
    </row>
    <row r="67" spans="1:22" x14ac:dyDescent="0.25">
      <c r="A67" s="4"/>
      <c r="B67" s="16">
        <v>40</v>
      </c>
      <c r="C67" s="6">
        <f>E21</f>
        <v>-4.6524999999999997E-2</v>
      </c>
      <c r="D67" s="17">
        <f t="shared" ref="D67:D83" si="13">B67^2</f>
        <v>1600</v>
      </c>
      <c r="E67" s="18">
        <f>B67*C67</f>
        <v>-1.8609999999999998</v>
      </c>
      <c r="F67" s="6">
        <f t="shared" si="9"/>
        <v>-0.10462793257653939</v>
      </c>
      <c r="G67" s="6">
        <f t="shared" ref="G67:G83" si="14">C67-F67</f>
        <v>5.8102932576539396E-2</v>
      </c>
      <c r="H67" s="19">
        <f t="shared" si="10"/>
        <v>-9.8283539731682107E-3</v>
      </c>
      <c r="I67" s="20"/>
      <c r="O67" s="16">
        <v>40</v>
      </c>
      <c r="P67" s="6">
        <f>E32</f>
        <v>-4.7025000000000004E-2</v>
      </c>
      <c r="Q67" s="17">
        <f t="shared" ref="Q67:Q83" si="15">O67^2</f>
        <v>1600</v>
      </c>
      <c r="R67" s="18">
        <f>O67*P67</f>
        <v>-1.8810000000000002</v>
      </c>
      <c r="S67" s="6">
        <f t="shared" si="11"/>
        <v>-0.10542108703130365</v>
      </c>
      <c r="T67" s="6">
        <f t="shared" ref="T67:T83" si="16">P67-S67</f>
        <v>5.8396087031303646E-2</v>
      </c>
      <c r="U67" s="19">
        <f t="shared" si="12"/>
        <v>-8.9559597523219889E-3</v>
      </c>
    </row>
    <row r="68" spans="1:22" x14ac:dyDescent="0.25">
      <c r="A68" s="4"/>
      <c r="B68" s="16">
        <v>80</v>
      </c>
      <c r="C68" s="6">
        <f>F21</f>
        <v>-9.9500000000000005E-2</v>
      </c>
      <c r="D68" s="17">
        <f t="shared" si="13"/>
        <v>6400</v>
      </c>
      <c r="E68" s="18">
        <f t="shared" ref="E68:E83" si="17">B68*C68</f>
        <v>-7.9600000000000009</v>
      </c>
      <c r="F68" s="6">
        <f t="shared" si="9"/>
        <v>-0.14132457860337116</v>
      </c>
      <c r="G68" s="6">
        <f t="shared" si="14"/>
        <v>4.182457860337116E-2</v>
      </c>
      <c r="H68" s="19">
        <f t="shared" si="10"/>
        <v>-2.6106707946336447E-2</v>
      </c>
      <c r="I68" s="20"/>
      <c r="O68" s="16">
        <v>80</v>
      </c>
      <c r="P68" s="6">
        <f>F32</f>
        <v>-0.10062500000000002</v>
      </c>
      <c r="Q68" s="17">
        <f t="shared" si="15"/>
        <v>6400</v>
      </c>
      <c r="R68" s="18">
        <f t="shared" ref="R68:R83" si="18">O68*P68</f>
        <v>-8.0500000000000007</v>
      </c>
      <c r="S68" s="6">
        <f t="shared" si="11"/>
        <v>-0.14209012727898165</v>
      </c>
      <c r="T68" s="6">
        <f t="shared" si="16"/>
        <v>4.1465127278981634E-2</v>
      </c>
      <c r="U68" s="19">
        <f t="shared" si="12"/>
        <v>-2.5886919504644001E-2</v>
      </c>
    </row>
    <row r="69" spans="1:22" x14ac:dyDescent="0.25">
      <c r="A69" s="4"/>
      <c r="B69" s="16">
        <v>120</v>
      </c>
      <c r="C69" s="6">
        <f>G21</f>
        <v>-0.15957500000000002</v>
      </c>
      <c r="D69" s="17">
        <f t="shared" si="13"/>
        <v>14400</v>
      </c>
      <c r="E69" s="18">
        <f t="shared" si="17"/>
        <v>-19.149000000000001</v>
      </c>
      <c r="F69" s="6">
        <f t="shared" si="9"/>
        <v>-0.17802122463020298</v>
      </c>
      <c r="G69" s="6">
        <f t="shared" si="14"/>
        <v>1.8446224630202956E-2</v>
      </c>
      <c r="H69" s="19">
        <f t="shared" si="10"/>
        <v>-4.948506191950465E-2</v>
      </c>
      <c r="I69" s="20"/>
      <c r="O69" s="16">
        <v>120</v>
      </c>
      <c r="P69" s="6">
        <f>G32</f>
        <v>-0.160825</v>
      </c>
      <c r="Q69" s="17">
        <f t="shared" si="15"/>
        <v>14400</v>
      </c>
      <c r="R69" s="18">
        <f t="shared" si="18"/>
        <v>-19.298999999999999</v>
      </c>
      <c r="S69" s="6">
        <f t="shared" si="11"/>
        <v>-0.17875916752665966</v>
      </c>
      <c r="T69" s="6">
        <f t="shared" si="16"/>
        <v>1.7934167526659661E-2</v>
      </c>
      <c r="U69" s="19">
        <f t="shared" si="12"/>
        <v>-4.9417879256965974E-2</v>
      </c>
    </row>
    <row r="70" spans="1:22" x14ac:dyDescent="0.25">
      <c r="A70" s="4"/>
      <c r="B70" s="16">
        <v>160</v>
      </c>
      <c r="C70" s="6">
        <f>H21</f>
        <v>-0.2228</v>
      </c>
      <c r="D70" s="17">
        <f t="shared" si="13"/>
        <v>25600</v>
      </c>
      <c r="E70" s="18">
        <f t="shared" si="17"/>
        <v>-35.647999999999996</v>
      </c>
      <c r="F70" s="6">
        <f t="shared" si="9"/>
        <v>-0.21471787065703474</v>
      </c>
      <c r="G70" s="6">
        <f t="shared" si="14"/>
        <v>-8.0821293429652608E-3</v>
      </c>
      <c r="H70" s="19">
        <f t="shared" si="10"/>
        <v>-7.6013415892672867E-2</v>
      </c>
      <c r="I70" s="20"/>
      <c r="O70" s="16">
        <v>160</v>
      </c>
      <c r="P70" s="6">
        <f>H32</f>
        <v>-0.22299999999999998</v>
      </c>
      <c r="Q70" s="17">
        <f t="shared" si="15"/>
        <v>25600</v>
      </c>
      <c r="R70" s="18">
        <f t="shared" si="18"/>
        <v>-35.679999999999993</v>
      </c>
      <c r="S70" s="6">
        <f t="shared" si="11"/>
        <v>-0.21542820777433769</v>
      </c>
      <c r="T70" s="6">
        <f t="shared" si="16"/>
        <v>-7.5717922256622883E-3</v>
      </c>
      <c r="U70" s="19">
        <f t="shared" si="12"/>
        <v>-7.4923839009287924E-2</v>
      </c>
    </row>
    <row r="71" spans="1:22" x14ac:dyDescent="0.25">
      <c r="A71" s="4"/>
      <c r="B71" s="16">
        <v>200</v>
      </c>
      <c r="C71" s="6">
        <f>I21</f>
        <v>-0.27837500000000004</v>
      </c>
      <c r="D71" s="17">
        <f t="shared" si="13"/>
        <v>40000</v>
      </c>
      <c r="E71" s="18">
        <f t="shared" si="17"/>
        <v>-55.675000000000011</v>
      </c>
      <c r="F71" s="6">
        <f t="shared" si="9"/>
        <v>-0.25141451668386655</v>
      </c>
      <c r="G71" s="6">
        <f t="shared" si="14"/>
        <v>-2.6960483316133488E-2</v>
      </c>
      <c r="H71" s="19">
        <f t="shared" si="10"/>
        <v>-9.4891769865841094E-2</v>
      </c>
      <c r="I71" s="20"/>
      <c r="O71" s="16">
        <v>200</v>
      </c>
      <c r="P71" s="6">
        <f>I32</f>
        <v>-0.27797500000000003</v>
      </c>
      <c r="Q71" s="17">
        <f t="shared" si="15"/>
        <v>40000</v>
      </c>
      <c r="R71" s="18">
        <f t="shared" si="18"/>
        <v>-55.595000000000006</v>
      </c>
      <c r="S71" s="6">
        <f t="shared" si="11"/>
        <v>-0.25209724802201566</v>
      </c>
      <c r="T71" s="6">
        <f t="shared" si="16"/>
        <v>-2.5877751977984365E-2</v>
      </c>
      <c r="U71" s="19">
        <f t="shared" si="12"/>
        <v>-9.322979876161E-2</v>
      </c>
    </row>
    <row r="72" spans="1:22" x14ac:dyDescent="0.25">
      <c r="A72" s="4"/>
      <c r="B72" s="16">
        <v>240</v>
      </c>
      <c r="C72" s="6">
        <f>J21</f>
        <v>-0.32247499999999996</v>
      </c>
      <c r="D72" s="17">
        <f t="shared" si="13"/>
        <v>57600</v>
      </c>
      <c r="E72" s="18">
        <f t="shared" si="17"/>
        <v>-77.393999999999991</v>
      </c>
      <c r="F72" s="6">
        <f t="shared" si="9"/>
        <v>-0.28811116271069837</v>
      </c>
      <c r="G72" s="6">
        <f t="shared" si="14"/>
        <v>-3.4363837289301591E-2</v>
      </c>
      <c r="H72" s="19">
        <f t="shared" si="10"/>
        <v>-0.1022951238390092</v>
      </c>
      <c r="I72" s="20"/>
      <c r="O72" s="16">
        <v>240</v>
      </c>
      <c r="P72" s="6">
        <f>J32</f>
        <v>-0.32242500000000002</v>
      </c>
      <c r="Q72" s="17">
        <f t="shared" si="15"/>
        <v>57600</v>
      </c>
      <c r="R72" s="18">
        <f t="shared" si="18"/>
        <v>-77.382000000000005</v>
      </c>
      <c r="S72" s="6">
        <f t="shared" si="11"/>
        <v>-0.28876628826969369</v>
      </c>
      <c r="T72" s="6">
        <f t="shared" si="16"/>
        <v>-3.3658711730306323E-2</v>
      </c>
      <c r="U72" s="19">
        <f t="shared" si="12"/>
        <v>-0.10101075851393196</v>
      </c>
    </row>
    <row r="73" spans="1:22" x14ac:dyDescent="0.25">
      <c r="A73" s="4"/>
      <c r="B73" s="16">
        <v>280</v>
      </c>
      <c r="C73" s="6">
        <f>K21</f>
        <v>-0.37280000000000002</v>
      </c>
      <c r="D73" s="17">
        <f t="shared" si="13"/>
        <v>78400</v>
      </c>
      <c r="E73" s="18">
        <f t="shared" si="17"/>
        <v>-104.384</v>
      </c>
      <c r="F73" s="6">
        <f t="shared" si="9"/>
        <v>-0.32480780873753012</v>
      </c>
      <c r="G73" s="6">
        <f t="shared" si="14"/>
        <v>-4.7992191262469897E-2</v>
      </c>
      <c r="H73" s="19">
        <f t="shared" si="10"/>
        <v>-0.1159234778121775</v>
      </c>
      <c r="I73" s="20"/>
      <c r="O73" s="16">
        <v>280</v>
      </c>
      <c r="P73" s="6">
        <f>K32</f>
        <v>-0.3735</v>
      </c>
      <c r="Q73" s="17">
        <f t="shared" si="15"/>
        <v>78400</v>
      </c>
      <c r="R73" s="18">
        <f t="shared" si="18"/>
        <v>-104.58</v>
      </c>
      <c r="S73" s="6">
        <f t="shared" si="11"/>
        <v>-0.32543532851737167</v>
      </c>
      <c r="T73" s="6">
        <f t="shared" si="16"/>
        <v>-4.8064671482628329E-2</v>
      </c>
      <c r="U73" s="19">
        <f t="shared" si="12"/>
        <v>-0.11541671826625396</v>
      </c>
    </row>
    <row r="74" spans="1:22" x14ac:dyDescent="0.25">
      <c r="A74" s="4"/>
      <c r="B74" s="16">
        <v>320</v>
      </c>
      <c r="C74" s="6">
        <f>L21</f>
        <v>-0.41610000000000003</v>
      </c>
      <c r="D74" s="17">
        <f t="shared" si="13"/>
        <v>102400</v>
      </c>
      <c r="E74" s="18">
        <f t="shared" si="17"/>
        <v>-133.15200000000002</v>
      </c>
      <c r="F74" s="6">
        <f t="shared" si="9"/>
        <v>-0.36150445476436188</v>
      </c>
      <c r="G74" s="6">
        <f t="shared" si="14"/>
        <v>-5.4595545235638143E-2</v>
      </c>
      <c r="H74" s="19">
        <f t="shared" si="10"/>
        <v>-0.12252683178534575</v>
      </c>
      <c r="I74" s="20"/>
      <c r="O74" s="16">
        <v>320</v>
      </c>
      <c r="P74" s="6">
        <f>L32</f>
        <v>-0.41672500000000001</v>
      </c>
      <c r="Q74" s="17">
        <f t="shared" si="15"/>
        <v>102400</v>
      </c>
      <c r="R74" s="18">
        <f t="shared" si="18"/>
        <v>-133.352</v>
      </c>
      <c r="S74" s="6">
        <f t="shared" si="11"/>
        <v>-0.3621043687650497</v>
      </c>
      <c r="T74" s="6">
        <f t="shared" si="16"/>
        <v>-5.4620631234950312E-2</v>
      </c>
      <c r="U74" s="19">
        <f t="shared" si="12"/>
        <v>-0.12197267801857595</v>
      </c>
    </row>
    <row r="75" spans="1:22" x14ac:dyDescent="0.25">
      <c r="A75" s="4"/>
      <c r="B75" s="16">
        <v>360</v>
      </c>
      <c r="C75" s="6">
        <f>M21</f>
        <v>-0.4516</v>
      </c>
      <c r="D75" s="17">
        <f t="shared" si="13"/>
        <v>129600</v>
      </c>
      <c r="E75" s="18">
        <f t="shared" si="17"/>
        <v>-162.57599999999999</v>
      </c>
      <c r="F75" s="6">
        <f t="shared" si="9"/>
        <v>-0.3982011007911937</v>
      </c>
      <c r="G75" s="6">
        <f t="shared" si="14"/>
        <v>-5.3398899208806305E-2</v>
      </c>
      <c r="H75" s="19">
        <f t="shared" si="10"/>
        <v>-0.12133018575851391</v>
      </c>
      <c r="I75" s="20"/>
      <c r="O75" s="16">
        <v>360</v>
      </c>
      <c r="P75" s="6">
        <f>M32</f>
        <v>-0.45287500000000003</v>
      </c>
      <c r="Q75" s="17">
        <f t="shared" si="15"/>
        <v>129600</v>
      </c>
      <c r="R75" s="18">
        <f t="shared" si="18"/>
        <v>-163.035</v>
      </c>
      <c r="S75" s="6">
        <f t="shared" si="11"/>
        <v>-0.39877340901272773</v>
      </c>
      <c r="T75" s="6">
        <f t="shared" si="16"/>
        <v>-5.4101590987272297E-2</v>
      </c>
      <c r="U75" s="19">
        <f t="shared" si="12"/>
        <v>-0.12145363777089793</v>
      </c>
    </row>
    <row r="76" spans="1:22" x14ac:dyDescent="0.25">
      <c r="A76" s="4"/>
      <c r="B76" s="16">
        <v>400</v>
      </c>
      <c r="C76" s="6">
        <f>N21</f>
        <v>-0.48934999999999995</v>
      </c>
      <c r="D76" s="17">
        <f t="shared" si="13"/>
        <v>160000</v>
      </c>
      <c r="E76" s="18">
        <f t="shared" si="17"/>
        <v>-195.73999999999998</v>
      </c>
      <c r="F76" s="6">
        <f t="shared" si="9"/>
        <v>-0.43489774681802551</v>
      </c>
      <c r="G76" s="6">
        <f t="shared" si="14"/>
        <v>-5.4452253181974442E-2</v>
      </c>
      <c r="H76" s="19">
        <f t="shared" si="10"/>
        <v>-0.12238353973168205</v>
      </c>
      <c r="I76" s="20"/>
      <c r="O76" s="16">
        <v>400</v>
      </c>
      <c r="P76" s="6">
        <f>N32</f>
        <v>-0.48985000000000001</v>
      </c>
      <c r="Q76" s="17">
        <f t="shared" si="15"/>
        <v>160000</v>
      </c>
      <c r="R76" s="18">
        <f t="shared" si="18"/>
        <v>-195.94</v>
      </c>
      <c r="S76" s="6">
        <f t="shared" si="11"/>
        <v>-0.43544244926040571</v>
      </c>
      <c r="T76" s="6">
        <f t="shared" si="16"/>
        <v>-5.4407550739594301E-2</v>
      </c>
      <c r="U76" s="19">
        <f t="shared" si="12"/>
        <v>-0.12175959752321994</v>
      </c>
    </row>
    <row r="77" spans="1:22" ht="14.4" x14ac:dyDescent="0.3">
      <c r="A77" s="21"/>
      <c r="B77" s="16">
        <v>440</v>
      </c>
      <c r="C77" s="22">
        <f>O21</f>
        <v>-0.52047500000000002</v>
      </c>
      <c r="D77" s="17">
        <f t="shared" si="13"/>
        <v>193600</v>
      </c>
      <c r="E77" s="18">
        <f t="shared" si="17"/>
        <v>-229.00900000000001</v>
      </c>
      <c r="F77" s="6">
        <f t="shared" si="9"/>
        <v>-0.47159439284485727</v>
      </c>
      <c r="G77" s="6">
        <f t="shared" si="14"/>
        <v>-4.8880607155142752E-2</v>
      </c>
      <c r="H77" s="19">
        <f t="shared" si="10"/>
        <v>-0.11681189370485036</v>
      </c>
      <c r="I77" s="20"/>
      <c r="N77" s="21"/>
      <c r="O77" s="16">
        <v>440</v>
      </c>
      <c r="P77" s="22">
        <f>O32</f>
        <v>-0.52150000000000007</v>
      </c>
      <c r="Q77" s="17">
        <f t="shared" si="15"/>
        <v>193600</v>
      </c>
      <c r="R77" s="18">
        <f t="shared" si="18"/>
        <v>-229.46000000000004</v>
      </c>
      <c r="S77" s="6">
        <f t="shared" si="11"/>
        <v>-0.47211148950808374</v>
      </c>
      <c r="T77" s="6">
        <f t="shared" si="16"/>
        <v>-4.9388510491916338E-2</v>
      </c>
      <c r="U77" s="19">
        <f t="shared" si="12"/>
        <v>-0.11674055727554197</v>
      </c>
      <c r="V77" s="14"/>
    </row>
    <row r="78" spans="1:22" ht="14.4" x14ac:dyDescent="0.3">
      <c r="B78" s="16">
        <v>480</v>
      </c>
      <c r="C78" s="6">
        <f>P21</f>
        <v>-0.54907499999999998</v>
      </c>
      <c r="D78" s="17">
        <f t="shared" si="13"/>
        <v>230400</v>
      </c>
      <c r="E78" s="18">
        <f t="shared" si="17"/>
        <v>-263.55599999999998</v>
      </c>
      <c r="F78" s="6">
        <f t="shared" si="9"/>
        <v>-0.50829103887168914</v>
      </c>
      <c r="G78" s="6">
        <f t="shared" si="14"/>
        <v>-4.0783961128310842E-2</v>
      </c>
      <c r="H78" s="19">
        <f t="shared" si="10"/>
        <v>-0.10871524767801845</v>
      </c>
      <c r="I78" s="20"/>
      <c r="N78" s="7"/>
      <c r="O78" s="16">
        <v>480</v>
      </c>
      <c r="P78" s="6">
        <f>P32</f>
        <v>-0.54947500000000005</v>
      </c>
      <c r="Q78" s="17">
        <f t="shared" si="15"/>
        <v>230400</v>
      </c>
      <c r="R78" s="18">
        <f t="shared" si="18"/>
        <v>-263.74800000000005</v>
      </c>
      <c r="S78" s="6">
        <f t="shared" si="11"/>
        <v>-0.50878052975576182</v>
      </c>
      <c r="T78" s="6">
        <f t="shared" si="16"/>
        <v>-4.0694470244238223E-2</v>
      </c>
      <c r="U78" s="19">
        <f t="shared" si="12"/>
        <v>-0.10804651702786386</v>
      </c>
      <c r="V78" s="15"/>
    </row>
    <row r="79" spans="1:22" x14ac:dyDescent="0.25">
      <c r="B79" s="16">
        <v>520</v>
      </c>
      <c r="C79" s="6">
        <f>Q21</f>
        <v>-0.55892500000000001</v>
      </c>
      <c r="D79" s="17">
        <f t="shared" si="13"/>
        <v>270400</v>
      </c>
      <c r="E79" s="18">
        <f t="shared" si="17"/>
        <v>-290.64100000000002</v>
      </c>
      <c r="F79" s="6">
        <f t="shared" si="9"/>
        <v>-0.5449876848985209</v>
      </c>
      <c r="G79" s="6">
        <f t="shared" si="14"/>
        <v>-1.3937315101479109E-2</v>
      </c>
      <c r="H79" s="19">
        <f t="shared" si="10"/>
        <v>-8.1868601651186715E-2</v>
      </c>
      <c r="I79" s="20"/>
      <c r="N79" s="7"/>
      <c r="O79" s="16">
        <v>520</v>
      </c>
      <c r="P79" s="6">
        <f>Q32</f>
        <v>-0.55937500000000007</v>
      </c>
      <c r="Q79" s="17">
        <f t="shared" si="15"/>
        <v>270400</v>
      </c>
      <c r="R79" s="18">
        <f t="shared" si="18"/>
        <v>-290.87500000000006</v>
      </c>
      <c r="S79" s="6">
        <f t="shared" si="11"/>
        <v>-0.54544957000343974</v>
      </c>
      <c r="T79" s="6">
        <f t="shared" si="16"/>
        <v>-1.3925429996560323E-2</v>
      </c>
      <c r="U79" s="19">
        <f t="shared" si="12"/>
        <v>-8.1277476780185959E-2</v>
      </c>
      <c r="V79" s="20"/>
    </row>
    <row r="80" spans="1:22" x14ac:dyDescent="0.25">
      <c r="B80" s="16">
        <v>560</v>
      </c>
      <c r="C80" s="6">
        <f>R21</f>
        <v>-0.56904999999999994</v>
      </c>
      <c r="D80" s="17">
        <f t="shared" si="13"/>
        <v>313600</v>
      </c>
      <c r="E80" s="18">
        <f t="shared" si="17"/>
        <v>-318.66799999999995</v>
      </c>
      <c r="F80" s="6">
        <f t="shared" si="9"/>
        <v>-0.58168433092535266</v>
      </c>
      <c r="G80" s="6">
        <f t="shared" si="14"/>
        <v>1.263433092535271E-2</v>
      </c>
      <c r="H80" s="19">
        <f t="shared" si="10"/>
        <v>-5.5296955624354896E-2</v>
      </c>
      <c r="I80" s="20"/>
      <c r="N80" s="7"/>
      <c r="O80" s="16">
        <v>560</v>
      </c>
      <c r="P80" s="6">
        <f>R32</f>
        <v>-0.56974999999999998</v>
      </c>
      <c r="Q80" s="17">
        <f t="shared" si="15"/>
        <v>313600</v>
      </c>
      <c r="R80" s="18">
        <f t="shared" si="18"/>
        <v>-319.06</v>
      </c>
      <c r="S80" s="6">
        <f t="shared" si="11"/>
        <v>-0.58211861025111777</v>
      </c>
      <c r="T80" s="6">
        <f t="shared" si="16"/>
        <v>1.2368610251117795E-2</v>
      </c>
      <c r="U80" s="19">
        <f t="shared" si="12"/>
        <v>-5.498343653250784E-2</v>
      </c>
      <c r="V80" s="20"/>
    </row>
    <row r="81" spans="1:22" x14ac:dyDescent="0.25">
      <c r="B81" s="16">
        <v>600</v>
      </c>
      <c r="C81" s="6">
        <f>S21</f>
        <v>-0.58487500000000003</v>
      </c>
      <c r="D81" s="17">
        <f t="shared" si="13"/>
        <v>360000</v>
      </c>
      <c r="E81" s="18">
        <f t="shared" si="17"/>
        <v>-350.92500000000001</v>
      </c>
      <c r="F81" s="6">
        <f t="shared" si="9"/>
        <v>-0.61838097695218441</v>
      </c>
      <c r="G81" s="6">
        <f t="shared" si="14"/>
        <v>3.350597695218438E-2</v>
      </c>
      <c r="H81" s="19">
        <f t="shared" si="10"/>
        <v>-3.4425309597523227E-2</v>
      </c>
      <c r="I81" s="20"/>
      <c r="N81" s="7"/>
      <c r="O81" s="16">
        <v>600</v>
      </c>
      <c r="P81" s="6">
        <f>S32</f>
        <v>-0.58550000000000002</v>
      </c>
      <c r="Q81" s="17">
        <f t="shared" si="15"/>
        <v>360000</v>
      </c>
      <c r="R81" s="18">
        <f t="shared" si="18"/>
        <v>-351.3</v>
      </c>
      <c r="S81" s="6">
        <f t="shared" si="11"/>
        <v>-0.6187876504987958</v>
      </c>
      <c r="T81" s="6">
        <f t="shared" si="16"/>
        <v>3.3287650498795784E-2</v>
      </c>
      <c r="U81" s="19">
        <f t="shared" si="12"/>
        <v>-3.4064396284829851E-2</v>
      </c>
      <c r="V81" s="20"/>
    </row>
    <row r="82" spans="1:22" x14ac:dyDescent="0.25">
      <c r="B82" s="16">
        <v>640</v>
      </c>
      <c r="C82" s="6">
        <f>T21</f>
        <v>-0.59090000000000009</v>
      </c>
      <c r="D82" s="17">
        <f t="shared" si="13"/>
        <v>409600</v>
      </c>
      <c r="E82" s="18">
        <f t="shared" si="17"/>
        <v>-378.17600000000004</v>
      </c>
      <c r="F82" s="6">
        <f t="shared" si="9"/>
        <v>-0.65507762297901617</v>
      </c>
      <c r="G82" s="6">
        <f t="shared" si="14"/>
        <v>6.417762297901608E-2</v>
      </c>
      <c r="H82" s="19">
        <f t="shared" si="10"/>
        <v>-3.7536635706915261E-3</v>
      </c>
      <c r="I82" s="20"/>
      <c r="N82" s="7"/>
      <c r="O82" s="16">
        <v>640</v>
      </c>
      <c r="P82" s="6">
        <f>T32</f>
        <v>-0.59089999999999998</v>
      </c>
      <c r="Q82" s="17">
        <f t="shared" si="15"/>
        <v>409600</v>
      </c>
      <c r="R82" s="18">
        <f t="shared" si="18"/>
        <v>-378.17599999999999</v>
      </c>
      <c r="S82" s="6">
        <f t="shared" si="11"/>
        <v>-0.65545669074647384</v>
      </c>
      <c r="T82" s="6">
        <f t="shared" si="16"/>
        <v>6.4556690746473855E-2</v>
      </c>
      <c r="U82" s="19">
        <f t="shared" si="12"/>
        <v>-2.7953560371517805E-3</v>
      </c>
      <c r="V82" s="20"/>
    </row>
    <row r="83" spans="1:22" x14ac:dyDescent="0.25">
      <c r="B83" s="16">
        <v>680</v>
      </c>
      <c r="C83" s="6">
        <f>U21</f>
        <v>-0.60494999999999999</v>
      </c>
      <c r="D83" s="17">
        <f t="shared" si="13"/>
        <v>462400</v>
      </c>
      <c r="E83" s="18">
        <f t="shared" si="17"/>
        <v>-411.36599999999999</v>
      </c>
      <c r="F83" s="6">
        <f t="shared" si="9"/>
        <v>-0.69177426900584804</v>
      </c>
      <c r="G83" s="6">
        <f t="shared" si="14"/>
        <v>8.6824269005848054E-2</v>
      </c>
      <c r="H83" s="19">
        <f t="shared" si="10"/>
        <v>1.8892982456140447E-2</v>
      </c>
      <c r="I83" s="20"/>
      <c r="N83" s="7"/>
      <c r="O83" s="16">
        <v>680</v>
      </c>
      <c r="P83" s="6">
        <f>U32</f>
        <v>-0.60517500000000002</v>
      </c>
      <c r="Q83" s="17">
        <f t="shared" si="15"/>
        <v>462400</v>
      </c>
      <c r="R83" s="18">
        <f t="shared" si="18"/>
        <v>-411.51900000000001</v>
      </c>
      <c r="S83" s="6">
        <f t="shared" si="11"/>
        <v>-0.69212573099415187</v>
      </c>
      <c r="T83" s="6">
        <f t="shared" si="16"/>
        <v>8.6950730994151848E-2</v>
      </c>
      <c r="U83" s="19">
        <f t="shared" si="12"/>
        <v>1.9598684210526213E-2</v>
      </c>
      <c r="V83" s="20"/>
    </row>
    <row r="84" spans="1:22" x14ac:dyDescent="0.25">
      <c r="A84" s="23" t="s">
        <v>48</v>
      </c>
      <c r="B84" s="24">
        <f>SUM(B66:B83)</f>
        <v>6120</v>
      </c>
      <c r="C84" s="25">
        <f>SUM(C66:C83)</f>
        <v>-6.8373500000000007</v>
      </c>
      <c r="D84" s="26">
        <f t="shared" ref="D84:E84" si="19">SUM(D66:D83)</f>
        <v>2856000</v>
      </c>
      <c r="E84" s="25">
        <f t="shared" si="19"/>
        <v>-3035.88</v>
      </c>
      <c r="F84" s="27"/>
      <c r="G84" s="27"/>
      <c r="H84" s="28"/>
      <c r="I84" s="14"/>
      <c r="N84" s="23" t="s">
        <v>48</v>
      </c>
      <c r="O84" s="24">
        <f>SUM(O66:O83)</f>
        <v>6120</v>
      </c>
      <c r="P84" s="25">
        <f>SUM(P66:P83)</f>
        <v>-6.8479000000000001</v>
      </c>
      <c r="Q84" s="26">
        <f t="shared" ref="Q84:R84" si="20">SUM(Q66:Q83)</f>
        <v>2856000</v>
      </c>
      <c r="R84" s="25">
        <f t="shared" si="20"/>
        <v>-3038.9319999999998</v>
      </c>
      <c r="S84" s="27"/>
      <c r="T84" s="27"/>
      <c r="U84" s="27"/>
      <c r="V84" s="20"/>
    </row>
    <row r="85" spans="1:22" x14ac:dyDescent="0.25">
      <c r="V85" s="20"/>
    </row>
    <row r="86" spans="1:22" ht="13.8" thickBot="1" x14ac:dyDescent="0.3">
      <c r="G86" s="119" t="s">
        <v>39</v>
      </c>
      <c r="H86" s="119"/>
      <c r="I86" s="119"/>
      <c r="J86" s="119" t="s">
        <v>40</v>
      </c>
      <c r="K86" s="119"/>
      <c r="L86" s="119"/>
      <c r="V86" s="20"/>
    </row>
    <row r="87" spans="1:22" ht="13.8" thickBot="1" x14ac:dyDescent="0.3">
      <c r="G87" s="46" t="s">
        <v>49</v>
      </c>
      <c r="H87" s="46" t="s">
        <v>50</v>
      </c>
      <c r="I87" s="46" t="s">
        <v>51</v>
      </c>
      <c r="J87" s="46" t="s">
        <v>49</v>
      </c>
      <c r="K87" s="46" t="s">
        <v>50</v>
      </c>
      <c r="L87" s="46" t="s">
        <v>51</v>
      </c>
      <c r="O87" s="30" t="s">
        <v>49</v>
      </c>
      <c r="P87" s="31">
        <f>U83-U74</f>
        <v>0.14157136222910216</v>
      </c>
      <c r="V87" s="20"/>
    </row>
    <row r="88" spans="1:22" x14ac:dyDescent="0.25">
      <c r="B88" s="30" t="s">
        <v>49</v>
      </c>
      <c r="C88" s="31">
        <f>H83-H76</f>
        <v>0.1412765221878225</v>
      </c>
      <c r="G88" s="41">
        <f>C88</f>
        <v>0.1412765221878225</v>
      </c>
      <c r="H88" s="42">
        <f>D89</f>
        <v>-9.1741615067079474E-4</v>
      </c>
      <c r="I88" s="42">
        <f>D90</f>
        <v>-6.7931286549707606E-2</v>
      </c>
      <c r="J88" s="41">
        <f>P87</f>
        <v>0.14157136222910216</v>
      </c>
      <c r="K88" s="42">
        <f>Q88</f>
        <v>-9.1672600619195025E-4</v>
      </c>
      <c r="L88" s="42">
        <f>Q89</f>
        <v>-6.8752046783625634E-2</v>
      </c>
      <c r="O88" s="100" t="s">
        <v>40</v>
      </c>
      <c r="P88" s="18" t="s">
        <v>50</v>
      </c>
      <c r="Q88" s="32">
        <f>((18*R84)-(O84*P84))/((18*Q84)-(O84)^2)</f>
        <v>-9.1672600619195025E-4</v>
      </c>
      <c r="R88" s="18">
        <f>SLOPE(P65:P83,O65:O83)</f>
        <v>-9.1672600619195058E-4</v>
      </c>
      <c r="V88" s="20"/>
    </row>
    <row r="89" spans="1:22" x14ac:dyDescent="0.25">
      <c r="B89" s="100" t="s">
        <v>39</v>
      </c>
      <c r="C89" s="18" t="s">
        <v>50</v>
      </c>
      <c r="D89" s="32">
        <f>((18*E84)-(B84*C84))/((18*D84)-(B84)^2)</f>
        <v>-9.1741615067079474E-4</v>
      </c>
      <c r="E89" s="18">
        <f>SLOPE(C66:C83,B66:B83)</f>
        <v>-9.1741615067079463E-4</v>
      </c>
      <c r="F89" s="33"/>
      <c r="O89" s="100"/>
      <c r="P89" s="18" t="s">
        <v>51</v>
      </c>
      <c r="Q89" s="32">
        <f>((Q84*P84)-(O84*R84))/((18*Q84)-(O84^2))</f>
        <v>-6.8752046783625634E-2</v>
      </c>
      <c r="R89" s="18">
        <f>INTERCEPT(P65:P83,O65:O83)</f>
        <v>-6.8752046783625675E-2</v>
      </c>
      <c r="V89" s="20"/>
    </row>
    <row r="90" spans="1:22" x14ac:dyDescent="0.25">
      <c r="B90" s="100"/>
      <c r="C90" s="18" t="s">
        <v>51</v>
      </c>
      <c r="D90" s="18">
        <f>((D84*C84)-(B84*E84))/((18*D84)-(B84^2))</f>
        <v>-6.7931286549707606E-2</v>
      </c>
      <c r="E90" s="18">
        <f>INTERCEPT(C66:C83,B66:B83)</f>
        <v>-6.7931286549707648E-2</v>
      </c>
      <c r="V90" s="20"/>
    </row>
    <row r="91" spans="1:22" x14ac:dyDescent="0.25">
      <c r="V91" s="20"/>
    </row>
    <row r="92" spans="1:22" x14ac:dyDescent="0.25">
      <c r="V92" s="20"/>
    </row>
    <row r="93" spans="1:22" x14ac:dyDescent="0.25">
      <c r="V93" s="20"/>
    </row>
    <row r="94" spans="1:22" x14ac:dyDescent="0.25">
      <c r="V94" s="20"/>
    </row>
    <row r="95" spans="1:22" x14ac:dyDescent="0.25">
      <c r="V95" s="20"/>
    </row>
    <row r="96" spans="1:22" x14ac:dyDescent="0.25">
      <c r="V96" s="20"/>
    </row>
    <row r="97" spans="22:22" x14ac:dyDescent="0.25">
      <c r="V97" s="29"/>
    </row>
    <row r="166" s="118" customFormat="1" ht="13.2" customHeight="1" x14ac:dyDescent="0.25"/>
    <row r="167" s="118" customFormat="1" ht="13.2" customHeight="1" x14ac:dyDescent="0.25"/>
    <row r="168" s="118" customFormat="1" ht="13.8" customHeight="1" x14ac:dyDescent="0.25"/>
    <row r="196" spans="1:16" x14ac:dyDescent="0.25">
      <c r="A196" s="5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</row>
    <row r="197" spans="1:16" x14ac:dyDescent="0.25">
      <c r="A197" s="51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</row>
    <row r="198" spans="1:16" x14ac:dyDescent="0.25">
      <c r="A198" s="96"/>
      <c r="B198" s="96"/>
      <c r="C198" s="96"/>
      <c r="D198" s="96"/>
      <c r="E198" s="96"/>
      <c r="F198" s="14"/>
      <c r="G198" s="14"/>
      <c r="H198" s="29"/>
      <c r="I198" s="29"/>
      <c r="J198" s="29"/>
      <c r="K198" s="97"/>
      <c r="L198" s="96"/>
      <c r="M198" s="96"/>
      <c r="N198" s="96"/>
      <c r="O198" s="96"/>
      <c r="P198" s="29"/>
    </row>
    <row r="199" spans="1:16" ht="14.4" x14ac:dyDescent="0.3">
      <c r="A199" s="34"/>
      <c r="B199" s="34"/>
      <c r="C199" s="34"/>
      <c r="D199" s="34"/>
      <c r="E199" s="34"/>
      <c r="F199" s="34"/>
      <c r="G199" s="15"/>
      <c r="H199" s="29"/>
      <c r="I199" s="29"/>
      <c r="J199" s="29"/>
      <c r="K199" s="34"/>
      <c r="L199" s="34"/>
      <c r="M199" s="34"/>
      <c r="N199" s="34"/>
      <c r="O199" s="34"/>
      <c r="P199" s="29"/>
    </row>
    <row r="200" spans="1:16" x14ac:dyDescent="0.25">
      <c r="A200" s="52"/>
      <c r="B200" s="35"/>
      <c r="C200" s="35"/>
      <c r="D200" s="35"/>
      <c r="E200" s="35"/>
      <c r="F200" s="35"/>
      <c r="G200" s="20"/>
      <c r="H200" s="29"/>
      <c r="I200" s="29"/>
      <c r="J200" s="29"/>
      <c r="K200" s="52"/>
      <c r="L200" s="35"/>
      <c r="M200" s="35"/>
      <c r="N200" s="35"/>
      <c r="O200" s="35"/>
      <c r="P200" s="29"/>
    </row>
    <row r="201" spans="1:16" x14ac:dyDescent="0.25">
      <c r="A201" s="52"/>
      <c r="B201" s="35"/>
      <c r="C201" s="35"/>
      <c r="D201" s="35"/>
      <c r="E201" s="35"/>
      <c r="F201" s="35"/>
      <c r="G201" s="20"/>
      <c r="H201" s="29"/>
      <c r="I201" s="29"/>
      <c r="J201" s="29"/>
      <c r="K201" s="52"/>
      <c r="L201" s="35"/>
      <c r="M201" s="35"/>
      <c r="N201" s="35"/>
      <c r="O201" s="35"/>
      <c r="P201" s="29"/>
    </row>
    <row r="202" spans="1:16" x14ac:dyDescent="0.25">
      <c r="A202" s="52"/>
      <c r="B202" s="35"/>
      <c r="C202" s="35"/>
      <c r="D202" s="35"/>
      <c r="E202" s="35"/>
      <c r="F202" s="35"/>
      <c r="G202" s="20"/>
      <c r="H202" s="29"/>
      <c r="I202" s="29"/>
      <c r="J202" s="29"/>
      <c r="K202" s="52"/>
      <c r="L202" s="35"/>
      <c r="M202" s="35"/>
      <c r="N202" s="35"/>
      <c r="O202" s="35"/>
      <c r="P202" s="29"/>
    </row>
    <row r="203" spans="1:16" x14ac:dyDescent="0.25">
      <c r="A203" s="52"/>
      <c r="B203" s="35"/>
      <c r="C203" s="35"/>
      <c r="D203" s="35"/>
      <c r="E203" s="35"/>
      <c r="F203" s="35"/>
      <c r="G203" s="20"/>
      <c r="H203" s="29"/>
      <c r="I203" s="29"/>
      <c r="J203" s="29"/>
      <c r="K203" s="52"/>
      <c r="L203" s="35"/>
      <c r="M203" s="35"/>
      <c r="N203" s="35"/>
      <c r="O203" s="35"/>
      <c r="P203" s="29"/>
    </row>
    <row r="204" spans="1:16" x14ac:dyDescent="0.25">
      <c r="A204" s="52"/>
      <c r="B204" s="35"/>
      <c r="C204" s="35"/>
      <c r="D204" s="35"/>
      <c r="E204" s="35"/>
      <c r="F204" s="35"/>
      <c r="G204" s="20"/>
      <c r="H204" s="29"/>
      <c r="I204" s="29"/>
      <c r="J204" s="29"/>
      <c r="K204" s="52"/>
      <c r="L204" s="35"/>
      <c r="M204" s="35"/>
      <c r="N204" s="35"/>
      <c r="O204" s="35"/>
      <c r="P204" s="29"/>
    </row>
    <row r="205" spans="1:16" x14ac:dyDescent="0.25">
      <c r="A205" s="52"/>
      <c r="B205" s="35"/>
      <c r="C205" s="35"/>
      <c r="D205" s="35"/>
      <c r="E205" s="35"/>
      <c r="F205" s="35"/>
      <c r="G205" s="20"/>
      <c r="H205" s="29"/>
      <c r="I205" s="29"/>
      <c r="J205" s="29"/>
      <c r="K205" s="52"/>
      <c r="L205" s="35"/>
      <c r="M205" s="35"/>
      <c r="N205" s="35"/>
      <c r="O205" s="35"/>
      <c r="P205" s="29"/>
    </row>
    <row r="206" spans="1:16" x14ac:dyDescent="0.25">
      <c r="A206" s="52"/>
      <c r="B206" s="35"/>
      <c r="C206" s="35"/>
      <c r="D206" s="35"/>
      <c r="E206" s="35"/>
      <c r="F206" s="35"/>
      <c r="G206" s="20"/>
      <c r="H206" s="29"/>
      <c r="I206" s="29"/>
      <c r="J206" s="29"/>
      <c r="K206" s="52"/>
      <c r="L206" s="35"/>
      <c r="M206" s="35"/>
      <c r="N206" s="35"/>
      <c r="O206" s="35"/>
      <c r="P206" s="29"/>
    </row>
    <row r="207" spans="1:16" x14ac:dyDescent="0.25">
      <c r="A207" s="52"/>
      <c r="B207" s="35"/>
      <c r="C207" s="35"/>
      <c r="D207" s="35"/>
      <c r="E207" s="35"/>
      <c r="F207" s="35"/>
      <c r="G207" s="20"/>
      <c r="H207" s="29"/>
      <c r="I207" s="29"/>
      <c r="J207" s="29"/>
      <c r="K207" s="52"/>
      <c r="L207" s="35"/>
      <c r="M207" s="35"/>
      <c r="N207" s="35"/>
      <c r="O207" s="35"/>
      <c r="P207" s="29"/>
    </row>
    <row r="208" spans="1:16" x14ac:dyDescent="0.25">
      <c r="A208" s="52"/>
      <c r="B208" s="35"/>
      <c r="C208" s="35"/>
      <c r="D208" s="35"/>
      <c r="E208" s="35"/>
      <c r="F208" s="35"/>
      <c r="G208" s="20"/>
      <c r="H208" s="29"/>
      <c r="I208" s="29"/>
      <c r="J208" s="29"/>
      <c r="K208" s="52"/>
      <c r="L208" s="35"/>
      <c r="M208" s="35"/>
      <c r="N208" s="35"/>
      <c r="O208" s="35"/>
      <c r="P208" s="29"/>
    </row>
    <row r="209" spans="1:16" x14ac:dyDescent="0.25">
      <c r="A209" s="52"/>
      <c r="B209" s="35"/>
      <c r="C209" s="35"/>
      <c r="D209" s="35"/>
      <c r="E209" s="35"/>
      <c r="F209" s="35"/>
      <c r="G209" s="20"/>
      <c r="H209" s="29"/>
      <c r="I209" s="29"/>
      <c r="J209" s="29"/>
      <c r="K209" s="52"/>
      <c r="L209" s="35"/>
      <c r="M209" s="35"/>
      <c r="N209" s="35"/>
      <c r="O209" s="35"/>
      <c r="P209" s="29"/>
    </row>
    <row r="210" spans="1:16" x14ac:dyDescent="0.25">
      <c r="A210" s="52"/>
      <c r="B210" s="35"/>
      <c r="C210" s="35"/>
      <c r="D210" s="35"/>
      <c r="E210" s="35"/>
      <c r="F210" s="35"/>
      <c r="G210" s="20"/>
      <c r="H210" s="29"/>
      <c r="I210" s="29"/>
      <c r="J210" s="29"/>
      <c r="K210" s="52"/>
      <c r="L210" s="35"/>
      <c r="M210" s="35"/>
      <c r="N210" s="35"/>
      <c r="O210" s="35"/>
      <c r="P210" s="29"/>
    </row>
    <row r="211" spans="1:16" x14ac:dyDescent="0.25">
      <c r="A211" s="52"/>
      <c r="B211" s="35"/>
      <c r="C211" s="35"/>
      <c r="D211" s="35"/>
      <c r="E211" s="35"/>
      <c r="F211" s="35"/>
      <c r="G211" s="20"/>
      <c r="H211" s="29"/>
      <c r="I211" s="29"/>
      <c r="J211" s="29"/>
      <c r="K211" s="52"/>
      <c r="L211" s="35"/>
      <c r="M211" s="35"/>
      <c r="N211" s="35"/>
      <c r="O211" s="35"/>
      <c r="P211" s="29"/>
    </row>
    <row r="212" spans="1:16" x14ac:dyDescent="0.25">
      <c r="A212" s="52"/>
      <c r="B212" s="35"/>
      <c r="C212" s="35"/>
      <c r="D212" s="35"/>
      <c r="E212" s="35"/>
      <c r="F212" s="35"/>
      <c r="G212" s="20"/>
      <c r="H212" s="29"/>
      <c r="I212" s="29"/>
      <c r="J212" s="29"/>
      <c r="K212" s="52"/>
      <c r="L212" s="35"/>
      <c r="M212" s="35"/>
      <c r="N212" s="35"/>
      <c r="O212" s="35"/>
      <c r="P212" s="29"/>
    </row>
    <row r="213" spans="1:16" x14ac:dyDescent="0.25">
      <c r="A213" s="52"/>
      <c r="B213" s="35"/>
      <c r="C213" s="35"/>
      <c r="D213" s="35"/>
      <c r="E213" s="35"/>
      <c r="F213" s="35"/>
      <c r="G213" s="20"/>
      <c r="H213" s="29"/>
      <c r="I213" s="29"/>
      <c r="J213" s="29"/>
      <c r="K213" s="52"/>
      <c r="L213" s="35"/>
      <c r="M213" s="35"/>
      <c r="N213" s="35"/>
      <c r="O213" s="35"/>
      <c r="P213" s="29"/>
    </row>
    <row r="214" spans="1:16" x14ac:dyDescent="0.25">
      <c r="A214" s="52"/>
      <c r="B214" s="35"/>
      <c r="C214" s="35"/>
      <c r="D214" s="35"/>
      <c r="E214" s="35"/>
      <c r="F214" s="35"/>
      <c r="G214" s="20"/>
      <c r="H214" s="29"/>
      <c r="I214" s="29"/>
      <c r="J214" s="29"/>
      <c r="K214" s="52"/>
      <c r="L214" s="35"/>
      <c r="M214" s="35"/>
      <c r="N214" s="35"/>
      <c r="O214" s="35"/>
      <c r="P214" s="29"/>
    </row>
    <row r="215" spans="1:16" x14ac:dyDescent="0.25">
      <c r="A215" s="52"/>
      <c r="B215" s="35"/>
      <c r="C215" s="35"/>
      <c r="D215" s="35"/>
      <c r="E215" s="35"/>
      <c r="F215" s="35"/>
      <c r="G215" s="20"/>
      <c r="H215" s="29"/>
      <c r="I215" s="29"/>
      <c r="J215" s="29"/>
      <c r="K215" s="52"/>
      <c r="L215" s="35"/>
      <c r="M215" s="35"/>
      <c r="N215" s="35"/>
      <c r="O215" s="35"/>
      <c r="P215" s="29"/>
    </row>
    <row r="216" spans="1:16" x14ac:dyDescent="0.25">
      <c r="A216" s="52"/>
      <c r="B216" s="35"/>
      <c r="C216" s="35"/>
      <c r="D216" s="35"/>
      <c r="E216" s="35"/>
      <c r="F216" s="35"/>
      <c r="G216" s="20"/>
      <c r="H216" s="29"/>
      <c r="I216" s="29"/>
      <c r="J216" s="29"/>
      <c r="K216" s="52"/>
      <c r="L216" s="35"/>
      <c r="M216" s="35"/>
      <c r="N216" s="35"/>
      <c r="O216" s="35"/>
      <c r="P216" s="29"/>
    </row>
    <row r="217" spans="1:16" x14ac:dyDescent="0.25">
      <c r="A217" s="52"/>
      <c r="B217" s="35"/>
      <c r="C217" s="35"/>
      <c r="D217" s="35"/>
      <c r="E217" s="35"/>
      <c r="F217" s="35"/>
      <c r="G217" s="20"/>
      <c r="H217" s="29"/>
      <c r="I217" s="29"/>
      <c r="J217" s="29"/>
      <c r="K217" s="52"/>
      <c r="L217" s="35"/>
      <c r="M217" s="35"/>
      <c r="N217" s="35"/>
      <c r="O217" s="35"/>
      <c r="P217" s="29"/>
    </row>
    <row r="218" spans="1:16" x14ac:dyDescent="0.25">
      <c r="A218" s="5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</row>
    <row r="219" spans="1:16" x14ac:dyDescent="0.25">
      <c r="A219" s="5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spans="1:16" x14ac:dyDescent="0.25">
      <c r="A220" s="5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spans="1:16" x14ac:dyDescent="0.25">
      <c r="A221" s="5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spans="1:16" x14ac:dyDescent="0.25">
      <c r="A222" s="51"/>
      <c r="B222" s="29"/>
      <c r="C222" s="29"/>
      <c r="D222" s="29"/>
      <c r="E222" s="29"/>
      <c r="F222" s="29"/>
      <c r="G222" s="29"/>
      <c r="H222" s="29"/>
      <c r="I222" s="29"/>
      <c r="J222" s="29"/>
      <c r="K222" s="98"/>
      <c r="L222" s="53"/>
      <c r="M222" s="29"/>
      <c r="N222" s="29"/>
      <c r="O222" s="29"/>
      <c r="P222" s="29"/>
    </row>
    <row r="223" spans="1:16" x14ac:dyDescent="0.25">
      <c r="A223" s="51"/>
      <c r="B223" s="29"/>
      <c r="C223" s="98"/>
      <c r="D223" s="53"/>
      <c r="E223" s="29"/>
      <c r="F223" s="29"/>
      <c r="G223" s="29"/>
      <c r="H223" s="29"/>
      <c r="I223" s="29"/>
      <c r="J223" s="29"/>
      <c r="K223" s="99"/>
      <c r="L223" s="53"/>
      <c r="M223" s="54"/>
      <c r="N223" s="29"/>
      <c r="O223" s="29"/>
      <c r="P223" s="29"/>
    </row>
    <row r="224" spans="1:16" x14ac:dyDescent="0.25">
      <c r="A224" s="51"/>
      <c r="B224" s="29"/>
      <c r="C224" s="99"/>
      <c r="D224" s="53"/>
      <c r="E224" s="54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spans="1:16" x14ac:dyDescent="0.25">
      <c r="A225" s="5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spans="1:16" x14ac:dyDescent="0.25">
      <c r="A226" s="5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spans="1:16" x14ac:dyDescent="0.25">
      <c r="A227" s="5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spans="1:16" x14ac:dyDescent="0.25">
      <c r="A228" s="5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spans="1:16" x14ac:dyDescent="0.25">
      <c r="A229" s="5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spans="1:16" x14ac:dyDescent="0.25">
      <c r="A230" s="5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spans="1:16" x14ac:dyDescent="0.25">
      <c r="A231" s="5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spans="1:16" x14ac:dyDescent="0.25">
      <c r="A232" s="5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spans="1:16" x14ac:dyDescent="0.25">
      <c r="A233" s="5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spans="1:16" x14ac:dyDescent="0.25">
      <c r="A234" s="5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spans="1:16" x14ac:dyDescent="0.25">
      <c r="A235" s="5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spans="1:16" x14ac:dyDescent="0.25">
      <c r="A236" s="5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spans="1:16" x14ac:dyDescent="0.25">
      <c r="A237" s="5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spans="1:16" x14ac:dyDescent="0.25">
      <c r="A238" s="5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spans="1:16" x14ac:dyDescent="0.25">
      <c r="A239" s="5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spans="1:16" x14ac:dyDescent="0.25">
      <c r="A240" s="5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spans="1:16" x14ac:dyDescent="0.25">
      <c r="A241" s="5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spans="1:16" x14ac:dyDescent="0.25">
      <c r="A242" s="5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spans="1:16" x14ac:dyDescent="0.25">
      <c r="A243" s="5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spans="1:16" x14ac:dyDescent="0.25">
      <c r="A244" s="5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spans="1:16" x14ac:dyDescent="0.25">
      <c r="A245" s="5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spans="1:16" x14ac:dyDescent="0.25">
      <c r="A246" s="5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spans="1:16" x14ac:dyDescent="0.25">
      <c r="A247" s="5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spans="1:16" x14ac:dyDescent="0.25">
      <c r="A248" s="5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spans="1:16" x14ac:dyDescent="0.25">
      <c r="A249" s="5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spans="1:16" x14ac:dyDescent="0.25">
      <c r="A250" s="5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spans="1:16" x14ac:dyDescent="0.25">
      <c r="A251" s="5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spans="1:16" x14ac:dyDescent="0.25">
      <c r="A252" s="5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spans="1:16" x14ac:dyDescent="0.25">
      <c r="A253" s="5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spans="1:16" x14ac:dyDescent="0.25">
      <c r="A254" s="5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spans="1:16" x14ac:dyDescent="0.25">
      <c r="A255" s="5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spans="1:16" x14ac:dyDescent="0.25">
      <c r="A256" s="5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spans="1:16" x14ac:dyDescent="0.25">
      <c r="A257" s="5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spans="1:16" x14ac:dyDescent="0.25">
      <c r="A258" s="5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spans="1:16" x14ac:dyDescent="0.25">
      <c r="A259" s="5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spans="1:16" x14ac:dyDescent="0.25">
      <c r="A260" s="5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spans="1:16" x14ac:dyDescent="0.25">
      <c r="A261" s="5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spans="1:16" x14ac:dyDescent="0.25">
      <c r="A262" s="5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spans="1:16" x14ac:dyDescent="0.25">
      <c r="A263" s="5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spans="1:16" x14ac:dyDescent="0.25">
      <c r="A264" s="5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spans="1:16" x14ac:dyDescent="0.25">
      <c r="A265" s="5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spans="1:16" x14ac:dyDescent="0.25">
      <c r="A266" s="5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spans="1:16" x14ac:dyDescent="0.25">
      <c r="A267" s="5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spans="1:16" x14ac:dyDescent="0.25">
      <c r="A268" s="5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spans="1:16" x14ac:dyDescent="0.25">
      <c r="A269" s="5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spans="1:16" x14ac:dyDescent="0.25">
      <c r="A270" s="5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  <row r="271" spans="1:16" x14ac:dyDescent="0.25">
      <c r="A271" s="51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</row>
    <row r="272" spans="1:16" x14ac:dyDescent="0.25">
      <c r="A272" s="51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</row>
    <row r="273" spans="1:16" x14ac:dyDescent="0.25">
      <c r="A273" s="51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</row>
  </sheetData>
  <mergeCells count="31">
    <mergeCell ref="B18:C18"/>
    <mergeCell ref="A1:XFD2"/>
    <mergeCell ref="A10:XFD12"/>
    <mergeCell ref="B16:C16"/>
    <mergeCell ref="B17:C17"/>
    <mergeCell ref="B32:C32"/>
    <mergeCell ref="B19:C19"/>
    <mergeCell ref="B20:C20"/>
    <mergeCell ref="B21:C21"/>
    <mergeCell ref="B22:C22"/>
    <mergeCell ref="B27:C27"/>
    <mergeCell ref="B28:C28"/>
    <mergeCell ref="B29:C29"/>
    <mergeCell ref="B30:C30"/>
    <mergeCell ref="B31:C31"/>
    <mergeCell ref="B89:B90"/>
    <mergeCell ref="A166:XFD168"/>
    <mergeCell ref="A198:E198"/>
    <mergeCell ref="K198:O198"/>
    <mergeCell ref="B33:C33"/>
    <mergeCell ref="B34:C34"/>
    <mergeCell ref="C37:D37"/>
    <mergeCell ref="E37:F37"/>
    <mergeCell ref="A59:XFD61"/>
    <mergeCell ref="A64:H64"/>
    <mergeCell ref="N64:U64"/>
    <mergeCell ref="K222:K223"/>
    <mergeCell ref="C223:C224"/>
    <mergeCell ref="G86:I86"/>
    <mergeCell ref="J86:L86"/>
    <mergeCell ref="O88:O89"/>
  </mergeCells>
  <pageMargins left="0.78740157499999996" right="0.78740157499999996" top="0.984251969" bottom="0.984251969" header="0.4921259845" footer="0.4921259845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A08A-15A7-4984-ADBA-1B8FCAA13877}">
  <dimension ref="A1:IV271"/>
  <sheetViews>
    <sheetView showGridLines="0" topLeftCell="A165" zoomScaleNormal="100" workbookViewId="0">
      <selection activeCell="E171" sqref="E171"/>
    </sheetView>
  </sheetViews>
  <sheetFormatPr defaultRowHeight="13.2" x14ac:dyDescent="0.25"/>
  <cols>
    <col min="1" max="1" width="11.44140625" style="7" customWidth="1"/>
    <col min="2" max="2" width="11.5546875" style="4" customWidth="1"/>
    <col min="3" max="3" width="12.109375" style="4" bestFit="1" customWidth="1"/>
    <col min="4" max="4" width="12.88671875" style="4" bestFit="1" customWidth="1"/>
    <col min="5" max="6" width="11.5546875" style="4" customWidth="1"/>
    <col min="7" max="8" width="14.44140625" style="4" bestFit="1" customWidth="1"/>
    <col min="9" max="16" width="11.5546875" style="4" customWidth="1"/>
    <col min="17" max="17" width="12.88671875" style="4" bestFit="1" customWidth="1"/>
    <col min="18" max="20" width="11.5546875" style="4" customWidth="1"/>
    <col min="21" max="21" width="14.44140625" style="4" bestFit="1" customWidth="1"/>
    <col min="22" max="24" width="11.5546875" style="4" customWidth="1"/>
    <col min="25" max="25" width="17" style="4" bestFit="1" customWidth="1"/>
    <col min="26" max="26" width="14.6640625" style="4" bestFit="1" customWidth="1"/>
    <col min="27" max="27" width="16.44140625" style="4" bestFit="1" customWidth="1"/>
    <col min="28" max="256" width="11.5546875" style="4" customWidth="1"/>
    <col min="257" max="16384" width="8.88671875" style="4"/>
  </cols>
  <sheetData>
    <row r="1" spans="1:256" s="103" customFormat="1" ht="13.2" customHeight="1" x14ac:dyDescent="0.25">
      <c r="A1" s="101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s="106" customFormat="1" ht="13.8" customHeight="1" thickBot="1" x14ac:dyDescent="0.3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  <c r="GG2" s="105"/>
      <c r="GH2" s="105"/>
      <c r="GI2" s="105"/>
      <c r="GJ2" s="105"/>
      <c r="GK2" s="105"/>
      <c r="GL2" s="105"/>
      <c r="GM2" s="105"/>
      <c r="GN2" s="105"/>
      <c r="GO2" s="105"/>
      <c r="GP2" s="105"/>
      <c r="GQ2" s="105"/>
      <c r="GR2" s="105"/>
      <c r="GS2" s="105"/>
      <c r="GT2" s="105"/>
      <c r="GU2" s="105"/>
      <c r="GV2" s="105"/>
      <c r="GW2" s="105"/>
      <c r="GX2" s="105"/>
      <c r="GY2" s="105"/>
      <c r="GZ2" s="105"/>
      <c r="HA2" s="105"/>
      <c r="HB2" s="105"/>
      <c r="HC2" s="105"/>
      <c r="HD2" s="105"/>
      <c r="HE2" s="105"/>
      <c r="HF2" s="105"/>
      <c r="HG2" s="105"/>
      <c r="HH2" s="105"/>
      <c r="HI2" s="105"/>
      <c r="HJ2" s="105"/>
      <c r="HK2" s="105"/>
      <c r="HL2" s="105"/>
      <c r="HM2" s="105"/>
      <c r="HN2" s="105"/>
      <c r="HO2" s="105"/>
      <c r="HP2" s="105"/>
      <c r="HQ2" s="105"/>
      <c r="HR2" s="105"/>
      <c r="HS2" s="105"/>
      <c r="HT2" s="105"/>
      <c r="HU2" s="105"/>
      <c r="HV2" s="105"/>
      <c r="HW2" s="105"/>
      <c r="HX2" s="105"/>
      <c r="HY2" s="105"/>
      <c r="HZ2" s="105"/>
      <c r="IA2" s="105"/>
      <c r="IB2" s="105"/>
      <c r="IC2" s="105"/>
      <c r="ID2" s="105"/>
      <c r="IE2" s="105"/>
      <c r="IF2" s="105"/>
      <c r="IG2" s="105"/>
      <c r="IH2" s="105"/>
      <c r="II2" s="105"/>
      <c r="IJ2" s="105"/>
      <c r="IK2" s="105"/>
      <c r="IL2" s="105"/>
      <c r="IM2" s="105"/>
      <c r="IN2" s="105"/>
      <c r="IO2" s="105"/>
      <c r="IP2" s="105"/>
      <c r="IQ2" s="105"/>
      <c r="IR2" s="105"/>
      <c r="IS2" s="105"/>
      <c r="IT2" s="105"/>
      <c r="IU2" s="105"/>
      <c r="IV2" s="105"/>
    </row>
    <row r="3" spans="1:256" ht="13.2" customHeight="1" x14ac:dyDescent="0.25">
      <c r="A3" s="66" t="s">
        <v>1</v>
      </c>
      <c r="B3" s="56">
        <v>1</v>
      </c>
      <c r="C3" s="57">
        <v>0</v>
      </c>
      <c r="D3" s="57">
        <v>-4.1999999999999997E-3</v>
      </c>
      <c r="E3" s="57">
        <v>-1.52E-2</v>
      </c>
      <c r="F3" s="57">
        <v>-2.58E-2</v>
      </c>
      <c r="G3" s="57">
        <v>-4.2099999999999999E-2</v>
      </c>
      <c r="H3" s="57">
        <v>-5.2899999999999996E-2</v>
      </c>
      <c r="I3" s="57">
        <v>-5.6599999999999998E-2</v>
      </c>
      <c r="J3" s="57"/>
      <c r="K3" s="57">
        <v>-5.3800000000000001E-2</v>
      </c>
      <c r="L3" s="57">
        <v>-4.2299999999999997E-2</v>
      </c>
      <c r="M3" s="58">
        <v>-3.3599999999999998E-2</v>
      </c>
      <c r="N3" s="58">
        <v>-2.12E-2</v>
      </c>
      <c r="O3" s="58"/>
      <c r="P3" s="58">
        <v>4.6200000000000005E-2</v>
      </c>
      <c r="Q3" s="58">
        <v>0.1037</v>
      </c>
      <c r="R3" s="58">
        <v>0.13719999999999999</v>
      </c>
      <c r="S3" s="58">
        <v>0.18309999999999998</v>
      </c>
      <c r="T3" s="58">
        <v>0.21379999999999999</v>
      </c>
      <c r="U3" s="58">
        <v>0.2137</v>
      </c>
      <c r="V3" s="58">
        <v>0.18239999999999998</v>
      </c>
      <c r="W3" s="58">
        <v>0.13769999999999999</v>
      </c>
      <c r="X3" s="58">
        <v>0.1024</v>
      </c>
      <c r="Y3" s="58">
        <v>6.4500000000000002E-2</v>
      </c>
      <c r="Z3" s="58">
        <v>2.3E-2</v>
      </c>
      <c r="AA3" s="58">
        <v>2.0000000000000001E-4</v>
      </c>
      <c r="AB3" s="58">
        <v>-1.89E-2</v>
      </c>
      <c r="AC3" s="58">
        <v>-3.0700000000000002E-2</v>
      </c>
      <c r="AD3" s="58">
        <v>-4.2999999999999997E-2</v>
      </c>
      <c r="AE3" s="58">
        <v>-5.1999999999999998E-2</v>
      </c>
      <c r="AF3" s="58">
        <v>-4.9099999999999998E-2</v>
      </c>
      <c r="AG3" s="58">
        <v>-5.2599999999999994E-2</v>
      </c>
      <c r="AH3" s="58">
        <v>-4.6899999999999997E-2</v>
      </c>
      <c r="AI3" s="58">
        <v>-3.3599999999999998E-2</v>
      </c>
      <c r="AJ3" s="58">
        <v>-2.3599999999999999E-2</v>
      </c>
      <c r="AK3" s="58">
        <v>-1.1900000000000001E-2</v>
      </c>
      <c r="AL3" s="58">
        <v>-8.6E-3</v>
      </c>
    </row>
    <row r="4" spans="1:256" s="5" customFormat="1" x14ac:dyDescent="0.25">
      <c r="A4" s="67"/>
      <c r="B4" s="59">
        <v>2</v>
      </c>
      <c r="C4" s="57">
        <v>0</v>
      </c>
      <c r="D4" s="57">
        <v>-4.0999999999999995E-3</v>
      </c>
      <c r="E4" s="57">
        <v>-1.5300000000000001E-2</v>
      </c>
      <c r="F4" s="57">
        <v>-2.5899999999999999E-2</v>
      </c>
      <c r="G4" s="57">
        <v>-4.0399999999999998E-2</v>
      </c>
      <c r="H4" s="57">
        <v>-4.7299999999999995E-2</v>
      </c>
      <c r="I4" s="57">
        <v>-4.3899999999999995E-2</v>
      </c>
      <c r="J4" s="57">
        <v>-4.7699999999999999E-2</v>
      </c>
      <c r="K4" s="57">
        <v>-4.0099999999999997E-2</v>
      </c>
      <c r="L4" s="57">
        <v>-2.9500000000000002E-2</v>
      </c>
      <c r="M4" s="58">
        <v>-2.4300000000000002E-2</v>
      </c>
      <c r="N4" s="58">
        <v>5.3E-3</v>
      </c>
      <c r="O4" s="58">
        <v>2.7299999999999998E-2</v>
      </c>
      <c r="P4" s="58">
        <v>6.9800000000000001E-2</v>
      </c>
      <c r="Q4" s="58">
        <v>0.1094</v>
      </c>
      <c r="R4" s="58">
        <v>0.14079999999999998</v>
      </c>
      <c r="S4" s="58">
        <v>0.18939999999999999</v>
      </c>
      <c r="T4" s="58">
        <v>0.22</v>
      </c>
      <c r="U4" s="58">
        <v>0.21889999999999998</v>
      </c>
      <c r="V4" s="58">
        <v>0.18789999999999998</v>
      </c>
      <c r="W4" s="58">
        <v>0.1424</v>
      </c>
      <c r="X4" s="58">
        <v>0.1091</v>
      </c>
      <c r="Y4" s="58">
        <v>6.9000000000000006E-2</v>
      </c>
      <c r="Z4" s="58">
        <v>2.8000000000000001E-2</v>
      </c>
      <c r="AA4" s="58">
        <v>4.7000000000000002E-3</v>
      </c>
      <c r="AB4" s="58">
        <v>-1.4400000000000001E-2</v>
      </c>
      <c r="AC4" s="58">
        <v>-2.64E-2</v>
      </c>
      <c r="AD4" s="58">
        <v>-3.8899999999999997E-2</v>
      </c>
      <c r="AE4" s="58">
        <v>-4.6699999999999998E-2</v>
      </c>
      <c r="AF4" s="58">
        <v>-4.3899999999999995E-2</v>
      </c>
      <c r="AG4" s="58">
        <v>-4.8499999999999995E-2</v>
      </c>
      <c r="AH4" s="58">
        <v>-4.2499999999999996E-2</v>
      </c>
      <c r="AI4" s="58">
        <v>-2.8799999999999999E-2</v>
      </c>
      <c r="AJ4" s="58">
        <v>-1.8000000000000002E-2</v>
      </c>
      <c r="AK4" s="58">
        <v>-6.7999999999999996E-3</v>
      </c>
      <c r="AL4" s="58">
        <v>-3.1000000000000003E-3</v>
      </c>
    </row>
    <row r="5" spans="1:256" s="5" customFormat="1" x14ac:dyDescent="0.25">
      <c r="A5" s="67"/>
      <c r="B5" s="59">
        <v>3</v>
      </c>
      <c r="C5" s="57">
        <v>0</v>
      </c>
      <c r="D5" s="57">
        <v>-4.3E-3</v>
      </c>
      <c r="E5" s="57">
        <v>-1.54E-2</v>
      </c>
      <c r="F5" s="57">
        <v>-2.5999999999999999E-2</v>
      </c>
      <c r="G5" s="57">
        <v>-4.0899999999999999E-2</v>
      </c>
      <c r="H5" s="57">
        <v>-4.7899999999999998E-2</v>
      </c>
      <c r="I5" s="57">
        <v>-4.3200000000000002E-2</v>
      </c>
      <c r="J5" s="57">
        <v>-5.2900000000000003E-2</v>
      </c>
      <c r="K5" s="57">
        <v>-6.3500000000000001E-2</v>
      </c>
      <c r="L5" s="57">
        <v>-2.3699999999999999E-2</v>
      </c>
      <c r="M5" s="58">
        <v>-1.0999999999999999E-2</v>
      </c>
      <c r="N5" s="58">
        <v>8.0000000000000002E-3</v>
      </c>
      <c r="O5" s="58">
        <v>3.0800000000000001E-2</v>
      </c>
      <c r="P5" s="58">
        <v>7.2499999999999995E-2</v>
      </c>
      <c r="Q5" s="58">
        <v>0.11260000000000001</v>
      </c>
      <c r="R5" s="58">
        <v>0.1462</v>
      </c>
      <c r="S5" s="58">
        <v>0.19550000000000001</v>
      </c>
      <c r="T5" s="58">
        <v>0.22</v>
      </c>
      <c r="U5" s="58">
        <v>0.2198</v>
      </c>
      <c r="V5" s="58">
        <v>0.19209999999999999</v>
      </c>
      <c r="W5" s="58">
        <v>0.1469</v>
      </c>
      <c r="X5" s="58">
        <v>0.1132</v>
      </c>
      <c r="Y5" s="58">
        <v>7.3899999999999993E-2</v>
      </c>
      <c r="Z5" s="58">
        <v>3.2899999999999999E-2</v>
      </c>
      <c r="AA5" s="58">
        <v>9.2999999999999992E-3</v>
      </c>
      <c r="AB5" s="58">
        <v>-9.4999999999999998E-3</v>
      </c>
      <c r="AC5" s="58">
        <v>-2.1499999999999998E-2</v>
      </c>
      <c r="AD5" s="58">
        <v>-3.3599999999999998E-2</v>
      </c>
      <c r="AE5" s="58">
        <v>-4.1700000000000001E-2</v>
      </c>
      <c r="AF5" s="58">
        <v>-3.9199999999999999E-2</v>
      </c>
      <c r="AG5" s="58">
        <v>-4.2999999999999997E-2</v>
      </c>
      <c r="AH5" s="58">
        <v>-3.7199999999999997E-2</v>
      </c>
      <c r="AI5" s="58">
        <v>-2.4E-2</v>
      </c>
      <c r="AJ5" s="58">
        <v>-1.34E-2</v>
      </c>
      <c r="AK5" s="58">
        <v>-2.3E-3</v>
      </c>
      <c r="AL5" s="58">
        <v>1.6000000000000001E-3</v>
      </c>
    </row>
    <row r="6" spans="1:256" s="5" customFormat="1" x14ac:dyDescent="0.25">
      <c r="A6" s="67"/>
      <c r="B6" s="59">
        <v>4</v>
      </c>
      <c r="C6" s="57">
        <v>0</v>
      </c>
      <c r="D6" s="57">
        <v>-4.0000000000000001E-3</v>
      </c>
      <c r="E6" s="57">
        <v>-1.5000000000000001E-2</v>
      </c>
      <c r="F6" s="57">
        <v>-2.6100000000000002E-2</v>
      </c>
      <c r="G6" s="57">
        <v>-4.0399999999999998E-2</v>
      </c>
      <c r="H6" s="57">
        <v>-4.7500000000000001E-2</v>
      </c>
      <c r="I6" s="57">
        <v>-4.1599999999999998E-2</v>
      </c>
      <c r="J6" s="57">
        <v>-4.53E-2</v>
      </c>
      <c r="K6" s="57">
        <v>-4.1699999999999994E-2</v>
      </c>
      <c r="L6" s="57">
        <v>-4.1200000000000001E-2</v>
      </c>
      <c r="M6" s="58">
        <v>-1.06E-2</v>
      </c>
      <c r="N6" s="58">
        <v>8.3999999999999995E-3</v>
      </c>
      <c r="O6" s="58">
        <v>3.0499999999999999E-2</v>
      </c>
      <c r="P6" s="58">
        <v>7.2000000000000008E-2</v>
      </c>
      <c r="Q6" s="58">
        <v>0.113</v>
      </c>
      <c r="R6" s="58">
        <v>0.14679999999999999</v>
      </c>
      <c r="S6" s="58">
        <v>0.19269999999999998</v>
      </c>
      <c r="T6" s="58">
        <v>0.22239999999999999</v>
      </c>
      <c r="U6" s="58">
        <v>0.2215</v>
      </c>
      <c r="V6" s="58">
        <v>0.19139999999999999</v>
      </c>
      <c r="W6" s="58">
        <v>0.1459</v>
      </c>
      <c r="X6" s="58">
        <v>0.1124</v>
      </c>
      <c r="Y6" s="58">
        <v>7.2900000000000006E-2</v>
      </c>
      <c r="Z6" s="58">
        <v>3.1199999999999999E-2</v>
      </c>
      <c r="AA6" s="58">
        <v>7.0000000000000001E-3</v>
      </c>
      <c r="AB6" s="58">
        <v>-1.1000000000000001E-2</v>
      </c>
      <c r="AC6" s="58">
        <v>-2.3700000000000002E-2</v>
      </c>
      <c r="AD6" s="58">
        <v>-3.5399999999999994E-2</v>
      </c>
      <c r="AE6" s="58">
        <v>-4.3799999999999999E-2</v>
      </c>
      <c r="AF6" s="58">
        <v>-4.0599999999999997E-2</v>
      </c>
      <c r="AG6" s="58">
        <v>-4.4999999999999998E-2</v>
      </c>
      <c r="AH6" s="58">
        <v>-3.95E-2</v>
      </c>
      <c r="AI6" s="58">
        <v>-2.5600000000000001E-2</v>
      </c>
      <c r="AJ6" s="58">
        <v>-1.5700000000000002E-2</v>
      </c>
      <c r="AK6" s="58">
        <v>-4.3E-3</v>
      </c>
      <c r="AL6" s="58">
        <v>0</v>
      </c>
    </row>
    <row r="7" spans="1:256" s="5" customFormat="1" ht="13.8" thickBot="1" x14ac:dyDescent="0.3">
      <c r="A7" s="68"/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</row>
    <row r="8" spans="1:256" s="5" customFormat="1" x14ac:dyDescent="0.25">
      <c r="A8" s="62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</row>
    <row r="9" spans="1:256" s="5" customFormat="1" ht="13.8" thickBot="1" x14ac:dyDescent="0.3">
      <c r="A9" s="62"/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</row>
    <row r="10" spans="1:256" s="101" customFormat="1" ht="13.2" customHeight="1" thickBot="1" x14ac:dyDescent="0.3">
      <c r="A10" s="101" t="s">
        <v>2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2"/>
      <c r="EP10" s="102"/>
      <c r="EQ10" s="102"/>
      <c r="ER10" s="102"/>
      <c r="ES10" s="102"/>
      <c r="ET10" s="102"/>
      <c r="EU10" s="102"/>
      <c r="EV10" s="102"/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2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02"/>
      <c r="FV10" s="102"/>
      <c r="FW10" s="102"/>
      <c r="FX10" s="102"/>
      <c r="FY10" s="102"/>
      <c r="FZ10" s="102"/>
      <c r="GA10" s="102"/>
      <c r="GB10" s="102"/>
      <c r="GC10" s="102"/>
      <c r="GD10" s="102"/>
      <c r="GE10" s="102"/>
      <c r="GF10" s="102"/>
      <c r="GG10" s="102"/>
      <c r="GH10" s="102"/>
      <c r="GI10" s="102"/>
      <c r="GJ10" s="102"/>
      <c r="GK10" s="102"/>
      <c r="GL10" s="102"/>
      <c r="GM10" s="102"/>
      <c r="GN10" s="102"/>
      <c r="GO10" s="102"/>
      <c r="GP10" s="102"/>
      <c r="GQ10" s="102"/>
      <c r="GR10" s="102"/>
      <c r="GS10" s="102"/>
      <c r="GT10" s="102"/>
      <c r="GU10" s="102"/>
      <c r="GV10" s="102"/>
      <c r="GW10" s="102"/>
      <c r="GX10" s="102"/>
      <c r="GY10" s="102"/>
      <c r="GZ10" s="102"/>
      <c r="HA10" s="102"/>
      <c r="HB10" s="102"/>
      <c r="HC10" s="102"/>
      <c r="HD10" s="102"/>
      <c r="HE10" s="102"/>
      <c r="HF10" s="102"/>
      <c r="HG10" s="102"/>
      <c r="HH10" s="102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</row>
    <row r="11" spans="1:256" s="101" customFormat="1" ht="13.2" customHeight="1" thickBot="1" x14ac:dyDescent="0.3">
      <c r="A11" s="109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  <c r="IO11" s="110"/>
      <c r="IP11" s="110"/>
      <c r="IQ11" s="110"/>
      <c r="IR11" s="110"/>
      <c r="IS11" s="110"/>
      <c r="IT11" s="110"/>
      <c r="IU11" s="110"/>
      <c r="IV11" s="110"/>
    </row>
    <row r="12" spans="1:256" s="101" customFormat="1" ht="13.8" customHeight="1" thickBot="1" x14ac:dyDescent="0.3">
      <c r="A12" s="104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  <c r="DV12" s="105"/>
      <c r="DW12" s="105"/>
      <c r="DX12" s="105"/>
      <c r="DY12" s="105"/>
      <c r="DZ12" s="105"/>
      <c r="EA12" s="105"/>
      <c r="EB12" s="105"/>
      <c r="EC12" s="105"/>
      <c r="ED12" s="105"/>
      <c r="EE12" s="105"/>
      <c r="EF12" s="105"/>
      <c r="EG12" s="105"/>
      <c r="EH12" s="105"/>
      <c r="EI12" s="105"/>
      <c r="EJ12" s="105"/>
      <c r="EK12" s="105"/>
      <c r="EL12" s="105"/>
      <c r="EM12" s="105"/>
      <c r="EN12" s="105"/>
      <c r="EO12" s="105"/>
      <c r="EP12" s="105"/>
      <c r="EQ12" s="105"/>
      <c r="ER12" s="105"/>
      <c r="ES12" s="105"/>
      <c r="ET12" s="105"/>
      <c r="EU12" s="105"/>
      <c r="EV12" s="105"/>
      <c r="EW12" s="105"/>
      <c r="EX12" s="105"/>
      <c r="EY12" s="105"/>
      <c r="EZ12" s="105"/>
      <c r="FA12" s="105"/>
      <c r="FB12" s="105"/>
      <c r="FC12" s="105"/>
      <c r="FD12" s="105"/>
      <c r="FE12" s="105"/>
      <c r="FF12" s="105"/>
      <c r="FG12" s="105"/>
      <c r="FH12" s="105"/>
      <c r="FI12" s="105"/>
      <c r="FJ12" s="105"/>
      <c r="FK12" s="105"/>
      <c r="FL12" s="105"/>
      <c r="FM12" s="105"/>
      <c r="FN12" s="105"/>
      <c r="FO12" s="105"/>
      <c r="FP12" s="105"/>
      <c r="FQ12" s="105"/>
      <c r="FR12" s="105"/>
      <c r="FS12" s="105"/>
      <c r="FT12" s="105"/>
      <c r="FU12" s="105"/>
      <c r="FV12" s="105"/>
      <c r="FW12" s="105"/>
      <c r="FX12" s="105"/>
      <c r="FY12" s="105"/>
      <c r="FZ12" s="105"/>
      <c r="GA12" s="105"/>
      <c r="GB12" s="105"/>
      <c r="GC12" s="105"/>
      <c r="GD12" s="105"/>
      <c r="GE12" s="105"/>
      <c r="GF12" s="105"/>
      <c r="GG12" s="105"/>
      <c r="GH12" s="105"/>
      <c r="GI12" s="105"/>
      <c r="GJ12" s="105"/>
      <c r="GK12" s="105"/>
      <c r="GL12" s="105"/>
      <c r="GM12" s="105"/>
      <c r="GN12" s="105"/>
      <c r="GO12" s="105"/>
      <c r="GP12" s="105"/>
      <c r="GQ12" s="105"/>
      <c r="GR12" s="105"/>
      <c r="GS12" s="105"/>
      <c r="GT12" s="105"/>
      <c r="GU12" s="105"/>
      <c r="GV12" s="105"/>
      <c r="GW12" s="105"/>
      <c r="GX12" s="105"/>
      <c r="GY12" s="105"/>
      <c r="GZ12" s="105"/>
      <c r="HA12" s="105"/>
      <c r="HB12" s="105"/>
      <c r="HC12" s="105"/>
      <c r="HD12" s="105"/>
      <c r="HE12" s="105"/>
      <c r="HF12" s="105"/>
      <c r="HG12" s="105"/>
      <c r="HH12" s="105"/>
      <c r="HI12" s="105"/>
      <c r="HJ12" s="105"/>
      <c r="HK12" s="105"/>
      <c r="HL12" s="105"/>
      <c r="HM12" s="105"/>
      <c r="HN12" s="105"/>
      <c r="HO12" s="105"/>
      <c r="HP12" s="105"/>
      <c r="HQ12" s="105"/>
      <c r="HR12" s="105"/>
      <c r="HS12" s="105"/>
      <c r="HT12" s="105"/>
      <c r="HU12" s="105"/>
      <c r="HV12" s="105"/>
      <c r="HW12" s="105"/>
      <c r="HX12" s="105"/>
      <c r="HY12" s="105"/>
      <c r="HZ12" s="105"/>
      <c r="IA12" s="105"/>
      <c r="IB12" s="105"/>
      <c r="IC12" s="105"/>
      <c r="ID12" s="105"/>
      <c r="IE12" s="105"/>
      <c r="IF12" s="105"/>
      <c r="IG12" s="105"/>
      <c r="IH12" s="105"/>
      <c r="II12" s="105"/>
      <c r="IJ12" s="105"/>
      <c r="IK12" s="105"/>
      <c r="IL12" s="105"/>
      <c r="IM12" s="105"/>
      <c r="IN12" s="105"/>
      <c r="IO12" s="105"/>
      <c r="IP12" s="105"/>
      <c r="IQ12" s="105"/>
      <c r="IR12" s="105"/>
      <c r="IS12" s="105"/>
      <c r="IT12" s="105"/>
      <c r="IU12" s="105"/>
      <c r="IV12" s="105"/>
    </row>
    <row r="13" spans="1:256" s="5" customFormat="1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</row>
    <row r="14" spans="1:256" ht="13.8" thickBot="1" x14ac:dyDescent="0.3">
      <c r="A14" s="50"/>
      <c r="B14" s="50"/>
      <c r="C14" s="50"/>
      <c r="D14" s="50"/>
      <c r="E14" s="50"/>
      <c r="F14" s="50"/>
      <c r="G14" s="50"/>
      <c r="H14" s="50"/>
      <c r="I14" s="50"/>
      <c r="J14" s="50"/>
    </row>
    <row r="15" spans="1:256" ht="13.8" thickBot="1" x14ac:dyDescent="0.3">
      <c r="A15" s="50"/>
      <c r="B15" s="107" t="s">
        <v>3</v>
      </c>
      <c r="C15" s="107"/>
      <c r="D15" s="9" t="s">
        <v>4</v>
      </c>
      <c r="E15" s="9" t="s">
        <v>5</v>
      </c>
      <c r="F15" s="9" t="s">
        <v>6</v>
      </c>
      <c r="G15" s="9" t="s">
        <v>7</v>
      </c>
      <c r="H15" s="9" t="s">
        <v>8</v>
      </c>
      <c r="I15" s="9" t="s">
        <v>9</v>
      </c>
      <c r="J15" s="9" t="s">
        <v>10</v>
      </c>
      <c r="K15" s="9" t="s">
        <v>11</v>
      </c>
      <c r="L15" s="9" t="s">
        <v>12</v>
      </c>
      <c r="M15" s="9" t="s">
        <v>13</v>
      </c>
      <c r="N15" s="9" t="s">
        <v>14</v>
      </c>
      <c r="O15" s="9" t="s">
        <v>15</v>
      </c>
      <c r="P15" s="9" t="s">
        <v>16</v>
      </c>
      <c r="Q15" s="9" t="s">
        <v>17</v>
      </c>
      <c r="R15" s="9" t="s">
        <v>18</v>
      </c>
      <c r="S15" s="9" t="s">
        <v>19</v>
      </c>
      <c r="T15" s="9" t="s">
        <v>20</v>
      </c>
      <c r="U15" s="9" t="s">
        <v>21</v>
      </c>
    </row>
    <row r="16" spans="1:256" x14ac:dyDescent="0.25">
      <c r="A16" s="50"/>
      <c r="B16" s="97" t="s">
        <v>22</v>
      </c>
      <c r="C16" s="96"/>
      <c r="D16" s="10">
        <f t="shared" ref="D16:U19" si="0">C3</f>
        <v>0</v>
      </c>
      <c r="E16" s="10">
        <f t="shared" si="0"/>
        <v>-4.1999999999999997E-3</v>
      </c>
      <c r="F16" s="10">
        <f t="shared" si="0"/>
        <v>-1.52E-2</v>
      </c>
      <c r="G16" s="10">
        <f t="shared" si="0"/>
        <v>-2.58E-2</v>
      </c>
      <c r="H16" s="10">
        <f t="shared" si="0"/>
        <v>-4.2099999999999999E-2</v>
      </c>
      <c r="I16" s="10">
        <f t="shared" si="0"/>
        <v>-5.2899999999999996E-2</v>
      </c>
      <c r="J16" s="10">
        <f t="shared" si="0"/>
        <v>-5.6599999999999998E-2</v>
      </c>
      <c r="K16" s="10">
        <f t="shared" si="0"/>
        <v>0</v>
      </c>
      <c r="L16" s="10">
        <f t="shared" si="0"/>
        <v>-5.3800000000000001E-2</v>
      </c>
      <c r="M16" s="10">
        <f t="shared" si="0"/>
        <v>-4.2299999999999997E-2</v>
      </c>
      <c r="N16" s="10">
        <f t="shared" si="0"/>
        <v>-3.3599999999999998E-2</v>
      </c>
      <c r="O16" s="10">
        <f t="shared" si="0"/>
        <v>-2.12E-2</v>
      </c>
      <c r="P16" s="10">
        <f t="shared" si="0"/>
        <v>0</v>
      </c>
      <c r="Q16" s="10">
        <f t="shared" si="0"/>
        <v>4.6200000000000005E-2</v>
      </c>
      <c r="R16" s="10">
        <f t="shared" si="0"/>
        <v>0.1037</v>
      </c>
      <c r="S16" s="10">
        <f t="shared" si="0"/>
        <v>0.13719999999999999</v>
      </c>
      <c r="T16" s="10">
        <f t="shared" si="0"/>
        <v>0.18309999999999998</v>
      </c>
      <c r="U16" s="10">
        <f t="shared" si="0"/>
        <v>0.21379999999999999</v>
      </c>
    </row>
    <row r="17" spans="1:21" x14ac:dyDescent="0.25">
      <c r="A17" s="50"/>
      <c r="B17" s="113" t="s">
        <v>23</v>
      </c>
      <c r="C17" s="114"/>
      <c r="D17" s="10">
        <f t="shared" si="0"/>
        <v>0</v>
      </c>
      <c r="E17" s="10">
        <f t="shared" si="0"/>
        <v>-4.0999999999999995E-3</v>
      </c>
      <c r="F17" s="10">
        <f t="shared" si="0"/>
        <v>-1.5300000000000001E-2</v>
      </c>
      <c r="G17" s="10">
        <f t="shared" si="0"/>
        <v>-2.5899999999999999E-2</v>
      </c>
      <c r="H17" s="10">
        <f t="shared" si="0"/>
        <v>-4.0399999999999998E-2</v>
      </c>
      <c r="I17" s="10">
        <f t="shared" si="0"/>
        <v>-4.7299999999999995E-2</v>
      </c>
      <c r="J17" s="10">
        <f t="shared" si="0"/>
        <v>-4.3899999999999995E-2</v>
      </c>
      <c r="K17" s="10">
        <f t="shared" si="0"/>
        <v>-4.7699999999999999E-2</v>
      </c>
      <c r="L17" s="10">
        <f t="shared" si="0"/>
        <v>-4.0099999999999997E-2</v>
      </c>
      <c r="M17" s="10">
        <f t="shared" si="0"/>
        <v>-2.9500000000000002E-2</v>
      </c>
      <c r="N17" s="10">
        <f t="shared" si="0"/>
        <v>-2.4300000000000002E-2</v>
      </c>
      <c r="O17" s="10">
        <f t="shared" si="0"/>
        <v>5.3E-3</v>
      </c>
      <c r="P17" s="10">
        <f t="shared" si="0"/>
        <v>2.7299999999999998E-2</v>
      </c>
      <c r="Q17" s="10">
        <f t="shared" si="0"/>
        <v>6.9800000000000001E-2</v>
      </c>
      <c r="R17" s="10">
        <f t="shared" si="0"/>
        <v>0.1094</v>
      </c>
      <c r="S17" s="10">
        <f t="shared" si="0"/>
        <v>0.14079999999999998</v>
      </c>
      <c r="T17" s="10">
        <f t="shared" si="0"/>
        <v>0.18939999999999999</v>
      </c>
      <c r="U17" s="10">
        <f t="shared" si="0"/>
        <v>0.22</v>
      </c>
    </row>
    <row r="18" spans="1:21" x14ac:dyDescent="0.25">
      <c r="A18" s="50"/>
      <c r="B18" s="113" t="s">
        <v>24</v>
      </c>
      <c r="C18" s="114"/>
      <c r="D18" s="10">
        <f t="shared" si="0"/>
        <v>0</v>
      </c>
      <c r="E18" s="10">
        <f t="shared" si="0"/>
        <v>-4.3E-3</v>
      </c>
      <c r="F18" s="10">
        <f t="shared" si="0"/>
        <v>-1.54E-2</v>
      </c>
      <c r="G18" s="10">
        <f t="shared" si="0"/>
        <v>-2.5999999999999999E-2</v>
      </c>
      <c r="H18" s="10">
        <f t="shared" si="0"/>
        <v>-4.0899999999999999E-2</v>
      </c>
      <c r="I18" s="10">
        <f t="shared" si="0"/>
        <v>-4.7899999999999998E-2</v>
      </c>
      <c r="J18" s="10">
        <f t="shared" si="0"/>
        <v>-4.3200000000000002E-2</v>
      </c>
      <c r="K18" s="10">
        <f t="shared" si="0"/>
        <v>-5.2900000000000003E-2</v>
      </c>
      <c r="L18" s="10">
        <f t="shared" si="0"/>
        <v>-6.3500000000000001E-2</v>
      </c>
      <c r="M18" s="10">
        <f t="shared" si="0"/>
        <v>-2.3699999999999999E-2</v>
      </c>
      <c r="N18" s="10">
        <f t="shared" si="0"/>
        <v>-1.0999999999999999E-2</v>
      </c>
      <c r="O18" s="10">
        <f t="shared" si="0"/>
        <v>8.0000000000000002E-3</v>
      </c>
      <c r="P18" s="10">
        <f t="shared" si="0"/>
        <v>3.0800000000000001E-2</v>
      </c>
      <c r="Q18" s="10">
        <f t="shared" si="0"/>
        <v>7.2499999999999995E-2</v>
      </c>
      <c r="R18" s="10">
        <f t="shared" si="0"/>
        <v>0.11260000000000001</v>
      </c>
      <c r="S18" s="10">
        <f t="shared" si="0"/>
        <v>0.1462</v>
      </c>
      <c r="T18" s="10">
        <f t="shared" si="0"/>
        <v>0.19550000000000001</v>
      </c>
      <c r="U18" s="10">
        <f t="shared" si="0"/>
        <v>0.22</v>
      </c>
    </row>
    <row r="19" spans="1:21" ht="13.8" thickBot="1" x14ac:dyDescent="0.3">
      <c r="A19" s="50"/>
      <c r="B19" s="113" t="s">
        <v>25</v>
      </c>
      <c r="C19" s="114"/>
      <c r="D19" s="10">
        <f t="shared" si="0"/>
        <v>0</v>
      </c>
      <c r="E19" s="10">
        <f t="shared" si="0"/>
        <v>-4.0000000000000001E-3</v>
      </c>
      <c r="F19" s="10">
        <f t="shared" si="0"/>
        <v>-1.5000000000000001E-2</v>
      </c>
      <c r="G19" s="10">
        <f t="shared" si="0"/>
        <v>-2.6100000000000002E-2</v>
      </c>
      <c r="H19" s="10">
        <f t="shared" si="0"/>
        <v>-4.0399999999999998E-2</v>
      </c>
      <c r="I19" s="10">
        <f t="shared" si="0"/>
        <v>-4.7500000000000001E-2</v>
      </c>
      <c r="J19" s="10">
        <f t="shared" si="0"/>
        <v>-4.1599999999999998E-2</v>
      </c>
      <c r="K19" s="10">
        <f t="shared" si="0"/>
        <v>-4.53E-2</v>
      </c>
      <c r="L19" s="10">
        <f t="shared" si="0"/>
        <v>-4.1699999999999994E-2</v>
      </c>
      <c r="M19" s="10">
        <f t="shared" si="0"/>
        <v>-4.1200000000000001E-2</v>
      </c>
      <c r="N19" s="10">
        <f t="shared" si="0"/>
        <v>-1.06E-2</v>
      </c>
      <c r="O19" s="10">
        <f t="shared" si="0"/>
        <v>8.3999999999999995E-3</v>
      </c>
      <c r="P19" s="10">
        <f t="shared" si="0"/>
        <v>3.0499999999999999E-2</v>
      </c>
      <c r="Q19" s="10">
        <f t="shared" si="0"/>
        <v>7.2000000000000008E-2</v>
      </c>
      <c r="R19" s="10">
        <f t="shared" si="0"/>
        <v>0.113</v>
      </c>
      <c r="S19" s="10">
        <f t="shared" si="0"/>
        <v>0.14679999999999999</v>
      </c>
      <c r="T19" s="10">
        <f t="shared" si="0"/>
        <v>0.19269999999999998</v>
      </c>
      <c r="U19" s="10">
        <f t="shared" si="0"/>
        <v>0.22239999999999999</v>
      </c>
    </row>
    <row r="20" spans="1:21" ht="13.8" thickBot="1" x14ac:dyDescent="0.3">
      <c r="A20" s="50"/>
      <c r="B20" s="107" t="s">
        <v>27</v>
      </c>
      <c r="C20" s="107"/>
      <c r="D20" s="11">
        <f t="shared" ref="D20:U20" si="1">AVERAGE(D16:D19)</f>
        <v>0</v>
      </c>
      <c r="E20" s="12">
        <f t="shared" si="1"/>
        <v>-4.1499999999999992E-3</v>
      </c>
      <c r="F20" s="12">
        <f t="shared" si="1"/>
        <v>-1.5224999999999999E-2</v>
      </c>
      <c r="G20" s="12">
        <f t="shared" si="1"/>
        <v>-2.5949999999999997E-2</v>
      </c>
      <c r="H20" s="12">
        <f t="shared" si="1"/>
        <v>-4.0949999999999993E-2</v>
      </c>
      <c r="I20" s="12">
        <f t="shared" si="1"/>
        <v>-4.8899999999999999E-2</v>
      </c>
      <c r="J20" s="12">
        <f t="shared" si="1"/>
        <v>-4.6324999999999998E-2</v>
      </c>
      <c r="K20" s="12">
        <f t="shared" si="1"/>
        <v>-3.6475E-2</v>
      </c>
      <c r="L20" s="12">
        <f t="shared" si="1"/>
        <v>-4.9774999999999993E-2</v>
      </c>
      <c r="M20" s="12">
        <f t="shared" si="1"/>
        <v>-3.4174999999999997E-2</v>
      </c>
      <c r="N20" s="12">
        <f t="shared" si="1"/>
        <v>-1.9875E-2</v>
      </c>
      <c r="O20" s="12">
        <f t="shared" si="1"/>
        <v>1.2499999999999968E-4</v>
      </c>
      <c r="P20" s="12">
        <f t="shared" si="1"/>
        <v>2.215E-2</v>
      </c>
      <c r="Q20" s="12">
        <f t="shared" si="1"/>
        <v>6.5125000000000002E-2</v>
      </c>
      <c r="R20" s="12">
        <f t="shared" si="1"/>
        <v>0.10967499999999999</v>
      </c>
      <c r="S20" s="12">
        <f t="shared" si="1"/>
        <v>0.14274999999999999</v>
      </c>
      <c r="T20" s="12">
        <f t="shared" si="1"/>
        <v>0.19017499999999998</v>
      </c>
      <c r="U20" s="12">
        <f t="shared" si="1"/>
        <v>0.21904999999999997</v>
      </c>
    </row>
    <row r="21" spans="1:21" ht="13.8" thickBot="1" x14ac:dyDescent="0.3">
      <c r="A21" s="50"/>
      <c r="B21" s="107" t="s">
        <v>28</v>
      </c>
      <c r="C21" s="107"/>
      <c r="D21" s="12">
        <f t="shared" ref="D21:U21" si="2">_xlfn.STDEV.S(D16:D19)</f>
        <v>0</v>
      </c>
      <c r="E21" s="12">
        <f t="shared" si="2"/>
        <v>1.2909944487358055E-4</v>
      </c>
      <c r="F21" s="12">
        <f t="shared" si="2"/>
        <v>1.7078251276599312E-4</v>
      </c>
      <c r="G21" s="12">
        <f t="shared" si="2"/>
        <v>1.2909944487358112E-4</v>
      </c>
      <c r="H21" s="12">
        <f t="shared" si="2"/>
        <v>8.0208062770106446E-4</v>
      </c>
      <c r="I21" s="12">
        <f t="shared" si="2"/>
        <v>2.6783079235467543E-3</v>
      </c>
      <c r="J21" s="12">
        <f t="shared" si="2"/>
        <v>6.9173092071026327E-3</v>
      </c>
      <c r="K21" s="12">
        <f t="shared" si="2"/>
        <v>2.4522693571465595E-2</v>
      </c>
      <c r="L21" s="12">
        <f t="shared" si="2"/>
        <v>1.1005869646087359E-2</v>
      </c>
      <c r="M21" s="12">
        <f t="shared" si="2"/>
        <v>9.0728073567850828E-3</v>
      </c>
      <c r="N21" s="12">
        <f t="shared" si="2"/>
        <v>1.1146711024632629E-2</v>
      </c>
      <c r="O21" s="12">
        <f t="shared" si="2"/>
        <v>1.4283177751000185E-2</v>
      </c>
      <c r="P21" s="12">
        <f t="shared" si="2"/>
        <v>1.4851374796069666E-2</v>
      </c>
      <c r="Q21" s="12">
        <f t="shared" si="2"/>
        <v>1.2671062833611576E-2</v>
      </c>
      <c r="R21" s="12">
        <f t="shared" si="2"/>
        <v>4.2968011357287662E-3</v>
      </c>
      <c r="S21" s="12">
        <f t="shared" si="2"/>
        <v>4.5793012567421267E-3</v>
      </c>
      <c r="T21" s="12">
        <f t="shared" si="2"/>
        <v>5.3350257731336293E-3</v>
      </c>
      <c r="U21" s="12">
        <f t="shared" si="2"/>
        <v>3.6783148315499051E-3</v>
      </c>
    </row>
    <row r="22" spans="1:21" x14ac:dyDescent="0.25">
      <c r="A22" s="50"/>
      <c r="D22" s="13"/>
    </row>
    <row r="23" spans="1:21" x14ac:dyDescent="0.25">
      <c r="A23" s="50"/>
    </row>
    <row r="24" spans="1:21" x14ac:dyDescent="0.25">
      <c r="A24" s="50"/>
    </row>
    <row r="25" spans="1:21" ht="13.8" thickBot="1" x14ac:dyDescent="0.3">
      <c r="A25" s="50"/>
    </row>
    <row r="26" spans="1:21" ht="13.8" thickBot="1" x14ac:dyDescent="0.3">
      <c r="A26" s="50"/>
      <c r="B26" s="107" t="s">
        <v>29</v>
      </c>
      <c r="C26" s="107"/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  <c r="I26" s="9" t="s">
        <v>9</v>
      </c>
      <c r="J26" s="9" t="s">
        <v>10</v>
      </c>
      <c r="K26" s="9" t="s">
        <v>11</v>
      </c>
      <c r="L26" s="9" t="s">
        <v>12</v>
      </c>
      <c r="M26" s="9" t="s">
        <v>13</v>
      </c>
      <c r="N26" s="9" t="s">
        <v>14</v>
      </c>
      <c r="O26" s="9" t="s">
        <v>15</v>
      </c>
      <c r="P26" s="9" t="s">
        <v>16</v>
      </c>
      <c r="Q26" s="9" t="s">
        <v>17</v>
      </c>
      <c r="R26" s="9" t="s">
        <v>18</v>
      </c>
      <c r="S26" s="9" t="s">
        <v>19</v>
      </c>
      <c r="T26" s="9" t="s">
        <v>20</v>
      </c>
      <c r="U26" s="9" t="s">
        <v>21</v>
      </c>
    </row>
    <row r="27" spans="1:21" x14ac:dyDescent="0.25">
      <c r="A27" s="50"/>
      <c r="B27" s="111" t="s">
        <v>30</v>
      </c>
      <c r="C27" s="112"/>
      <c r="D27" s="10">
        <f>AL3</f>
        <v>-8.6E-3</v>
      </c>
      <c r="E27" s="10">
        <f>AK3</f>
        <v>-1.1900000000000001E-2</v>
      </c>
      <c r="F27" s="10">
        <f>AJ3</f>
        <v>-2.3599999999999999E-2</v>
      </c>
      <c r="G27" s="10">
        <f>AI3</f>
        <v>-3.3599999999999998E-2</v>
      </c>
      <c r="H27" s="10">
        <f>AH3</f>
        <v>-4.6899999999999997E-2</v>
      </c>
      <c r="I27" s="10">
        <f>AG3</f>
        <v>-5.2599999999999994E-2</v>
      </c>
      <c r="J27" s="10">
        <f>AF3</f>
        <v>-4.9099999999999998E-2</v>
      </c>
      <c r="K27" s="10">
        <f>AE3</f>
        <v>-5.1999999999999998E-2</v>
      </c>
      <c r="L27" s="10">
        <f>AD3</f>
        <v>-4.2999999999999997E-2</v>
      </c>
      <c r="M27" s="10">
        <f>AC3</f>
        <v>-3.0700000000000002E-2</v>
      </c>
      <c r="N27" s="10">
        <f>AB3</f>
        <v>-1.89E-2</v>
      </c>
      <c r="O27" s="10">
        <f>AA3</f>
        <v>2.0000000000000001E-4</v>
      </c>
      <c r="P27" s="10">
        <f>Z3</f>
        <v>2.3E-2</v>
      </c>
      <c r="Q27" s="10">
        <f>Y3</f>
        <v>6.4500000000000002E-2</v>
      </c>
      <c r="R27" s="10">
        <f>X3</f>
        <v>0.1024</v>
      </c>
      <c r="S27" s="10">
        <f>W3</f>
        <v>0.13769999999999999</v>
      </c>
      <c r="T27" s="10">
        <f>V3</f>
        <v>0.18239999999999998</v>
      </c>
      <c r="U27" s="10">
        <f>U3</f>
        <v>0.2137</v>
      </c>
    </row>
    <row r="28" spans="1:21" x14ac:dyDescent="0.25">
      <c r="A28" s="50"/>
      <c r="B28" s="111" t="s">
        <v>31</v>
      </c>
      <c r="C28" s="112"/>
      <c r="D28" s="10">
        <f>AL4</f>
        <v>-3.1000000000000003E-3</v>
      </c>
      <c r="E28" s="10">
        <f>AK4</f>
        <v>-6.7999999999999996E-3</v>
      </c>
      <c r="F28" s="10">
        <f>AJ4</f>
        <v>-1.8000000000000002E-2</v>
      </c>
      <c r="G28" s="10">
        <f>AI4</f>
        <v>-2.8799999999999999E-2</v>
      </c>
      <c r="H28" s="10">
        <f>AH4</f>
        <v>-4.2499999999999996E-2</v>
      </c>
      <c r="I28" s="10">
        <f>AG4</f>
        <v>-4.8499999999999995E-2</v>
      </c>
      <c r="J28" s="10">
        <f>AF4</f>
        <v>-4.3899999999999995E-2</v>
      </c>
      <c r="K28" s="10">
        <f>AE4</f>
        <v>-4.6699999999999998E-2</v>
      </c>
      <c r="L28" s="10">
        <f>AD4</f>
        <v>-3.8899999999999997E-2</v>
      </c>
      <c r="M28" s="10">
        <f>AC4</f>
        <v>-2.64E-2</v>
      </c>
      <c r="N28" s="10">
        <f>AB4</f>
        <v>-1.4400000000000001E-2</v>
      </c>
      <c r="O28" s="10">
        <f>AA4</f>
        <v>4.7000000000000002E-3</v>
      </c>
      <c r="P28" s="10">
        <f>Z4</f>
        <v>2.8000000000000001E-2</v>
      </c>
      <c r="Q28" s="10">
        <f>Y4</f>
        <v>6.9000000000000006E-2</v>
      </c>
      <c r="R28" s="10">
        <f>X4</f>
        <v>0.1091</v>
      </c>
      <c r="S28" s="10">
        <f>W4</f>
        <v>0.1424</v>
      </c>
      <c r="T28" s="10">
        <f>V4</f>
        <v>0.18789999999999998</v>
      </c>
      <c r="U28" s="10">
        <f>U4</f>
        <v>0.21889999999999998</v>
      </c>
    </row>
    <row r="29" spans="1:21" x14ac:dyDescent="0.25">
      <c r="A29" s="50"/>
      <c r="B29" s="111" t="s">
        <v>32</v>
      </c>
      <c r="C29" s="112"/>
      <c r="D29" s="10">
        <f>AL5</f>
        <v>1.6000000000000001E-3</v>
      </c>
      <c r="E29" s="10">
        <f>AK5</f>
        <v>-2.3E-3</v>
      </c>
      <c r="F29" s="10">
        <f>AJ5</f>
        <v>-1.34E-2</v>
      </c>
      <c r="G29" s="10">
        <f>AI5</f>
        <v>-2.4E-2</v>
      </c>
      <c r="H29" s="10">
        <f>AH5</f>
        <v>-3.7199999999999997E-2</v>
      </c>
      <c r="I29" s="10">
        <f>AG5</f>
        <v>-4.2999999999999997E-2</v>
      </c>
      <c r="J29" s="10">
        <f>AF5</f>
        <v>-3.9199999999999999E-2</v>
      </c>
      <c r="K29" s="10">
        <f>AE5</f>
        <v>-4.1700000000000001E-2</v>
      </c>
      <c r="L29" s="10">
        <f>AD5</f>
        <v>-3.3599999999999998E-2</v>
      </c>
      <c r="M29" s="10">
        <f>AC5</f>
        <v>-2.1499999999999998E-2</v>
      </c>
      <c r="N29" s="10">
        <f>AB5</f>
        <v>-9.4999999999999998E-3</v>
      </c>
      <c r="O29" s="10">
        <f>AA5</f>
        <v>9.2999999999999992E-3</v>
      </c>
      <c r="P29" s="10">
        <f>Z5</f>
        <v>3.2899999999999999E-2</v>
      </c>
      <c r="Q29" s="10">
        <f>Y5</f>
        <v>7.3899999999999993E-2</v>
      </c>
      <c r="R29" s="10">
        <f>X5</f>
        <v>0.1132</v>
      </c>
      <c r="S29" s="10">
        <f>W5</f>
        <v>0.1469</v>
      </c>
      <c r="T29" s="10">
        <f>V5</f>
        <v>0.19209999999999999</v>
      </c>
      <c r="U29" s="10">
        <f>U5</f>
        <v>0.2198</v>
      </c>
    </row>
    <row r="30" spans="1:21" ht="13.8" thickBot="1" x14ac:dyDescent="0.3">
      <c r="A30" s="50"/>
      <c r="B30" s="111" t="s">
        <v>33</v>
      </c>
      <c r="C30" s="112"/>
      <c r="D30" s="10">
        <f>AL6</f>
        <v>0</v>
      </c>
      <c r="E30" s="10">
        <f>AK6</f>
        <v>-4.3E-3</v>
      </c>
      <c r="F30" s="10">
        <f>AJ6</f>
        <v>-1.5700000000000002E-2</v>
      </c>
      <c r="G30" s="10">
        <f>AI6</f>
        <v>-2.5600000000000001E-2</v>
      </c>
      <c r="H30" s="10">
        <f>AH6</f>
        <v>-3.95E-2</v>
      </c>
      <c r="I30" s="10">
        <f>AG6</f>
        <v>-4.4999999999999998E-2</v>
      </c>
      <c r="J30" s="10">
        <f>AF6</f>
        <v>-4.0599999999999997E-2</v>
      </c>
      <c r="K30" s="10">
        <f>AE6</f>
        <v>-4.3799999999999999E-2</v>
      </c>
      <c r="L30" s="10">
        <f>AD6</f>
        <v>-3.5399999999999994E-2</v>
      </c>
      <c r="M30" s="10">
        <f>AC6</f>
        <v>-2.3700000000000002E-2</v>
      </c>
      <c r="N30" s="10">
        <f>AB6</f>
        <v>-1.1000000000000001E-2</v>
      </c>
      <c r="O30" s="10">
        <f>AA6</f>
        <v>7.0000000000000001E-3</v>
      </c>
      <c r="P30" s="10">
        <f>Z6</f>
        <v>3.1199999999999999E-2</v>
      </c>
      <c r="Q30" s="10">
        <f>Y6</f>
        <v>7.2900000000000006E-2</v>
      </c>
      <c r="R30" s="10">
        <f>X6</f>
        <v>0.1124</v>
      </c>
      <c r="S30" s="10">
        <f>W6</f>
        <v>0.1459</v>
      </c>
      <c r="T30" s="10">
        <f>V6</f>
        <v>0.19139999999999999</v>
      </c>
      <c r="U30" s="10">
        <f>U6</f>
        <v>0.2215</v>
      </c>
    </row>
    <row r="31" spans="1:21" ht="13.8" thickBot="1" x14ac:dyDescent="0.3">
      <c r="A31" s="50"/>
      <c r="B31" s="107" t="s">
        <v>35</v>
      </c>
      <c r="C31" s="107"/>
      <c r="D31" s="11">
        <f t="shared" ref="D31:U31" si="3">AVERAGE(D27:D30)</f>
        <v>-2.5249999999999999E-3</v>
      </c>
      <c r="E31" s="12">
        <f t="shared" si="3"/>
        <v>-6.3250000000000008E-3</v>
      </c>
      <c r="F31" s="12">
        <f t="shared" si="3"/>
        <v>-1.7675E-2</v>
      </c>
      <c r="G31" s="12">
        <f t="shared" si="3"/>
        <v>-2.8000000000000001E-2</v>
      </c>
      <c r="H31" s="12">
        <f t="shared" si="3"/>
        <v>-4.1524999999999999E-2</v>
      </c>
      <c r="I31" s="12">
        <f t="shared" si="3"/>
        <v>-4.7274999999999998E-2</v>
      </c>
      <c r="J31" s="12">
        <f t="shared" si="3"/>
        <v>-4.3199999999999995E-2</v>
      </c>
      <c r="K31" s="12">
        <f t="shared" si="3"/>
        <v>-4.6050000000000001E-2</v>
      </c>
      <c r="L31" s="12">
        <f t="shared" si="3"/>
        <v>-3.7724999999999995E-2</v>
      </c>
      <c r="M31" s="12">
        <f t="shared" si="3"/>
        <v>-2.5575000000000001E-2</v>
      </c>
      <c r="N31" s="12">
        <f t="shared" si="3"/>
        <v>-1.3450000000000002E-2</v>
      </c>
      <c r="O31" s="12">
        <f t="shared" si="3"/>
        <v>5.3E-3</v>
      </c>
      <c r="P31" s="12">
        <f t="shared" si="3"/>
        <v>2.8775000000000002E-2</v>
      </c>
      <c r="Q31" s="12">
        <f t="shared" si="3"/>
        <v>7.0074999999999998E-2</v>
      </c>
      <c r="R31" s="12">
        <f t="shared" si="3"/>
        <v>0.109275</v>
      </c>
      <c r="S31" s="12">
        <f t="shared" si="3"/>
        <v>0.14322500000000002</v>
      </c>
      <c r="T31" s="12">
        <f t="shared" si="3"/>
        <v>0.18845000000000001</v>
      </c>
      <c r="U31" s="12">
        <f t="shared" si="3"/>
        <v>0.218475</v>
      </c>
    </row>
    <row r="32" spans="1:21" ht="13.8" thickBot="1" x14ac:dyDescent="0.3">
      <c r="A32" s="50"/>
      <c r="B32" s="107" t="s">
        <v>36</v>
      </c>
      <c r="C32" s="107"/>
      <c r="D32" s="12">
        <f t="shared" ref="D32:U32" si="4">_xlfn.STDEV.S(D27:D30)</f>
        <v>4.4954606734645859E-3</v>
      </c>
      <c r="E32" s="12">
        <f t="shared" si="4"/>
        <v>4.1475896614780955E-3</v>
      </c>
      <c r="F32" s="12">
        <f t="shared" si="4"/>
        <v>4.3736902801486477E-3</v>
      </c>
      <c r="G32" s="12">
        <f t="shared" si="4"/>
        <v>4.2332020977033438E-3</v>
      </c>
      <c r="H32" s="12">
        <f t="shared" si="4"/>
        <v>4.1891725515508021E-3</v>
      </c>
      <c r="I32" s="12">
        <f t="shared" si="4"/>
        <v>4.2153489377116408E-3</v>
      </c>
      <c r="J32" s="12">
        <f t="shared" si="4"/>
        <v>4.3992423590128935E-3</v>
      </c>
      <c r="K32" s="12">
        <f t="shared" si="4"/>
        <v>4.4650494584793409E-3</v>
      </c>
      <c r="L32" s="12">
        <f t="shared" si="4"/>
        <v>4.1483932632606886E-3</v>
      </c>
      <c r="M32" s="12">
        <f t="shared" si="4"/>
        <v>3.9609552719851145E-3</v>
      </c>
      <c r="N32" s="12">
        <f t="shared" si="4"/>
        <v>4.1717302565402363E-3</v>
      </c>
      <c r="O32" s="12">
        <f t="shared" si="4"/>
        <v>3.8841558499456042E-3</v>
      </c>
      <c r="P32" s="12">
        <f t="shared" si="4"/>
        <v>4.3530640549694025E-3</v>
      </c>
      <c r="Q32" s="12">
        <f t="shared" si="4"/>
        <v>4.2758040179596609E-3</v>
      </c>
      <c r="R32" s="12">
        <f t="shared" si="4"/>
        <v>4.9148584245462552E-3</v>
      </c>
      <c r="S32" s="12">
        <f t="shared" si="4"/>
        <v>4.1580243706196233E-3</v>
      </c>
      <c r="T32" s="12">
        <f t="shared" si="4"/>
        <v>4.4320800233449507E-3</v>
      </c>
      <c r="U32" s="12">
        <f t="shared" si="4"/>
        <v>3.3609274513641809E-3</v>
      </c>
    </row>
    <row r="33" spans="1:51" ht="13.8" thickBot="1" x14ac:dyDescent="0.3">
      <c r="A33" s="50"/>
      <c r="B33" s="107" t="s">
        <v>37</v>
      </c>
      <c r="C33" s="107"/>
      <c r="D33" s="12">
        <f t="shared" ref="D33:U33" si="5">D20-D31</f>
        <v>2.5249999999999999E-3</v>
      </c>
      <c r="E33" s="12">
        <f t="shared" si="5"/>
        <v>2.1750000000000016E-3</v>
      </c>
      <c r="F33" s="12">
        <f t="shared" si="5"/>
        <v>2.4500000000000008E-3</v>
      </c>
      <c r="G33" s="12">
        <f t="shared" si="5"/>
        <v>2.0500000000000032E-3</v>
      </c>
      <c r="H33" s="12">
        <f t="shared" si="5"/>
        <v>5.7500000000000606E-4</v>
      </c>
      <c r="I33" s="12">
        <f t="shared" si="5"/>
        <v>-1.6250000000000014E-3</v>
      </c>
      <c r="J33" s="12">
        <f t="shared" si="5"/>
        <v>-3.1250000000000028E-3</v>
      </c>
      <c r="K33" s="12">
        <f t="shared" si="5"/>
        <v>9.5750000000000002E-3</v>
      </c>
      <c r="L33" s="12">
        <f t="shared" si="5"/>
        <v>-1.2049999999999998E-2</v>
      </c>
      <c r="M33" s="12">
        <f t="shared" si="5"/>
        <v>-8.5999999999999965E-3</v>
      </c>
      <c r="N33" s="12">
        <f t="shared" si="5"/>
        <v>-6.4249999999999984E-3</v>
      </c>
      <c r="O33" s="12">
        <f t="shared" si="5"/>
        <v>-5.1750000000000008E-3</v>
      </c>
      <c r="P33" s="12">
        <f t="shared" si="5"/>
        <v>-6.6250000000000024E-3</v>
      </c>
      <c r="Q33" s="12">
        <f t="shared" si="5"/>
        <v>-4.9499999999999961E-3</v>
      </c>
      <c r="R33" s="12">
        <f t="shared" si="5"/>
        <v>3.9999999999999758E-4</v>
      </c>
      <c r="S33" s="12">
        <f t="shared" si="5"/>
        <v>-4.7500000000003095E-4</v>
      </c>
      <c r="T33" s="12">
        <f t="shared" si="5"/>
        <v>1.7249999999999766E-3</v>
      </c>
      <c r="U33" s="12">
        <f t="shared" si="5"/>
        <v>5.7499999999996443E-4</v>
      </c>
    </row>
    <row r="34" spans="1:51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</row>
    <row r="35" spans="1:51" x14ac:dyDescent="0.25">
      <c r="A35" s="50"/>
      <c r="B35" s="50"/>
      <c r="C35" s="50"/>
      <c r="D35" s="63" t="s">
        <v>52</v>
      </c>
      <c r="E35" s="63" t="s">
        <v>53</v>
      </c>
      <c r="F35" s="63" t="s">
        <v>54</v>
      </c>
      <c r="G35" s="50"/>
      <c r="H35" s="50"/>
      <c r="I35" s="50"/>
      <c r="J35" s="50"/>
    </row>
    <row r="36" spans="1:51" x14ac:dyDescent="0.25">
      <c r="D36" s="38" t="s">
        <v>4</v>
      </c>
      <c r="E36" s="6"/>
      <c r="F36" s="6"/>
    </row>
    <row r="37" spans="1:51" x14ac:dyDescent="0.25">
      <c r="D37" s="38" t="s">
        <v>5</v>
      </c>
      <c r="E37" s="6"/>
      <c r="F37" s="6"/>
    </row>
    <row r="38" spans="1:51" x14ac:dyDescent="0.25">
      <c r="D38" s="38" t="s">
        <v>6</v>
      </c>
      <c r="E38" s="6"/>
      <c r="F38" s="6"/>
    </row>
    <row r="39" spans="1:51" x14ac:dyDescent="0.25">
      <c r="D39" s="38" t="s">
        <v>7</v>
      </c>
      <c r="E39" s="6"/>
      <c r="F39" s="6"/>
    </row>
    <row r="40" spans="1:51" x14ac:dyDescent="0.25">
      <c r="D40" s="38" t="s">
        <v>8</v>
      </c>
      <c r="E40" s="6"/>
      <c r="F40" s="6"/>
    </row>
    <row r="41" spans="1:51" x14ac:dyDescent="0.25">
      <c r="D41" s="38" t="s">
        <v>14</v>
      </c>
      <c r="E41" s="6"/>
      <c r="F41" s="6"/>
    </row>
    <row r="42" spans="1:51" x14ac:dyDescent="0.25">
      <c r="D42" s="38" t="s">
        <v>15</v>
      </c>
      <c r="E42" s="6"/>
      <c r="F42" s="6"/>
    </row>
    <row r="43" spans="1:51" x14ac:dyDescent="0.25">
      <c r="D43" s="38" t="s">
        <v>16</v>
      </c>
      <c r="E43" s="6"/>
      <c r="F43" s="6"/>
    </row>
    <row r="44" spans="1:51" x14ac:dyDescent="0.25">
      <c r="D44" s="38" t="s">
        <v>17</v>
      </c>
      <c r="E44" s="6"/>
      <c r="F44" s="6"/>
    </row>
    <row r="45" spans="1:51" x14ac:dyDescent="0.25">
      <c r="D45" s="38" t="s">
        <v>18</v>
      </c>
      <c r="E45" s="6"/>
      <c r="F45" s="6"/>
    </row>
    <row r="46" spans="1:51" s="29" customFormat="1" x14ac:dyDescent="0.25">
      <c r="A46" s="51"/>
      <c r="D46" s="38" t="s">
        <v>19</v>
      </c>
      <c r="E46" s="6"/>
      <c r="F46" s="6"/>
      <c r="AH46" s="29">
        <v>0</v>
      </c>
      <c r="AI46" s="29">
        <v>-3.5900000000000003E-3</v>
      </c>
      <c r="AJ46" s="29">
        <v>-1.2959999999999999E-2</v>
      </c>
      <c r="AK46" s="29">
        <v>-2.1699999999999997E-2</v>
      </c>
      <c r="AL46" s="29">
        <v>-3.4040000000000001E-2</v>
      </c>
      <c r="AM46" s="29">
        <v>-3.7610000000000005E-2</v>
      </c>
      <c r="AN46" s="29">
        <v>-3.3570000000000003E-2</v>
      </c>
      <c r="AO46" s="29">
        <v>-3.4270000000000002E-2</v>
      </c>
      <c r="AP46" s="29">
        <v>-2.4980000000000002E-2</v>
      </c>
      <c r="AQ46" s="29">
        <v>-1.2709999999999999E-2</v>
      </c>
      <c r="AR46" s="29">
        <v>1.15E-3</v>
      </c>
      <c r="AS46" s="29">
        <v>2.1600000000000001E-2</v>
      </c>
      <c r="AT46" s="29">
        <v>4.4979999999999999E-2</v>
      </c>
      <c r="AU46" s="29">
        <v>8.8139999999999996E-2</v>
      </c>
      <c r="AV46" s="29">
        <v>0.12820999999999999</v>
      </c>
      <c r="AW46" s="29">
        <v>0.16231000000000001</v>
      </c>
      <c r="AX46" s="29">
        <v>0.21029</v>
      </c>
      <c r="AY46" s="29">
        <v>0.23958000000000004</v>
      </c>
    </row>
    <row r="47" spans="1:51" x14ac:dyDescent="0.25">
      <c r="D47" s="38" t="s">
        <v>20</v>
      </c>
      <c r="E47" s="6"/>
      <c r="F47" s="6"/>
      <c r="AH47" s="4">
        <v>-1.98E-3</v>
      </c>
      <c r="AI47" s="4">
        <v>-6.000000000000001E-3</v>
      </c>
      <c r="AJ47" s="4">
        <v>-1.5529999999999999E-2</v>
      </c>
      <c r="AK47" s="4">
        <v>-2.3879999999999995E-2</v>
      </c>
      <c r="AL47" s="4">
        <v>-3.7130000000000003E-2</v>
      </c>
      <c r="AM47" s="4">
        <v>-4.1479999999999996E-2</v>
      </c>
      <c r="AN47" s="4">
        <v>-3.6700000000000003E-2</v>
      </c>
      <c r="AO47" s="4">
        <v>-3.7820000000000006E-2</v>
      </c>
      <c r="AP47" s="4">
        <v>-2.928E-2</v>
      </c>
      <c r="AQ47" s="4">
        <v>-1.9319999999999997E-2</v>
      </c>
      <c r="AR47" s="4">
        <v>-6.0299999999999998E-3</v>
      </c>
      <c r="AS47" s="4">
        <v>1.5130000000000001E-2</v>
      </c>
      <c r="AT47" s="4">
        <v>3.8219999999999997E-2</v>
      </c>
      <c r="AU47" s="4">
        <v>8.0399999999999999E-2</v>
      </c>
      <c r="AV47" s="4">
        <v>0.11977000000000002</v>
      </c>
      <c r="AW47" s="4">
        <v>0.15458000000000002</v>
      </c>
      <c r="AX47" s="4">
        <v>0.20046000000000003</v>
      </c>
      <c r="AY47" s="4">
        <v>0.23025999999999999</v>
      </c>
    </row>
    <row r="48" spans="1:51" x14ac:dyDescent="0.25">
      <c r="D48" s="38" t="s">
        <v>21</v>
      </c>
      <c r="E48" s="6"/>
      <c r="F48" s="6"/>
    </row>
    <row r="49" spans="1:256" ht="13.8" thickBot="1" x14ac:dyDescent="0.3"/>
    <row r="50" spans="1:256" s="101" customFormat="1" ht="13.2" customHeight="1" thickBot="1" x14ac:dyDescent="0.3">
      <c r="A50" s="101" t="s">
        <v>38</v>
      </c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2"/>
      <c r="CE50" s="102"/>
      <c r="CF50" s="102"/>
      <c r="CG50" s="102"/>
      <c r="CH50" s="102"/>
      <c r="CI50" s="102"/>
      <c r="CJ50" s="102"/>
      <c r="CK50" s="102"/>
      <c r="CL50" s="102"/>
      <c r="CM50" s="102"/>
      <c r="CN50" s="102"/>
      <c r="CO50" s="102"/>
      <c r="CP50" s="102"/>
      <c r="CQ50" s="102"/>
      <c r="CR50" s="102"/>
      <c r="CS50" s="102"/>
      <c r="CT50" s="102"/>
      <c r="CU50" s="102"/>
      <c r="CV50" s="102"/>
      <c r="CW50" s="102"/>
      <c r="CX50" s="102"/>
      <c r="CY50" s="102"/>
      <c r="CZ50" s="102"/>
      <c r="DA50" s="102"/>
      <c r="DB50" s="102"/>
      <c r="DC50" s="102"/>
      <c r="DD50" s="102"/>
      <c r="DE50" s="102"/>
      <c r="DF50" s="102"/>
      <c r="DG50" s="102"/>
      <c r="DH50" s="102"/>
      <c r="DI50" s="102"/>
      <c r="DJ50" s="102"/>
      <c r="DK50" s="102"/>
      <c r="DL50" s="102"/>
      <c r="DM50" s="102"/>
      <c r="DN50" s="102"/>
      <c r="DO50" s="102"/>
      <c r="DP50" s="102"/>
      <c r="DQ50" s="102"/>
      <c r="DR50" s="102"/>
      <c r="DS50" s="102"/>
      <c r="DT50" s="102"/>
      <c r="DU50" s="102"/>
      <c r="DV50" s="102"/>
      <c r="DW50" s="102"/>
      <c r="DX50" s="102"/>
      <c r="DY50" s="102"/>
      <c r="DZ50" s="102"/>
      <c r="EA50" s="102"/>
      <c r="EB50" s="102"/>
      <c r="EC50" s="102"/>
      <c r="ED50" s="102"/>
      <c r="EE50" s="102"/>
      <c r="EF50" s="102"/>
      <c r="EG50" s="102"/>
      <c r="EH50" s="102"/>
      <c r="EI50" s="102"/>
      <c r="EJ50" s="102"/>
      <c r="EK50" s="102"/>
      <c r="EL50" s="102"/>
      <c r="EM50" s="102"/>
      <c r="EN50" s="102"/>
      <c r="EO50" s="102"/>
      <c r="EP50" s="102"/>
      <c r="EQ50" s="102"/>
      <c r="ER50" s="102"/>
      <c r="ES50" s="102"/>
      <c r="ET50" s="102"/>
      <c r="EU50" s="102"/>
      <c r="EV50" s="102"/>
      <c r="EW50" s="102"/>
      <c r="EX50" s="102"/>
      <c r="EY50" s="102"/>
      <c r="EZ50" s="102"/>
      <c r="FA50" s="102"/>
      <c r="FB50" s="102"/>
      <c r="FC50" s="102"/>
      <c r="FD50" s="102"/>
      <c r="FE50" s="102"/>
      <c r="FF50" s="102"/>
      <c r="FG50" s="102"/>
      <c r="FH50" s="102"/>
      <c r="FI50" s="102"/>
      <c r="FJ50" s="102"/>
      <c r="FK50" s="102"/>
      <c r="FL50" s="102"/>
      <c r="FM50" s="102"/>
      <c r="FN50" s="102"/>
      <c r="FO50" s="102"/>
      <c r="FP50" s="102"/>
      <c r="FQ50" s="102"/>
      <c r="FR50" s="102"/>
      <c r="FS50" s="102"/>
      <c r="FT50" s="102"/>
      <c r="FU50" s="102"/>
      <c r="FV50" s="102"/>
      <c r="FW50" s="102"/>
      <c r="FX50" s="102"/>
      <c r="FY50" s="102"/>
      <c r="FZ50" s="102"/>
      <c r="GA50" s="102"/>
      <c r="GB50" s="102"/>
      <c r="GC50" s="102"/>
      <c r="GD50" s="102"/>
      <c r="GE50" s="102"/>
      <c r="GF50" s="102"/>
      <c r="GG50" s="102"/>
      <c r="GH50" s="102"/>
      <c r="GI50" s="102"/>
      <c r="GJ50" s="102"/>
      <c r="GK50" s="102"/>
      <c r="GL50" s="102"/>
      <c r="GM50" s="102"/>
      <c r="GN50" s="102"/>
      <c r="GO50" s="102"/>
      <c r="GP50" s="102"/>
      <c r="GQ50" s="102"/>
      <c r="GR50" s="102"/>
      <c r="GS50" s="102"/>
      <c r="GT50" s="102"/>
      <c r="GU50" s="102"/>
      <c r="GV50" s="102"/>
      <c r="GW50" s="102"/>
      <c r="GX50" s="102"/>
      <c r="GY50" s="102"/>
      <c r="GZ50" s="102"/>
      <c r="HA50" s="102"/>
      <c r="HB50" s="102"/>
      <c r="HC50" s="102"/>
      <c r="HD50" s="102"/>
      <c r="HE50" s="102"/>
      <c r="HF50" s="102"/>
      <c r="HG50" s="102"/>
      <c r="HH50" s="102"/>
      <c r="HI50" s="102"/>
      <c r="HJ50" s="102"/>
      <c r="HK50" s="102"/>
      <c r="HL50" s="102"/>
      <c r="HM50" s="102"/>
      <c r="HN50" s="102"/>
      <c r="HO50" s="102"/>
      <c r="HP50" s="102"/>
      <c r="HQ50" s="102"/>
      <c r="HR50" s="102"/>
      <c r="HS50" s="102"/>
      <c r="HT50" s="102"/>
      <c r="HU50" s="102"/>
      <c r="HV50" s="102"/>
      <c r="HW50" s="102"/>
      <c r="HX50" s="102"/>
      <c r="HY50" s="102"/>
      <c r="HZ50" s="102"/>
      <c r="IA50" s="102"/>
      <c r="IB50" s="102"/>
      <c r="IC50" s="102"/>
      <c r="ID50" s="102"/>
      <c r="IE50" s="102"/>
      <c r="IF50" s="102"/>
      <c r="IG50" s="102"/>
      <c r="IH50" s="102"/>
      <c r="II50" s="102"/>
      <c r="IJ50" s="102"/>
      <c r="IK50" s="102"/>
      <c r="IL50" s="102"/>
      <c r="IM50" s="102"/>
      <c r="IN50" s="102"/>
      <c r="IO50" s="102"/>
      <c r="IP50" s="102"/>
      <c r="IQ50" s="102"/>
      <c r="IR50" s="102"/>
      <c r="IS50" s="102"/>
      <c r="IT50" s="102"/>
      <c r="IU50" s="102"/>
      <c r="IV50" s="102"/>
    </row>
    <row r="51" spans="1:256" s="101" customFormat="1" ht="13.2" customHeight="1" thickBot="1" x14ac:dyDescent="0.3">
      <c r="A51" s="109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  <c r="CE51" s="110"/>
      <c r="CF51" s="110"/>
      <c r="CG51" s="110"/>
      <c r="CH51" s="110"/>
      <c r="CI51" s="110"/>
      <c r="CJ51" s="110"/>
      <c r="CK51" s="110"/>
      <c r="CL51" s="110"/>
      <c r="CM51" s="110"/>
      <c r="CN51" s="110"/>
      <c r="CO51" s="110"/>
      <c r="CP51" s="110"/>
      <c r="CQ51" s="110"/>
      <c r="CR51" s="110"/>
      <c r="CS51" s="110"/>
      <c r="CT51" s="110"/>
      <c r="CU51" s="110"/>
      <c r="CV51" s="110"/>
      <c r="CW51" s="110"/>
      <c r="CX51" s="110"/>
      <c r="CY51" s="110"/>
      <c r="CZ51" s="110"/>
      <c r="DA51" s="110"/>
      <c r="DB51" s="110"/>
      <c r="DC51" s="110"/>
      <c r="DD51" s="110"/>
      <c r="DE51" s="110"/>
      <c r="DF51" s="110"/>
      <c r="DG51" s="110"/>
      <c r="DH51" s="110"/>
      <c r="DI51" s="110"/>
      <c r="DJ51" s="110"/>
      <c r="DK51" s="110"/>
      <c r="DL51" s="110"/>
      <c r="DM51" s="110"/>
      <c r="DN51" s="110"/>
      <c r="DO51" s="110"/>
      <c r="DP51" s="110"/>
      <c r="DQ51" s="110"/>
      <c r="DR51" s="110"/>
      <c r="DS51" s="110"/>
      <c r="DT51" s="110"/>
      <c r="DU51" s="110"/>
      <c r="DV51" s="110"/>
      <c r="DW51" s="110"/>
      <c r="DX51" s="110"/>
      <c r="DY51" s="110"/>
      <c r="DZ51" s="110"/>
      <c r="EA51" s="110"/>
      <c r="EB51" s="110"/>
      <c r="EC51" s="110"/>
      <c r="ED51" s="110"/>
      <c r="EE51" s="110"/>
      <c r="EF51" s="110"/>
      <c r="EG51" s="110"/>
      <c r="EH51" s="110"/>
      <c r="EI51" s="110"/>
      <c r="EJ51" s="110"/>
      <c r="EK51" s="110"/>
      <c r="EL51" s="110"/>
      <c r="EM51" s="110"/>
      <c r="EN51" s="110"/>
      <c r="EO51" s="110"/>
      <c r="EP51" s="110"/>
      <c r="EQ51" s="110"/>
      <c r="ER51" s="110"/>
      <c r="ES51" s="110"/>
      <c r="ET51" s="110"/>
      <c r="EU51" s="110"/>
      <c r="EV51" s="110"/>
      <c r="EW51" s="110"/>
      <c r="EX51" s="110"/>
      <c r="EY51" s="110"/>
      <c r="EZ51" s="110"/>
      <c r="FA51" s="110"/>
      <c r="FB51" s="110"/>
      <c r="FC51" s="110"/>
      <c r="FD51" s="110"/>
      <c r="FE51" s="110"/>
      <c r="FF51" s="110"/>
      <c r="FG51" s="110"/>
      <c r="FH51" s="110"/>
      <c r="FI51" s="110"/>
      <c r="FJ51" s="110"/>
      <c r="FK51" s="110"/>
      <c r="FL51" s="110"/>
      <c r="FM51" s="110"/>
      <c r="FN51" s="110"/>
      <c r="FO51" s="110"/>
      <c r="FP51" s="110"/>
      <c r="FQ51" s="110"/>
      <c r="FR51" s="110"/>
      <c r="FS51" s="110"/>
      <c r="FT51" s="110"/>
      <c r="FU51" s="110"/>
      <c r="FV51" s="110"/>
      <c r="FW51" s="110"/>
      <c r="FX51" s="110"/>
      <c r="FY51" s="110"/>
      <c r="FZ51" s="110"/>
      <c r="GA51" s="110"/>
      <c r="GB51" s="110"/>
      <c r="GC51" s="110"/>
      <c r="GD51" s="110"/>
      <c r="GE51" s="110"/>
      <c r="GF51" s="110"/>
      <c r="GG51" s="110"/>
      <c r="GH51" s="110"/>
      <c r="GI51" s="110"/>
      <c r="GJ51" s="110"/>
      <c r="GK51" s="110"/>
      <c r="GL51" s="110"/>
      <c r="GM51" s="110"/>
      <c r="GN51" s="110"/>
      <c r="GO51" s="110"/>
      <c r="GP51" s="110"/>
      <c r="GQ51" s="110"/>
      <c r="GR51" s="110"/>
      <c r="GS51" s="110"/>
      <c r="GT51" s="110"/>
      <c r="GU51" s="110"/>
      <c r="GV51" s="110"/>
      <c r="GW51" s="110"/>
      <c r="GX51" s="110"/>
      <c r="GY51" s="110"/>
      <c r="GZ51" s="110"/>
      <c r="HA51" s="110"/>
      <c r="HB51" s="110"/>
      <c r="HC51" s="110"/>
      <c r="HD51" s="110"/>
      <c r="HE51" s="110"/>
      <c r="HF51" s="110"/>
      <c r="HG51" s="110"/>
      <c r="HH51" s="110"/>
      <c r="HI51" s="110"/>
      <c r="HJ51" s="110"/>
      <c r="HK51" s="110"/>
      <c r="HL51" s="110"/>
      <c r="HM51" s="110"/>
      <c r="HN51" s="110"/>
      <c r="HO51" s="110"/>
      <c r="HP51" s="110"/>
      <c r="HQ51" s="110"/>
      <c r="HR51" s="110"/>
      <c r="HS51" s="110"/>
      <c r="HT51" s="110"/>
      <c r="HU51" s="110"/>
      <c r="HV51" s="110"/>
      <c r="HW51" s="110"/>
      <c r="HX51" s="110"/>
      <c r="HY51" s="110"/>
      <c r="HZ51" s="110"/>
      <c r="IA51" s="110"/>
      <c r="IB51" s="110"/>
      <c r="IC51" s="110"/>
      <c r="ID51" s="110"/>
      <c r="IE51" s="110"/>
      <c r="IF51" s="110"/>
      <c r="IG51" s="110"/>
      <c r="IH51" s="110"/>
      <c r="II51" s="110"/>
      <c r="IJ51" s="110"/>
      <c r="IK51" s="110"/>
      <c r="IL51" s="110"/>
      <c r="IM51" s="110"/>
      <c r="IN51" s="110"/>
      <c r="IO51" s="110"/>
      <c r="IP51" s="110"/>
      <c r="IQ51" s="110"/>
      <c r="IR51" s="110"/>
      <c r="IS51" s="110"/>
      <c r="IT51" s="110"/>
      <c r="IU51" s="110"/>
      <c r="IV51" s="110"/>
    </row>
    <row r="52" spans="1:256" s="124" customFormat="1" ht="13.8" customHeight="1" thickBot="1" x14ac:dyDescent="0.3">
      <c r="A52" s="104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5"/>
      <c r="DA52" s="105"/>
      <c r="DB52" s="105"/>
      <c r="DC52" s="105"/>
      <c r="DD52" s="105"/>
      <c r="DE52" s="105"/>
      <c r="DF52" s="105"/>
      <c r="DG52" s="105"/>
      <c r="DH52" s="105"/>
      <c r="DI52" s="105"/>
      <c r="DJ52" s="105"/>
      <c r="DK52" s="105"/>
      <c r="DL52" s="105"/>
      <c r="DM52" s="105"/>
      <c r="DN52" s="105"/>
      <c r="DO52" s="105"/>
      <c r="DP52" s="105"/>
      <c r="DQ52" s="105"/>
      <c r="DR52" s="105"/>
      <c r="DS52" s="105"/>
      <c r="DT52" s="105"/>
      <c r="DU52" s="105"/>
      <c r="DV52" s="105"/>
      <c r="DW52" s="105"/>
      <c r="DX52" s="105"/>
      <c r="DY52" s="105"/>
      <c r="DZ52" s="105"/>
      <c r="EA52" s="105"/>
      <c r="EB52" s="105"/>
      <c r="EC52" s="105"/>
      <c r="ED52" s="105"/>
      <c r="EE52" s="105"/>
      <c r="EF52" s="105"/>
      <c r="EG52" s="105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105"/>
      <c r="ES52" s="105"/>
      <c r="ET52" s="105"/>
      <c r="EU52" s="105"/>
      <c r="EV52" s="105"/>
      <c r="EW52" s="105"/>
      <c r="EX52" s="105"/>
      <c r="EY52" s="105"/>
      <c r="EZ52" s="105"/>
      <c r="FA52" s="105"/>
      <c r="FB52" s="105"/>
      <c r="FC52" s="105"/>
      <c r="FD52" s="105"/>
      <c r="FE52" s="105"/>
      <c r="FF52" s="105"/>
      <c r="FG52" s="105"/>
      <c r="FH52" s="105"/>
      <c r="FI52" s="105"/>
      <c r="FJ52" s="105"/>
      <c r="FK52" s="105"/>
      <c r="FL52" s="105"/>
      <c r="FM52" s="105"/>
      <c r="FN52" s="105"/>
      <c r="FO52" s="105"/>
      <c r="FP52" s="105"/>
      <c r="FQ52" s="105"/>
      <c r="FR52" s="105"/>
      <c r="FS52" s="105"/>
      <c r="FT52" s="105"/>
      <c r="FU52" s="105"/>
      <c r="FV52" s="105"/>
      <c r="FW52" s="105"/>
      <c r="FX52" s="105"/>
      <c r="FY52" s="105"/>
      <c r="FZ52" s="105"/>
      <c r="GA52" s="105"/>
      <c r="GB52" s="105"/>
      <c r="GC52" s="105"/>
      <c r="GD52" s="105"/>
      <c r="GE52" s="105"/>
      <c r="GF52" s="105"/>
      <c r="GG52" s="105"/>
      <c r="GH52" s="105"/>
      <c r="GI52" s="105"/>
      <c r="GJ52" s="105"/>
      <c r="GK52" s="105"/>
      <c r="GL52" s="105"/>
      <c r="GM52" s="105"/>
      <c r="GN52" s="105"/>
      <c r="GO52" s="105"/>
      <c r="GP52" s="105"/>
      <c r="GQ52" s="105"/>
      <c r="GR52" s="105"/>
      <c r="GS52" s="105"/>
      <c r="GT52" s="105"/>
      <c r="GU52" s="105"/>
      <c r="GV52" s="105"/>
      <c r="GW52" s="105"/>
      <c r="GX52" s="105"/>
      <c r="GY52" s="105"/>
      <c r="GZ52" s="105"/>
      <c r="HA52" s="105"/>
      <c r="HB52" s="105"/>
      <c r="HC52" s="105"/>
      <c r="HD52" s="105"/>
      <c r="HE52" s="105"/>
      <c r="HF52" s="105"/>
      <c r="HG52" s="105"/>
      <c r="HH52" s="105"/>
      <c r="HI52" s="105"/>
      <c r="HJ52" s="105"/>
      <c r="HK52" s="105"/>
      <c r="HL52" s="105"/>
      <c r="HM52" s="105"/>
      <c r="HN52" s="105"/>
      <c r="HO52" s="105"/>
      <c r="HP52" s="105"/>
      <c r="HQ52" s="105"/>
      <c r="HR52" s="105"/>
      <c r="HS52" s="105"/>
      <c r="HT52" s="105"/>
      <c r="HU52" s="105"/>
      <c r="HV52" s="105"/>
      <c r="HW52" s="105"/>
      <c r="HX52" s="105"/>
      <c r="HY52" s="105"/>
      <c r="HZ52" s="105"/>
      <c r="IA52" s="105"/>
      <c r="IB52" s="105"/>
      <c r="IC52" s="105"/>
      <c r="ID52" s="105"/>
      <c r="IE52" s="105"/>
      <c r="IF52" s="105"/>
      <c r="IG52" s="105"/>
      <c r="IH52" s="105"/>
      <c r="II52" s="105"/>
      <c r="IJ52" s="105"/>
      <c r="IK52" s="105"/>
      <c r="IL52" s="105"/>
      <c r="IM52" s="105"/>
      <c r="IN52" s="105"/>
      <c r="IO52" s="105"/>
      <c r="IP52" s="105"/>
      <c r="IQ52" s="105"/>
      <c r="IR52" s="105"/>
      <c r="IS52" s="105"/>
      <c r="IT52" s="105"/>
      <c r="IU52" s="105"/>
      <c r="IV52" s="105"/>
    </row>
    <row r="55" spans="1:256" x14ac:dyDescent="0.25">
      <c r="A55" s="115" t="s">
        <v>39</v>
      </c>
      <c r="B55" s="116"/>
      <c r="C55" s="116"/>
      <c r="D55" s="116"/>
      <c r="E55" s="116"/>
      <c r="F55" s="116"/>
      <c r="G55" s="116"/>
      <c r="H55" s="117"/>
      <c r="I55" s="14"/>
      <c r="N55" s="115" t="s">
        <v>40</v>
      </c>
      <c r="O55" s="116"/>
      <c r="P55" s="116"/>
      <c r="Q55" s="116"/>
      <c r="R55" s="116"/>
      <c r="S55" s="116"/>
      <c r="T55" s="116"/>
      <c r="U55" s="117"/>
    </row>
    <row r="56" spans="1:256" ht="14.4" x14ac:dyDescent="0.3">
      <c r="A56" s="4"/>
      <c r="B56" s="39" t="s">
        <v>41</v>
      </c>
      <c r="C56" s="39" t="s">
        <v>42</v>
      </c>
      <c r="D56" s="39" t="s">
        <v>43</v>
      </c>
      <c r="E56" s="39" t="s">
        <v>44</v>
      </c>
      <c r="F56" s="39" t="s">
        <v>45</v>
      </c>
      <c r="G56" s="39" t="s">
        <v>46</v>
      </c>
      <c r="H56" s="40" t="s">
        <v>47</v>
      </c>
      <c r="I56" s="15"/>
      <c r="O56" s="39" t="s">
        <v>41</v>
      </c>
      <c r="P56" s="39" t="s">
        <v>42</v>
      </c>
      <c r="Q56" s="39" t="s">
        <v>43</v>
      </c>
      <c r="R56" s="39" t="s">
        <v>44</v>
      </c>
      <c r="S56" s="39" t="s">
        <v>45</v>
      </c>
      <c r="T56" s="39" t="s">
        <v>46</v>
      </c>
      <c r="U56" s="40" t="s">
        <v>47</v>
      </c>
    </row>
    <row r="57" spans="1:256" x14ac:dyDescent="0.25">
      <c r="A57" s="4"/>
      <c r="B57" s="16">
        <v>0</v>
      </c>
      <c r="C57" s="6">
        <f>D20</f>
        <v>0</v>
      </c>
      <c r="D57" s="17">
        <f>B57^2</f>
        <v>0</v>
      </c>
      <c r="E57" s="18">
        <f>B57*C57</f>
        <v>0</v>
      </c>
      <c r="F57" s="6">
        <f t="shared" ref="F57:F74" si="6">($D$80*B57)+$D$81</f>
        <v>-8.0947660818713449E-2</v>
      </c>
      <c r="G57" s="6">
        <f>C57-F57</f>
        <v>8.0947660818713449E-2</v>
      </c>
      <c r="H57" s="19">
        <f t="shared" ref="H57:H74" si="7">G57-$G$57</f>
        <v>0</v>
      </c>
      <c r="I57" s="20"/>
      <c r="O57" s="16">
        <v>0</v>
      </c>
      <c r="P57" s="6">
        <f>D31</f>
        <v>-2.5249999999999999E-3</v>
      </c>
      <c r="Q57" s="17">
        <f>O57^2</f>
        <v>0</v>
      </c>
      <c r="R57" s="18">
        <f>O57*P57</f>
        <v>0</v>
      </c>
      <c r="S57" s="6">
        <f t="shared" ref="S57:S74" si="8">($Q$79*O57)+$Q$80</f>
        <v>-8.1514327485380123E-2</v>
      </c>
      <c r="T57" s="6">
        <f>P57-S57</f>
        <v>7.8989327485380123E-2</v>
      </c>
      <c r="U57" s="19">
        <f t="shared" ref="U57:U74" si="9">T57-$T$57</f>
        <v>0</v>
      </c>
    </row>
    <row r="58" spans="1:256" x14ac:dyDescent="0.25">
      <c r="A58" s="4"/>
      <c r="B58" s="16">
        <v>40</v>
      </c>
      <c r="C58" s="6">
        <f>E20</f>
        <v>-4.1499999999999992E-3</v>
      </c>
      <c r="D58" s="17">
        <f t="shared" ref="D58:D74" si="10">B58^2</f>
        <v>1600</v>
      </c>
      <c r="E58" s="18">
        <f>B58*C58</f>
        <v>-0.16599999999999998</v>
      </c>
      <c r="F58" s="6">
        <f t="shared" si="6"/>
        <v>-6.8631922944616439E-2</v>
      </c>
      <c r="G58" s="6">
        <f t="shared" ref="G58:G74" si="11">C58-F58</f>
        <v>6.4481922944616438E-2</v>
      </c>
      <c r="H58" s="19">
        <f t="shared" si="7"/>
        <v>-1.6465737874097011E-2</v>
      </c>
      <c r="I58" s="20"/>
      <c r="O58" s="16">
        <v>40</v>
      </c>
      <c r="P58" s="6">
        <f>E31</f>
        <v>-6.3250000000000008E-3</v>
      </c>
      <c r="Q58" s="17">
        <f t="shared" ref="Q58:Q74" si="12">O58^2</f>
        <v>1600</v>
      </c>
      <c r="R58" s="18">
        <f>O58*P58</f>
        <v>-0.253</v>
      </c>
      <c r="S58" s="6">
        <f t="shared" si="8"/>
        <v>-6.8955452356381147E-2</v>
      </c>
      <c r="T58" s="6">
        <f t="shared" ref="T58:T74" si="13">P58-S58</f>
        <v>6.263045235638115E-2</v>
      </c>
      <c r="U58" s="19">
        <f t="shared" si="9"/>
        <v>-1.6358875128998973E-2</v>
      </c>
    </row>
    <row r="59" spans="1:256" x14ac:dyDescent="0.25">
      <c r="A59" s="4"/>
      <c r="B59" s="16">
        <v>80</v>
      </c>
      <c r="C59" s="6">
        <f>F20</f>
        <v>-1.5224999999999999E-2</v>
      </c>
      <c r="D59" s="17">
        <f t="shared" si="10"/>
        <v>6400</v>
      </c>
      <c r="E59" s="18">
        <f t="shared" ref="E59:E74" si="14">B59*C59</f>
        <v>-1.218</v>
      </c>
      <c r="F59" s="6">
        <f t="shared" si="6"/>
        <v>-5.6316185070519435E-2</v>
      </c>
      <c r="G59" s="6">
        <f t="shared" si="11"/>
        <v>4.109118507051944E-2</v>
      </c>
      <c r="H59" s="19">
        <f t="shared" si="7"/>
        <v>-3.9856475748194009E-2</v>
      </c>
      <c r="I59" s="20"/>
      <c r="O59" s="16">
        <v>80</v>
      </c>
      <c r="P59" s="6">
        <f>F31</f>
        <v>-1.7675E-2</v>
      </c>
      <c r="Q59" s="17">
        <f t="shared" si="12"/>
        <v>6400</v>
      </c>
      <c r="R59" s="18">
        <f t="shared" ref="R59:R74" si="15">O59*P59</f>
        <v>-1.4139999999999999</v>
      </c>
      <c r="S59" s="6">
        <f t="shared" si="8"/>
        <v>-5.6396577227382186E-2</v>
      </c>
      <c r="T59" s="6">
        <f t="shared" si="13"/>
        <v>3.872157722738219E-2</v>
      </c>
      <c r="U59" s="19">
        <f t="shared" si="9"/>
        <v>-4.0267750257997934E-2</v>
      </c>
    </row>
    <row r="60" spans="1:256" x14ac:dyDescent="0.25">
      <c r="A60" s="4"/>
      <c r="B60" s="16">
        <v>120</v>
      </c>
      <c r="C60" s="6">
        <f>G20</f>
        <v>-2.5949999999999997E-2</v>
      </c>
      <c r="D60" s="17">
        <f t="shared" si="10"/>
        <v>14400</v>
      </c>
      <c r="E60" s="18">
        <f t="shared" si="14"/>
        <v>-3.1139999999999999</v>
      </c>
      <c r="F60" s="6">
        <f t="shared" si="6"/>
        <v>-4.4000447196422425E-2</v>
      </c>
      <c r="G60" s="6">
        <f t="shared" si="11"/>
        <v>1.8050447196422428E-2</v>
      </c>
      <c r="H60" s="19">
        <f t="shared" si="7"/>
        <v>-6.2897213622291018E-2</v>
      </c>
      <c r="I60" s="20"/>
      <c r="O60" s="16">
        <v>120</v>
      </c>
      <c r="P60" s="6">
        <f>G31</f>
        <v>-2.8000000000000001E-2</v>
      </c>
      <c r="Q60" s="17">
        <f t="shared" si="12"/>
        <v>14400</v>
      </c>
      <c r="R60" s="18">
        <f t="shared" si="15"/>
        <v>-3.36</v>
      </c>
      <c r="S60" s="6">
        <f t="shared" si="8"/>
        <v>-4.3837702098383217E-2</v>
      </c>
      <c r="T60" s="6">
        <f t="shared" si="13"/>
        <v>1.5837702098383217E-2</v>
      </c>
      <c r="U60" s="19">
        <f t="shared" si="9"/>
        <v>-6.315162538699691E-2</v>
      </c>
    </row>
    <row r="61" spans="1:256" x14ac:dyDescent="0.25">
      <c r="A61" s="4"/>
      <c r="B61" s="16">
        <v>160</v>
      </c>
      <c r="C61" s="6">
        <f>H20</f>
        <v>-4.0949999999999993E-2</v>
      </c>
      <c r="D61" s="17">
        <f t="shared" si="10"/>
        <v>25600</v>
      </c>
      <c r="E61" s="18">
        <f t="shared" si="14"/>
        <v>-6.5519999999999987</v>
      </c>
      <c r="F61" s="6">
        <f t="shared" si="6"/>
        <v>-3.1684709322325422E-2</v>
      </c>
      <c r="G61" s="6">
        <f t="shared" si="11"/>
        <v>-9.2652906776745717E-3</v>
      </c>
      <c r="H61" s="19">
        <f t="shared" si="7"/>
        <v>-9.0212951496388027E-2</v>
      </c>
      <c r="I61" s="20"/>
      <c r="O61" s="16">
        <v>160</v>
      </c>
      <c r="P61" s="6">
        <f>H31</f>
        <v>-4.1524999999999999E-2</v>
      </c>
      <c r="Q61" s="17">
        <f t="shared" si="12"/>
        <v>25600</v>
      </c>
      <c r="R61" s="18">
        <f t="shared" si="15"/>
        <v>-6.6440000000000001</v>
      </c>
      <c r="S61" s="6">
        <f t="shared" si="8"/>
        <v>-3.1278826969384249E-2</v>
      </c>
      <c r="T61" s="6">
        <f t="shared" si="13"/>
        <v>-1.024617303061575E-2</v>
      </c>
      <c r="U61" s="19">
        <f t="shared" si="9"/>
        <v>-8.923550051599588E-2</v>
      </c>
    </row>
    <row r="62" spans="1:256" x14ac:dyDescent="0.25">
      <c r="A62" s="4"/>
      <c r="B62" s="16">
        <v>200</v>
      </c>
      <c r="C62" s="6">
        <f>I20</f>
        <v>-4.8899999999999999E-2</v>
      </c>
      <c r="D62" s="17">
        <f t="shared" si="10"/>
        <v>40000</v>
      </c>
      <c r="E62" s="18">
        <f t="shared" si="14"/>
        <v>-9.7799999999999994</v>
      </c>
      <c r="F62" s="6">
        <f t="shared" si="6"/>
        <v>-1.9368971448228411E-2</v>
      </c>
      <c r="G62" s="6">
        <f t="shared" si="11"/>
        <v>-2.9531028551771588E-2</v>
      </c>
      <c r="H62" s="19">
        <f t="shared" si="7"/>
        <v>-0.11047868937048504</v>
      </c>
      <c r="I62" s="20"/>
      <c r="O62" s="16">
        <v>200</v>
      </c>
      <c r="P62" s="6">
        <f>I31</f>
        <v>-4.7274999999999998E-2</v>
      </c>
      <c r="Q62" s="17">
        <f t="shared" si="12"/>
        <v>40000</v>
      </c>
      <c r="R62" s="18">
        <f t="shared" si="15"/>
        <v>-9.4550000000000001</v>
      </c>
      <c r="S62" s="6">
        <f t="shared" si="8"/>
        <v>-1.8719951840385274E-2</v>
      </c>
      <c r="T62" s="6">
        <f t="shared" si="13"/>
        <v>-2.8555048159614724E-2</v>
      </c>
      <c r="U62" s="19">
        <f t="shared" si="9"/>
        <v>-0.10754437564499485</v>
      </c>
    </row>
    <row r="63" spans="1:256" x14ac:dyDescent="0.25">
      <c r="A63" s="4"/>
      <c r="B63" s="16">
        <v>240</v>
      </c>
      <c r="C63" s="6">
        <f>J20</f>
        <v>-4.6324999999999998E-2</v>
      </c>
      <c r="D63" s="17">
        <f t="shared" si="10"/>
        <v>57600</v>
      </c>
      <c r="E63" s="18">
        <f t="shared" si="14"/>
        <v>-11.118</v>
      </c>
      <c r="F63" s="6">
        <f t="shared" si="6"/>
        <v>-7.0532335741314012E-3</v>
      </c>
      <c r="G63" s="6">
        <f t="shared" si="11"/>
        <v>-3.9271766425868597E-2</v>
      </c>
      <c r="H63" s="19">
        <f t="shared" si="7"/>
        <v>-0.12021942724458204</v>
      </c>
      <c r="I63" s="20"/>
      <c r="O63" s="16">
        <v>240</v>
      </c>
      <c r="P63" s="6">
        <f>J31</f>
        <v>-4.3199999999999995E-2</v>
      </c>
      <c r="Q63" s="17">
        <f t="shared" si="12"/>
        <v>57600</v>
      </c>
      <c r="R63" s="18">
        <f t="shared" si="15"/>
        <v>-10.367999999999999</v>
      </c>
      <c r="S63" s="6">
        <f t="shared" si="8"/>
        <v>-6.1610767113863124E-3</v>
      </c>
      <c r="T63" s="6">
        <f t="shared" si="13"/>
        <v>-3.7038923288613683E-2</v>
      </c>
      <c r="U63" s="19">
        <f t="shared" si="9"/>
        <v>-0.11602825077399381</v>
      </c>
    </row>
    <row r="64" spans="1:256" x14ac:dyDescent="0.25">
      <c r="A64" s="4"/>
      <c r="B64" s="16">
        <v>280</v>
      </c>
      <c r="C64" s="6">
        <f>K20</f>
        <v>-3.6475E-2</v>
      </c>
      <c r="D64" s="17">
        <f t="shared" si="10"/>
        <v>78400</v>
      </c>
      <c r="E64" s="18">
        <f t="shared" si="14"/>
        <v>-10.213000000000001</v>
      </c>
      <c r="F64" s="6">
        <f t="shared" si="6"/>
        <v>5.2625042999655952E-3</v>
      </c>
      <c r="G64" s="6">
        <f t="shared" si="11"/>
        <v>-4.1737504299965596E-2</v>
      </c>
      <c r="H64" s="19">
        <f t="shared" si="7"/>
        <v>-0.12268516511867905</v>
      </c>
      <c r="I64" s="20"/>
      <c r="O64" s="16">
        <v>280</v>
      </c>
      <c r="P64" s="6">
        <f>K31</f>
        <v>-4.6050000000000001E-2</v>
      </c>
      <c r="Q64" s="17">
        <f t="shared" si="12"/>
        <v>78400</v>
      </c>
      <c r="R64" s="18">
        <f t="shared" si="15"/>
        <v>-12.894</v>
      </c>
      <c r="S64" s="6">
        <f t="shared" si="8"/>
        <v>6.397798417612649E-3</v>
      </c>
      <c r="T64" s="6">
        <f t="shared" si="13"/>
        <v>-5.244779841761265E-2</v>
      </c>
      <c r="U64" s="19">
        <f t="shared" si="9"/>
        <v>-0.13143712590299278</v>
      </c>
    </row>
    <row r="65" spans="1:22" x14ac:dyDescent="0.25">
      <c r="A65" s="4"/>
      <c r="B65" s="16">
        <v>320</v>
      </c>
      <c r="C65" s="6">
        <f>L20</f>
        <v>-4.9774999999999993E-2</v>
      </c>
      <c r="D65" s="17">
        <f t="shared" si="10"/>
        <v>102400</v>
      </c>
      <c r="E65" s="18">
        <f t="shared" si="14"/>
        <v>-15.927999999999997</v>
      </c>
      <c r="F65" s="6">
        <f t="shared" si="6"/>
        <v>1.7578242174062605E-2</v>
      </c>
      <c r="G65" s="6">
        <f t="shared" si="11"/>
        <v>-6.7353242174062605E-2</v>
      </c>
      <c r="H65" s="19">
        <f t="shared" si="7"/>
        <v>-0.14830090299277604</v>
      </c>
      <c r="I65" s="20"/>
      <c r="O65" s="16">
        <v>320</v>
      </c>
      <c r="P65" s="6">
        <f>L31</f>
        <v>-3.7724999999999995E-2</v>
      </c>
      <c r="Q65" s="17">
        <f t="shared" si="12"/>
        <v>102400</v>
      </c>
      <c r="R65" s="18">
        <f t="shared" si="15"/>
        <v>-12.071999999999999</v>
      </c>
      <c r="S65" s="6">
        <f t="shared" si="8"/>
        <v>1.8956673546611624E-2</v>
      </c>
      <c r="T65" s="6">
        <f t="shared" si="13"/>
        <v>-5.6681673546611619E-2</v>
      </c>
      <c r="U65" s="19">
        <f t="shared" si="9"/>
        <v>-0.13567100103199176</v>
      </c>
    </row>
    <row r="66" spans="1:22" x14ac:dyDescent="0.25">
      <c r="A66" s="4"/>
      <c r="B66" s="16">
        <v>360</v>
      </c>
      <c r="C66" s="6">
        <f>M20</f>
        <v>-3.4174999999999997E-2</v>
      </c>
      <c r="D66" s="17">
        <f t="shared" si="10"/>
        <v>129600</v>
      </c>
      <c r="E66" s="18">
        <f t="shared" si="14"/>
        <v>-12.302999999999999</v>
      </c>
      <c r="F66" s="6">
        <f t="shared" si="6"/>
        <v>2.9893980048159616E-2</v>
      </c>
      <c r="G66" s="6">
        <f t="shared" si="11"/>
        <v>-6.4068980048159613E-2</v>
      </c>
      <c r="H66" s="19">
        <f t="shared" si="7"/>
        <v>-0.14501664086687305</v>
      </c>
      <c r="I66" s="20"/>
      <c r="O66" s="16">
        <v>360</v>
      </c>
      <c r="P66" s="6">
        <f>M31</f>
        <v>-2.5575000000000001E-2</v>
      </c>
      <c r="Q66" s="17">
        <f t="shared" si="12"/>
        <v>129600</v>
      </c>
      <c r="R66" s="18">
        <f t="shared" si="15"/>
        <v>-9.2070000000000007</v>
      </c>
      <c r="S66" s="6">
        <f t="shared" si="8"/>
        <v>3.15155486756106E-2</v>
      </c>
      <c r="T66" s="6">
        <f t="shared" si="13"/>
        <v>-5.70905486756106E-2</v>
      </c>
      <c r="U66" s="19">
        <f t="shared" si="9"/>
        <v>-0.13607987616099071</v>
      </c>
    </row>
    <row r="67" spans="1:22" x14ac:dyDescent="0.25">
      <c r="A67" s="4"/>
      <c r="B67" s="16">
        <v>400</v>
      </c>
      <c r="C67" s="6">
        <f>N20</f>
        <v>-1.9875E-2</v>
      </c>
      <c r="D67" s="17">
        <f t="shared" si="10"/>
        <v>160000</v>
      </c>
      <c r="E67" s="18">
        <f t="shared" si="14"/>
        <v>-7.95</v>
      </c>
      <c r="F67" s="6">
        <f t="shared" si="6"/>
        <v>4.2209717922256626E-2</v>
      </c>
      <c r="G67" s="6">
        <f t="shared" si="11"/>
        <v>-6.208471792225663E-2</v>
      </c>
      <c r="H67" s="19">
        <f t="shared" si="7"/>
        <v>-0.14303237874097008</v>
      </c>
      <c r="I67" s="20"/>
      <c r="O67" s="16">
        <v>400</v>
      </c>
      <c r="P67" s="6">
        <f>N31</f>
        <v>-1.3450000000000002E-2</v>
      </c>
      <c r="Q67" s="17">
        <f t="shared" si="12"/>
        <v>160000</v>
      </c>
      <c r="R67" s="18">
        <f t="shared" si="15"/>
        <v>-5.3800000000000008</v>
      </c>
      <c r="S67" s="6">
        <f t="shared" si="8"/>
        <v>4.4074423804609575E-2</v>
      </c>
      <c r="T67" s="6">
        <f t="shared" si="13"/>
        <v>-5.7524423804609578E-2</v>
      </c>
      <c r="U67" s="19">
        <f t="shared" si="9"/>
        <v>-0.13651375128998972</v>
      </c>
    </row>
    <row r="68" spans="1:22" ht="14.4" x14ac:dyDescent="0.3">
      <c r="A68" s="21"/>
      <c r="B68" s="16">
        <v>440</v>
      </c>
      <c r="C68" s="22">
        <f>O20</f>
        <v>1.2499999999999968E-4</v>
      </c>
      <c r="D68" s="17">
        <f t="shared" si="10"/>
        <v>193600</v>
      </c>
      <c r="E68" s="18">
        <f t="shared" si="14"/>
        <v>5.4999999999999855E-2</v>
      </c>
      <c r="F68" s="6">
        <f t="shared" si="6"/>
        <v>5.4525455796353636E-2</v>
      </c>
      <c r="G68" s="6">
        <f t="shared" si="11"/>
        <v>-5.4400455796353636E-2</v>
      </c>
      <c r="H68" s="19">
        <f t="shared" si="7"/>
        <v>-0.13534811661506707</v>
      </c>
      <c r="I68" s="20"/>
      <c r="N68" s="21"/>
      <c r="O68" s="16">
        <v>440</v>
      </c>
      <c r="P68" s="22">
        <f>O31</f>
        <v>5.3E-3</v>
      </c>
      <c r="Q68" s="17">
        <f t="shared" si="12"/>
        <v>193600</v>
      </c>
      <c r="R68" s="18">
        <f t="shared" si="15"/>
        <v>2.3319999999999999</v>
      </c>
      <c r="S68" s="6">
        <f t="shared" si="8"/>
        <v>5.6633298933608522E-2</v>
      </c>
      <c r="T68" s="6">
        <f t="shared" si="13"/>
        <v>-5.1333298933608523E-2</v>
      </c>
      <c r="U68" s="19">
        <f t="shared" si="9"/>
        <v>-0.13032262641898865</v>
      </c>
    </row>
    <row r="69" spans="1:22" x14ac:dyDescent="0.25">
      <c r="B69" s="16">
        <v>480</v>
      </c>
      <c r="C69" s="6">
        <f>P20</f>
        <v>2.215E-2</v>
      </c>
      <c r="D69" s="17">
        <f t="shared" si="10"/>
        <v>230400</v>
      </c>
      <c r="E69" s="18">
        <f t="shared" si="14"/>
        <v>10.632</v>
      </c>
      <c r="F69" s="6">
        <f t="shared" si="6"/>
        <v>6.6841193670450647E-2</v>
      </c>
      <c r="G69" s="6">
        <f t="shared" si="11"/>
        <v>-4.4691193670450644E-2</v>
      </c>
      <c r="H69" s="19">
        <f t="shared" si="7"/>
        <v>-0.12563885448916409</v>
      </c>
      <c r="I69" s="20"/>
      <c r="N69" s="7"/>
      <c r="O69" s="16">
        <v>480</v>
      </c>
      <c r="P69" s="6">
        <f>P31</f>
        <v>2.8775000000000002E-2</v>
      </c>
      <c r="Q69" s="17">
        <f t="shared" si="12"/>
        <v>230400</v>
      </c>
      <c r="R69" s="18">
        <f t="shared" si="15"/>
        <v>13.812000000000001</v>
      </c>
      <c r="S69" s="6">
        <f t="shared" si="8"/>
        <v>6.9192174062607498E-2</v>
      </c>
      <c r="T69" s="6">
        <f t="shared" si="13"/>
        <v>-4.0417174062607496E-2</v>
      </c>
      <c r="U69" s="19">
        <f t="shared" si="9"/>
        <v>-0.11940650154798763</v>
      </c>
    </row>
    <row r="70" spans="1:22" x14ac:dyDescent="0.25">
      <c r="B70" s="16">
        <v>520</v>
      </c>
      <c r="C70" s="6">
        <f>Q20</f>
        <v>6.5125000000000002E-2</v>
      </c>
      <c r="D70" s="17">
        <f t="shared" si="10"/>
        <v>270400</v>
      </c>
      <c r="E70" s="18">
        <f t="shared" si="14"/>
        <v>33.865000000000002</v>
      </c>
      <c r="F70" s="6">
        <f t="shared" si="6"/>
        <v>7.9156931544547657E-2</v>
      </c>
      <c r="G70" s="6">
        <f t="shared" si="11"/>
        <v>-1.4031931544547654E-2</v>
      </c>
      <c r="H70" s="19">
        <f t="shared" si="7"/>
        <v>-9.4979592363261103E-2</v>
      </c>
      <c r="I70" s="20"/>
      <c r="N70" s="7"/>
      <c r="O70" s="16">
        <v>520</v>
      </c>
      <c r="P70" s="6">
        <f>Q31</f>
        <v>7.0074999999999998E-2</v>
      </c>
      <c r="Q70" s="17">
        <f t="shared" si="12"/>
        <v>270400</v>
      </c>
      <c r="R70" s="18">
        <f t="shared" si="15"/>
        <v>36.439</v>
      </c>
      <c r="S70" s="6">
        <f t="shared" si="8"/>
        <v>8.1751049191606473E-2</v>
      </c>
      <c r="T70" s="6">
        <f t="shared" si="13"/>
        <v>-1.1676049191606475E-2</v>
      </c>
      <c r="U70" s="19">
        <f t="shared" si="9"/>
        <v>-9.0665376676986598E-2</v>
      </c>
    </row>
    <row r="71" spans="1:22" x14ac:dyDescent="0.25">
      <c r="B71" s="16">
        <v>560</v>
      </c>
      <c r="C71" s="6">
        <f>R20</f>
        <v>0.10967499999999999</v>
      </c>
      <c r="D71" s="17">
        <f t="shared" si="10"/>
        <v>313600</v>
      </c>
      <c r="E71" s="18">
        <f t="shared" si="14"/>
        <v>61.417999999999999</v>
      </c>
      <c r="F71" s="6">
        <f t="shared" si="6"/>
        <v>9.1472669418644639E-2</v>
      </c>
      <c r="G71" s="6">
        <f t="shared" si="11"/>
        <v>1.8202330581355355E-2</v>
      </c>
      <c r="H71" s="19">
        <f t="shared" si="7"/>
        <v>-6.2745330237358093E-2</v>
      </c>
      <c r="I71" s="20"/>
      <c r="N71" s="7"/>
      <c r="O71" s="16">
        <v>560</v>
      </c>
      <c r="P71" s="6">
        <f>R31</f>
        <v>0.109275</v>
      </c>
      <c r="Q71" s="17">
        <f t="shared" si="12"/>
        <v>313600</v>
      </c>
      <c r="R71" s="18">
        <f t="shared" si="15"/>
        <v>61.193999999999996</v>
      </c>
      <c r="S71" s="6">
        <f t="shared" si="8"/>
        <v>9.4309924320605421E-2</v>
      </c>
      <c r="T71" s="6">
        <f t="shared" si="13"/>
        <v>1.4965075679394577E-2</v>
      </c>
      <c r="U71" s="19">
        <f t="shared" si="9"/>
        <v>-6.4024251805985546E-2</v>
      </c>
    </row>
    <row r="72" spans="1:22" x14ac:dyDescent="0.25">
      <c r="B72" s="16">
        <v>600</v>
      </c>
      <c r="C72" s="6">
        <f>S20</f>
        <v>0.14274999999999999</v>
      </c>
      <c r="D72" s="17">
        <f t="shared" si="10"/>
        <v>360000</v>
      </c>
      <c r="E72" s="18">
        <f t="shared" si="14"/>
        <v>85.649999999999991</v>
      </c>
      <c r="F72" s="6">
        <f t="shared" si="6"/>
        <v>0.10378840729274165</v>
      </c>
      <c r="G72" s="6">
        <f t="shared" si="11"/>
        <v>3.8961592707258338E-2</v>
      </c>
      <c r="H72" s="19">
        <f t="shared" si="7"/>
        <v>-4.198606811145511E-2</v>
      </c>
      <c r="I72" s="20"/>
      <c r="N72" s="7"/>
      <c r="O72" s="16">
        <v>600</v>
      </c>
      <c r="P72" s="6">
        <f>S31</f>
        <v>0.14322500000000002</v>
      </c>
      <c r="Q72" s="17">
        <f t="shared" si="12"/>
        <v>360000</v>
      </c>
      <c r="R72" s="18">
        <f t="shared" si="15"/>
        <v>85.935000000000016</v>
      </c>
      <c r="S72" s="6">
        <f t="shared" si="8"/>
        <v>0.1068687994496044</v>
      </c>
      <c r="T72" s="6">
        <f t="shared" si="13"/>
        <v>3.6356200550395623E-2</v>
      </c>
      <c r="U72" s="19">
        <f t="shared" si="9"/>
        <v>-4.26331269349845E-2</v>
      </c>
    </row>
    <row r="73" spans="1:22" x14ac:dyDescent="0.25">
      <c r="B73" s="16">
        <v>640</v>
      </c>
      <c r="C73" s="6">
        <f>T20</f>
        <v>0.19017499999999998</v>
      </c>
      <c r="D73" s="17">
        <f t="shared" si="10"/>
        <v>409600</v>
      </c>
      <c r="E73" s="18">
        <f t="shared" si="14"/>
        <v>121.71199999999999</v>
      </c>
      <c r="F73" s="6">
        <f t="shared" si="6"/>
        <v>0.11610414516683866</v>
      </c>
      <c r="G73" s="6">
        <f t="shared" si="11"/>
        <v>7.4070854833161323E-2</v>
      </c>
      <c r="H73" s="19">
        <f t="shared" si="7"/>
        <v>-6.8768059855521257E-3</v>
      </c>
      <c r="I73" s="20"/>
      <c r="N73" s="7"/>
      <c r="O73" s="16">
        <v>640</v>
      </c>
      <c r="P73" s="6">
        <f>T31</f>
        <v>0.18845000000000001</v>
      </c>
      <c r="Q73" s="17">
        <f t="shared" si="12"/>
        <v>409600</v>
      </c>
      <c r="R73" s="18">
        <f t="shared" si="15"/>
        <v>120.608</v>
      </c>
      <c r="S73" s="6">
        <f t="shared" si="8"/>
        <v>0.11942767457860337</v>
      </c>
      <c r="T73" s="6">
        <f t="shared" si="13"/>
        <v>6.9022325421396635E-2</v>
      </c>
      <c r="U73" s="19">
        <f t="shared" si="9"/>
        <v>-9.9670020639834878E-3</v>
      </c>
    </row>
    <row r="74" spans="1:22" x14ac:dyDescent="0.25">
      <c r="B74" s="16">
        <v>680</v>
      </c>
      <c r="C74" s="6">
        <f>U20</f>
        <v>0.21904999999999997</v>
      </c>
      <c r="D74" s="17">
        <f t="shared" si="10"/>
        <v>462400</v>
      </c>
      <c r="E74" s="18">
        <f t="shared" si="14"/>
        <v>148.95399999999998</v>
      </c>
      <c r="F74" s="6">
        <f t="shared" si="6"/>
        <v>0.12841988304093566</v>
      </c>
      <c r="G74" s="6">
        <f t="shared" si="11"/>
        <v>9.0630116959064311E-2</v>
      </c>
      <c r="H74" s="19">
        <f t="shared" si="7"/>
        <v>9.6824561403508619E-3</v>
      </c>
      <c r="I74" s="20"/>
      <c r="N74" s="7"/>
      <c r="O74" s="16">
        <v>680</v>
      </c>
      <c r="P74" s="6">
        <f>U31</f>
        <v>0.218475</v>
      </c>
      <c r="Q74" s="17">
        <f t="shared" si="12"/>
        <v>462400</v>
      </c>
      <c r="R74" s="18">
        <f t="shared" si="15"/>
        <v>148.56299999999999</v>
      </c>
      <c r="S74" s="6">
        <f t="shared" si="8"/>
        <v>0.13198654970760235</v>
      </c>
      <c r="T74" s="6">
        <f t="shared" si="13"/>
        <v>8.6488450292397656E-2</v>
      </c>
      <c r="U74" s="19">
        <f t="shared" si="9"/>
        <v>7.4991228070175331E-3</v>
      </c>
    </row>
    <row r="75" spans="1:22" x14ac:dyDescent="0.25">
      <c r="A75" s="23" t="s">
        <v>48</v>
      </c>
      <c r="B75" s="24">
        <f>SUM(B57:B74)</f>
        <v>6120</v>
      </c>
      <c r="C75" s="25">
        <f>SUM(C57:C74)</f>
        <v>0.42724999999999991</v>
      </c>
      <c r="D75" s="26">
        <f t="shared" ref="D75:E75" si="16">SUM(D57:D74)</f>
        <v>2856000</v>
      </c>
      <c r="E75" s="25">
        <f t="shared" si="16"/>
        <v>383.94399999999996</v>
      </c>
      <c r="F75" s="27"/>
      <c r="G75" s="27"/>
      <c r="H75" s="28"/>
      <c r="I75" s="14"/>
      <c r="N75" s="23" t="s">
        <v>48</v>
      </c>
      <c r="O75" s="24">
        <f>SUM(O57:O74)</f>
        <v>6120</v>
      </c>
      <c r="P75" s="25">
        <f>SUM(P57:P74)</f>
        <v>0.45425000000000004</v>
      </c>
      <c r="Q75" s="26">
        <f t="shared" ref="Q75:R75" si="17">SUM(Q57:Q74)</f>
        <v>2856000</v>
      </c>
      <c r="R75" s="25">
        <f t="shared" si="17"/>
        <v>397.83600000000001</v>
      </c>
      <c r="S75" s="27"/>
      <c r="T75" s="27"/>
      <c r="U75" s="27"/>
    </row>
    <row r="77" spans="1:22" ht="13.8" thickBot="1" x14ac:dyDescent="0.3"/>
    <row r="78" spans="1:22" ht="13.8" thickBot="1" x14ac:dyDescent="0.3">
      <c r="H78" s="119" t="s">
        <v>39</v>
      </c>
      <c r="I78" s="119"/>
      <c r="J78" s="119"/>
      <c r="K78" s="119" t="s">
        <v>40</v>
      </c>
      <c r="L78" s="119"/>
      <c r="M78" s="119"/>
      <c r="O78" s="30" t="s">
        <v>49</v>
      </c>
      <c r="P78" s="31">
        <f>U74-U66</f>
        <v>0.14357899896800824</v>
      </c>
      <c r="V78" s="14"/>
    </row>
    <row r="79" spans="1:22" ht="14.4" x14ac:dyDescent="0.3">
      <c r="B79" s="30" t="s">
        <v>49</v>
      </c>
      <c r="C79" s="31">
        <f>H74-H66</f>
        <v>0.1546990970072239</v>
      </c>
      <c r="H79" s="46" t="s">
        <v>49</v>
      </c>
      <c r="I79" s="46" t="s">
        <v>50</v>
      </c>
      <c r="J79" s="46" t="s">
        <v>51</v>
      </c>
      <c r="K79" s="46" t="s">
        <v>49</v>
      </c>
      <c r="L79" s="46" t="s">
        <v>50</v>
      </c>
      <c r="M79" s="46" t="s">
        <v>51</v>
      </c>
      <c r="O79" s="100" t="s">
        <v>40</v>
      </c>
      <c r="P79" s="18" t="s">
        <v>50</v>
      </c>
      <c r="Q79" s="32">
        <f>((18*R75)-(O75*P75))/((18*Q75)-(O75)^2)</f>
        <v>3.1397187822497421E-4</v>
      </c>
      <c r="R79" s="18">
        <f>SLOPE(P56:P74,O56:O74)</f>
        <v>3.1397187822497421E-4</v>
      </c>
      <c r="V79" s="15"/>
    </row>
    <row r="80" spans="1:22" x14ac:dyDescent="0.25">
      <c r="B80" s="100" t="s">
        <v>39</v>
      </c>
      <c r="C80" s="18" t="s">
        <v>50</v>
      </c>
      <c r="D80" s="32">
        <f>((18*E75)-(B75*C75))/((18*D75)-(B75)^2)</f>
        <v>3.0789344685242518E-4</v>
      </c>
      <c r="E80" s="18">
        <f>SLOPE(C57:C74,B57:B74)</f>
        <v>3.0789344685242513E-4</v>
      </c>
      <c r="F80" s="33"/>
      <c r="H80" s="41">
        <f>C79</f>
        <v>0.1546990970072239</v>
      </c>
      <c r="I80" s="42">
        <f>D80</f>
        <v>3.0789344685242518E-4</v>
      </c>
      <c r="J80" s="42">
        <f>D81</f>
        <v>-8.0947660818713449E-2</v>
      </c>
      <c r="K80" s="41">
        <f>P78</f>
        <v>0.14357899896800824</v>
      </c>
      <c r="L80" s="42">
        <f>Q79</f>
        <v>3.1397187822497421E-4</v>
      </c>
      <c r="M80" s="42">
        <f>Q80</f>
        <v>-8.1514327485380123E-2</v>
      </c>
      <c r="O80" s="100"/>
      <c r="P80" s="18" t="s">
        <v>51</v>
      </c>
      <c r="Q80" s="32">
        <f>((Q75*P75)-(O75*R75))/((18*Q75)-(O75^2))</f>
        <v>-8.1514327485380123E-2</v>
      </c>
      <c r="R80" s="18">
        <f>INTERCEPT(P56:P74,O56:O74)</f>
        <v>-8.1514327485380123E-2</v>
      </c>
      <c r="V80" s="20"/>
    </row>
    <row r="81" spans="2:22" x14ac:dyDescent="0.25">
      <c r="B81" s="100"/>
      <c r="C81" s="18" t="s">
        <v>51</v>
      </c>
      <c r="D81" s="18">
        <f>((D75*C75)-(B75*E75))/((18*D75)-(B75^2))</f>
        <v>-8.0947660818713449E-2</v>
      </c>
      <c r="E81" s="18">
        <f>INTERCEPT(C57:C74,B57:B74)</f>
        <v>-8.0947660818713435E-2</v>
      </c>
      <c r="V81" s="20"/>
    </row>
    <row r="82" spans="2:22" x14ac:dyDescent="0.25">
      <c r="V82" s="20"/>
    </row>
    <row r="83" spans="2:22" x14ac:dyDescent="0.25">
      <c r="V83" s="20"/>
    </row>
    <row r="84" spans="2:22" x14ac:dyDescent="0.25">
      <c r="V84" s="20"/>
    </row>
    <row r="85" spans="2:22" x14ac:dyDescent="0.25">
      <c r="V85" s="20"/>
    </row>
    <row r="86" spans="2:22" x14ac:dyDescent="0.25">
      <c r="V86" s="20"/>
    </row>
    <row r="87" spans="2:22" x14ac:dyDescent="0.25">
      <c r="V87" s="20"/>
    </row>
    <row r="88" spans="2:22" x14ac:dyDescent="0.25">
      <c r="V88" s="20"/>
    </row>
    <row r="89" spans="2:22" x14ac:dyDescent="0.25">
      <c r="V89" s="20"/>
    </row>
    <row r="90" spans="2:22" x14ac:dyDescent="0.25">
      <c r="V90" s="20"/>
    </row>
    <row r="91" spans="2:22" x14ac:dyDescent="0.25">
      <c r="V91" s="20"/>
    </row>
    <row r="92" spans="2:22" x14ac:dyDescent="0.25">
      <c r="V92" s="20"/>
    </row>
    <row r="93" spans="2:22" x14ac:dyDescent="0.25">
      <c r="V93" s="20"/>
    </row>
    <row r="94" spans="2:22" x14ac:dyDescent="0.25">
      <c r="V94" s="20"/>
    </row>
    <row r="95" spans="2:22" x14ac:dyDescent="0.25">
      <c r="V95" s="20"/>
    </row>
    <row r="96" spans="2:22" x14ac:dyDescent="0.25">
      <c r="V96" s="20"/>
    </row>
    <row r="97" spans="22:22" x14ac:dyDescent="0.25">
      <c r="V97" s="20"/>
    </row>
    <row r="98" spans="22:22" x14ac:dyDescent="0.25">
      <c r="V98" s="29"/>
    </row>
    <row r="162" spans="1:15" ht="13.8" thickBot="1" x14ac:dyDescent="0.3"/>
    <row r="163" spans="1:15" s="101" customFormat="1" ht="13.8" customHeight="1" thickBot="1" x14ac:dyDescent="0.3">
      <c r="A163" s="101" t="s">
        <v>55</v>
      </c>
    </row>
    <row r="164" spans="1:15" s="101" customFormat="1" ht="13.8" customHeight="1" thickBot="1" x14ac:dyDescent="0.3">
      <c r="A164" s="109"/>
    </row>
    <row r="165" spans="1:15" s="124" customFormat="1" ht="13.8" customHeight="1" thickBot="1" x14ac:dyDescent="0.3">
      <c r="A165" s="104"/>
    </row>
    <row r="168" spans="1:15" x14ac:dyDescent="0.25">
      <c r="A168" s="120" t="s">
        <v>39</v>
      </c>
      <c r="B168" s="121"/>
      <c r="C168" s="121"/>
      <c r="D168" s="121"/>
      <c r="E168" s="122"/>
      <c r="K168" s="123" t="s">
        <v>40</v>
      </c>
      <c r="L168" s="121"/>
      <c r="M168" s="121"/>
      <c r="N168" s="121"/>
      <c r="O168" s="122"/>
    </row>
    <row r="169" spans="1:15" ht="14.4" x14ac:dyDescent="0.3">
      <c r="A169" s="43" t="s">
        <v>56</v>
      </c>
      <c r="B169" s="43" t="s">
        <v>57</v>
      </c>
      <c r="C169" s="43" t="s">
        <v>58</v>
      </c>
      <c r="D169" s="43" t="s">
        <v>59</v>
      </c>
      <c r="E169" s="43" t="s">
        <v>60</v>
      </c>
      <c r="K169" s="43" t="s">
        <v>56</v>
      </c>
      <c r="L169" s="43" t="s">
        <v>57</v>
      </c>
      <c r="M169" s="43" t="s">
        <v>58</v>
      </c>
      <c r="N169" s="43" t="s">
        <v>59</v>
      </c>
      <c r="O169" s="43" t="s">
        <v>60</v>
      </c>
    </row>
    <row r="170" spans="1:15" x14ac:dyDescent="0.25">
      <c r="A170" s="44">
        <v>0</v>
      </c>
      <c r="B170" s="45">
        <f>'100 mm sem rev'!H66*1000</f>
        <v>0</v>
      </c>
      <c r="C170" s="45">
        <f t="shared" ref="C170:C187" si="18">H57*1000</f>
        <v>0</v>
      </c>
      <c r="D170" s="45">
        <f>(B170-C170)/2</f>
        <v>0</v>
      </c>
      <c r="E170" s="45">
        <f>(B170+C170)/2</f>
        <v>0</v>
      </c>
      <c r="K170" s="44">
        <v>0</v>
      </c>
      <c r="L170" s="45">
        <f>'100 mm sem rev'!U66*1000</f>
        <v>0</v>
      </c>
      <c r="M170" s="45">
        <f t="shared" ref="M170:M187" si="19">U57*1000</f>
        <v>0</v>
      </c>
      <c r="N170" s="45">
        <f>(L170-M170)/2</f>
        <v>0</v>
      </c>
      <c r="O170" s="45">
        <f>(L170+M170)/2</f>
        <v>0</v>
      </c>
    </row>
    <row r="171" spans="1:15" x14ac:dyDescent="0.25">
      <c r="A171" s="44">
        <v>40</v>
      </c>
      <c r="B171" s="45">
        <f>'100 mm sem rev'!H67*1000</f>
        <v>-9.8283539731682108</v>
      </c>
      <c r="C171" s="45">
        <f t="shared" si="18"/>
        <v>-16.465737874097012</v>
      </c>
      <c r="D171" s="45">
        <f t="shared" ref="D171:D187" si="20">(B171-C171)/2</f>
        <v>3.3186919504644008</v>
      </c>
      <c r="E171" s="45">
        <f t="shared" ref="E171:E187" si="21">(B171+C171)/2</f>
        <v>-13.147045923632611</v>
      </c>
      <c r="K171" s="44">
        <v>40</v>
      </c>
      <c r="L171" s="45">
        <f>'100 mm sem rev'!U67*1000</f>
        <v>-8.9559597523219896</v>
      </c>
      <c r="M171" s="45">
        <f t="shared" si="19"/>
        <v>-16.358875128998974</v>
      </c>
      <c r="N171" s="45">
        <f t="shared" ref="N171:N187" si="22">(L171-M171)/2</f>
        <v>3.7014576883384924</v>
      </c>
      <c r="O171" s="45">
        <f t="shared" ref="O171:O187" si="23">(L171+M171)/2</f>
        <v>-12.657417440660481</v>
      </c>
    </row>
    <row r="172" spans="1:15" x14ac:dyDescent="0.25">
      <c r="A172" s="44">
        <v>80</v>
      </c>
      <c r="B172" s="45">
        <f>'100 mm sem rev'!H68*1000</f>
        <v>-26.106707946336446</v>
      </c>
      <c r="C172" s="45">
        <f t="shared" si="18"/>
        <v>-39.856475748194008</v>
      </c>
      <c r="D172" s="45">
        <f t="shared" si="20"/>
        <v>6.874883900928781</v>
      </c>
      <c r="E172" s="45">
        <f t="shared" si="21"/>
        <v>-32.981591847265229</v>
      </c>
      <c r="K172" s="44">
        <v>80</v>
      </c>
      <c r="L172" s="45">
        <f>'100 mm sem rev'!U68*1000</f>
        <v>-25.886919504644002</v>
      </c>
      <c r="M172" s="45">
        <f t="shared" si="19"/>
        <v>-40.267750257997932</v>
      </c>
      <c r="N172" s="45">
        <f t="shared" si="22"/>
        <v>7.190415376676965</v>
      </c>
      <c r="O172" s="45">
        <f t="shared" si="23"/>
        <v>-33.077334881320965</v>
      </c>
    </row>
    <row r="173" spans="1:15" x14ac:dyDescent="0.25">
      <c r="A173" s="44">
        <v>120</v>
      </c>
      <c r="B173" s="45">
        <f>'100 mm sem rev'!H69*1000</f>
        <v>-49.485061919504652</v>
      </c>
      <c r="C173" s="45">
        <f t="shared" si="18"/>
        <v>-62.897213622291019</v>
      </c>
      <c r="D173" s="45">
        <f t="shared" si="20"/>
        <v>6.7060758513931837</v>
      </c>
      <c r="E173" s="45">
        <f t="shared" si="21"/>
        <v>-56.191137770897839</v>
      </c>
      <c r="K173" s="44">
        <v>120</v>
      </c>
      <c r="L173" s="45">
        <f>'100 mm sem rev'!U69*1000</f>
        <v>-49.417879256965975</v>
      </c>
      <c r="M173" s="45">
        <f t="shared" si="19"/>
        <v>-63.151625386996912</v>
      </c>
      <c r="N173" s="45">
        <f t="shared" si="22"/>
        <v>6.8668730650154686</v>
      </c>
      <c r="O173" s="45">
        <f t="shared" si="23"/>
        <v>-56.284752321981443</v>
      </c>
    </row>
    <row r="174" spans="1:15" x14ac:dyDescent="0.25">
      <c r="A174" s="44">
        <v>160</v>
      </c>
      <c r="B174" s="45">
        <f>'100 mm sem rev'!H70*1000</f>
        <v>-76.013415892672867</v>
      </c>
      <c r="C174" s="45">
        <f t="shared" si="18"/>
        <v>-90.21295149638803</v>
      </c>
      <c r="D174" s="45">
        <f t="shared" si="20"/>
        <v>7.0997678018575812</v>
      </c>
      <c r="E174" s="45">
        <f t="shared" si="21"/>
        <v>-83.113183694530449</v>
      </c>
      <c r="K174" s="44">
        <v>160</v>
      </c>
      <c r="L174" s="45">
        <f>'100 mm sem rev'!U70*1000</f>
        <v>-74.923839009287917</v>
      </c>
      <c r="M174" s="45">
        <f t="shared" si="19"/>
        <v>-89.235500515995881</v>
      </c>
      <c r="N174" s="45">
        <f t="shared" si="22"/>
        <v>7.1558307533539818</v>
      </c>
      <c r="O174" s="45">
        <f t="shared" si="23"/>
        <v>-82.079669762641899</v>
      </c>
    </row>
    <row r="175" spans="1:15" x14ac:dyDescent="0.25">
      <c r="A175" s="44">
        <v>200</v>
      </c>
      <c r="B175" s="45">
        <f>'100 mm sem rev'!H71*1000</f>
        <v>-94.891769865841098</v>
      </c>
      <c r="C175" s="45">
        <f t="shared" si="18"/>
        <v>-110.47868937048504</v>
      </c>
      <c r="D175" s="45">
        <f t="shared" si="20"/>
        <v>7.7934597523219722</v>
      </c>
      <c r="E175" s="45">
        <f t="shared" si="21"/>
        <v>-102.68522961816308</v>
      </c>
      <c r="K175" s="44">
        <v>200</v>
      </c>
      <c r="L175" s="45">
        <f>'100 mm sem rev'!U71*1000</f>
        <v>-93.229798761609999</v>
      </c>
      <c r="M175" s="45">
        <f t="shared" si="19"/>
        <v>-107.54437564499484</v>
      </c>
      <c r="N175" s="45">
        <f t="shared" si="22"/>
        <v>7.1572884416924225</v>
      </c>
      <c r="O175" s="45">
        <f t="shared" si="23"/>
        <v>-100.38708720330243</v>
      </c>
    </row>
    <row r="176" spans="1:15" x14ac:dyDescent="0.25">
      <c r="A176" s="44">
        <v>240</v>
      </c>
      <c r="B176" s="45">
        <f>'100 mm sem rev'!H72*1000</f>
        <v>-102.29512383900919</v>
      </c>
      <c r="C176" s="45">
        <f t="shared" si="18"/>
        <v>-120.21942724458204</v>
      </c>
      <c r="D176" s="45">
        <f t="shared" si="20"/>
        <v>8.9621517027864215</v>
      </c>
      <c r="E176" s="45">
        <f t="shared" si="21"/>
        <v>-111.25727554179562</v>
      </c>
      <c r="K176" s="44">
        <v>240</v>
      </c>
      <c r="L176" s="45">
        <f>'100 mm sem rev'!U72*1000</f>
        <v>-101.01075851393196</v>
      </c>
      <c r="M176" s="45">
        <f t="shared" si="19"/>
        <v>-116.02825077399382</v>
      </c>
      <c r="N176" s="45">
        <f t="shared" si="22"/>
        <v>7.5087461300309286</v>
      </c>
      <c r="O176" s="45">
        <f t="shared" si="23"/>
        <v>-108.51950464396289</v>
      </c>
    </row>
    <row r="177" spans="1:16" x14ac:dyDescent="0.25">
      <c r="A177" s="44">
        <v>280</v>
      </c>
      <c r="B177" s="45">
        <f>'100 mm sem rev'!H73*1000</f>
        <v>-115.92347781217751</v>
      </c>
      <c r="C177" s="45">
        <f t="shared" si="18"/>
        <v>-122.68516511867905</v>
      </c>
      <c r="D177" s="45">
        <f t="shared" si="20"/>
        <v>3.3808436532507713</v>
      </c>
      <c r="E177" s="45">
        <f t="shared" si="21"/>
        <v>-119.30432146542827</v>
      </c>
      <c r="K177" s="44">
        <v>280</v>
      </c>
      <c r="L177" s="45">
        <f>'100 mm sem rev'!U73*1000</f>
        <v>-115.41671826625397</v>
      </c>
      <c r="M177" s="45">
        <f t="shared" si="19"/>
        <v>-131.43712590299279</v>
      </c>
      <c r="N177" s="45">
        <f t="shared" si="22"/>
        <v>8.010203818369412</v>
      </c>
      <c r="O177" s="45">
        <f t="shared" si="23"/>
        <v>-123.42692208462338</v>
      </c>
    </row>
    <row r="178" spans="1:16" x14ac:dyDescent="0.25">
      <c r="A178" s="44">
        <v>320</v>
      </c>
      <c r="B178" s="45">
        <f>'100 mm sem rev'!H74*1000</f>
        <v>-122.52683178534575</v>
      </c>
      <c r="C178" s="45">
        <f t="shared" si="18"/>
        <v>-148.30090299277603</v>
      </c>
      <c r="D178" s="45">
        <f t="shared" si="20"/>
        <v>12.887035603715141</v>
      </c>
      <c r="E178" s="45">
        <f t="shared" si="21"/>
        <v>-135.4138673890609</v>
      </c>
      <c r="K178" s="44">
        <v>320</v>
      </c>
      <c r="L178" s="45">
        <f>'100 mm sem rev'!U74*1000</f>
        <v>-121.97267801857595</v>
      </c>
      <c r="M178" s="45">
        <f t="shared" si="19"/>
        <v>-135.67100103199175</v>
      </c>
      <c r="N178" s="45">
        <f t="shared" si="22"/>
        <v>6.849161506707901</v>
      </c>
      <c r="O178" s="45">
        <f t="shared" si="23"/>
        <v>-128.82183952528385</v>
      </c>
    </row>
    <row r="179" spans="1:16" x14ac:dyDescent="0.25">
      <c r="A179" s="44">
        <v>360</v>
      </c>
      <c r="B179" s="45">
        <f>'100 mm sem rev'!H75*1000</f>
        <v>-121.33018575851391</v>
      </c>
      <c r="C179" s="45">
        <f t="shared" si="18"/>
        <v>-145.01664086687305</v>
      </c>
      <c r="D179" s="45">
        <f t="shared" si="20"/>
        <v>11.84322755417957</v>
      </c>
      <c r="E179" s="45">
        <f t="shared" si="21"/>
        <v>-133.17341331269347</v>
      </c>
      <c r="K179" s="44">
        <v>360</v>
      </c>
      <c r="L179" s="45">
        <f>'100 mm sem rev'!U75*1000</f>
        <v>-121.45363777089793</v>
      </c>
      <c r="M179" s="45">
        <f t="shared" si="19"/>
        <v>-136.07987616099072</v>
      </c>
      <c r="N179" s="45">
        <f t="shared" si="22"/>
        <v>7.3131191950463972</v>
      </c>
      <c r="O179" s="45">
        <f t="shared" si="23"/>
        <v>-128.76675696594432</v>
      </c>
    </row>
    <row r="180" spans="1:16" x14ac:dyDescent="0.25">
      <c r="A180" s="44">
        <v>400</v>
      </c>
      <c r="B180" s="45">
        <f>'100 mm sem rev'!H76*1000</f>
        <v>-122.38353973168205</v>
      </c>
      <c r="C180" s="45">
        <f t="shared" si="18"/>
        <v>-143.03237874097007</v>
      </c>
      <c r="D180" s="45">
        <f t="shared" si="20"/>
        <v>10.324419504644013</v>
      </c>
      <c r="E180" s="45">
        <f t="shared" si="21"/>
        <v>-132.70795923632608</v>
      </c>
      <c r="K180" s="44">
        <v>400</v>
      </c>
      <c r="L180" s="45">
        <f>'100 mm sem rev'!U76*1000</f>
        <v>-121.75959752321994</v>
      </c>
      <c r="M180" s="45">
        <f t="shared" si="19"/>
        <v>-136.51375128998973</v>
      </c>
      <c r="N180" s="45">
        <f t="shared" si="22"/>
        <v>7.3770768833848948</v>
      </c>
      <c r="O180" s="45">
        <f t="shared" si="23"/>
        <v>-129.13667440660484</v>
      </c>
    </row>
    <row r="181" spans="1:16" x14ac:dyDescent="0.25">
      <c r="A181" s="44">
        <v>440</v>
      </c>
      <c r="B181" s="45">
        <f>'100 mm sem rev'!H77*1000</f>
        <v>-116.81189370485036</v>
      </c>
      <c r="C181" s="45">
        <f t="shared" si="18"/>
        <v>-135.34811661506708</v>
      </c>
      <c r="D181" s="45">
        <f t="shared" si="20"/>
        <v>9.268111455108361</v>
      </c>
      <c r="E181" s="45">
        <f t="shared" si="21"/>
        <v>-126.08000515995872</v>
      </c>
      <c r="K181" s="44">
        <v>440</v>
      </c>
      <c r="L181" s="45">
        <f>'100 mm sem rev'!U77*1000</f>
        <v>-116.74055727554197</v>
      </c>
      <c r="M181" s="45">
        <f t="shared" si="19"/>
        <v>-130.32262641898865</v>
      </c>
      <c r="N181" s="45">
        <f t="shared" si="22"/>
        <v>6.7910345717233369</v>
      </c>
      <c r="O181" s="45">
        <f t="shared" si="23"/>
        <v>-123.5315918472653</v>
      </c>
    </row>
    <row r="182" spans="1:16" x14ac:dyDescent="0.25">
      <c r="A182" s="44">
        <v>480</v>
      </c>
      <c r="B182" s="45">
        <f>'100 mm sem rev'!H78*1000</f>
        <v>-108.71524767801844</v>
      </c>
      <c r="C182" s="45">
        <f t="shared" si="18"/>
        <v>-125.63885448916409</v>
      </c>
      <c r="D182" s="45">
        <f t="shared" si="20"/>
        <v>8.4618034055728231</v>
      </c>
      <c r="E182" s="45">
        <f t="shared" si="21"/>
        <v>-117.17705108359127</v>
      </c>
      <c r="K182" s="44">
        <v>480</v>
      </c>
      <c r="L182" s="45">
        <f>'100 mm sem rev'!U78*1000</f>
        <v>-108.04651702786386</v>
      </c>
      <c r="M182" s="45">
        <f t="shared" si="19"/>
        <v>-119.40650154798763</v>
      </c>
      <c r="N182" s="45">
        <f t="shared" si="22"/>
        <v>5.6799922600618871</v>
      </c>
      <c r="O182" s="45">
        <f t="shared" si="23"/>
        <v>-113.72650928792575</v>
      </c>
    </row>
    <row r="183" spans="1:16" x14ac:dyDescent="0.25">
      <c r="A183" s="44">
        <v>520</v>
      </c>
      <c r="B183" s="45">
        <f>'100 mm sem rev'!H79*1000</f>
        <v>-81.868601651186708</v>
      </c>
      <c r="C183" s="45">
        <f t="shared" si="18"/>
        <v>-94.979592363261105</v>
      </c>
      <c r="D183" s="45">
        <f t="shared" si="20"/>
        <v>6.5554953560371985</v>
      </c>
      <c r="E183" s="45">
        <f t="shared" si="21"/>
        <v>-88.424097007223907</v>
      </c>
      <c r="K183" s="44">
        <v>520</v>
      </c>
      <c r="L183" s="45">
        <f>'100 mm sem rev'!U79*1000</f>
        <v>-81.277476780185964</v>
      </c>
      <c r="M183" s="45">
        <f t="shared" si="19"/>
        <v>-90.665376676986597</v>
      </c>
      <c r="N183" s="45">
        <f t="shared" si="22"/>
        <v>4.6939499484003164</v>
      </c>
      <c r="O183" s="45">
        <f t="shared" si="23"/>
        <v>-85.97142672858628</v>
      </c>
    </row>
    <row r="184" spans="1:16" x14ac:dyDescent="0.25">
      <c r="A184" s="44">
        <v>560</v>
      </c>
      <c r="B184" s="45">
        <f>'100 mm sem rev'!H80*1000</f>
        <v>-55.296955624354894</v>
      </c>
      <c r="C184" s="45">
        <f t="shared" si="18"/>
        <v>-62.745330237358097</v>
      </c>
      <c r="D184" s="45">
        <f t="shared" si="20"/>
        <v>3.7241873065016016</v>
      </c>
      <c r="E184" s="45">
        <f t="shared" si="21"/>
        <v>-59.021142930856499</v>
      </c>
      <c r="K184" s="44">
        <v>560</v>
      </c>
      <c r="L184" s="45">
        <f>'100 mm sem rev'!U80*1000</f>
        <v>-54.983436532507838</v>
      </c>
      <c r="M184" s="45">
        <f t="shared" si="19"/>
        <v>-64.024251805985543</v>
      </c>
      <c r="N184" s="45">
        <f t="shared" si="22"/>
        <v>4.5204076367388524</v>
      </c>
      <c r="O184" s="45">
        <f t="shared" si="23"/>
        <v>-59.50384416924669</v>
      </c>
    </row>
    <row r="185" spans="1:16" x14ac:dyDescent="0.25">
      <c r="A185" s="44">
        <v>600</v>
      </c>
      <c r="B185" s="45">
        <f>'100 mm sem rev'!H81*1000</f>
        <v>-34.425309597523224</v>
      </c>
      <c r="C185" s="45">
        <f t="shared" si="18"/>
        <v>-41.986068111455111</v>
      </c>
      <c r="D185" s="45">
        <f t="shared" si="20"/>
        <v>3.7803792569659436</v>
      </c>
      <c r="E185" s="45">
        <f t="shared" si="21"/>
        <v>-38.205688854489168</v>
      </c>
      <c r="K185" s="44">
        <v>600</v>
      </c>
      <c r="L185" s="45">
        <f>'100 mm sem rev'!U81*1000</f>
        <v>-34.064396284829854</v>
      </c>
      <c r="M185" s="45">
        <f t="shared" si="19"/>
        <v>-42.633126934984503</v>
      </c>
      <c r="N185" s="45">
        <f t="shared" si="22"/>
        <v>4.2843653250773244</v>
      </c>
      <c r="O185" s="45">
        <f t="shared" si="23"/>
        <v>-38.348761609907179</v>
      </c>
    </row>
    <row r="186" spans="1:16" x14ac:dyDescent="0.25">
      <c r="A186" s="44">
        <v>640</v>
      </c>
      <c r="B186" s="45">
        <f>'100 mm sem rev'!H82*1000</f>
        <v>-3.753663570691526</v>
      </c>
      <c r="C186" s="45">
        <f t="shared" si="18"/>
        <v>-6.8768059855521262</v>
      </c>
      <c r="D186" s="45">
        <f t="shared" si="20"/>
        <v>1.5615712074303001</v>
      </c>
      <c r="E186" s="45">
        <f t="shared" si="21"/>
        <v>-5.3152347781218259</v>
      </c>
      <c r="K186" s="44">
        <v>640</v>
      </c>
      <c r="L186" s="45">
        <f>'100 mm sem rev'!U82*1000</f>
        <v>-2.7953560371517803</v>
      </c>
      <c r="M186" s="45">
        <f t="shared" si="19"/>
        <v>-9.9670020639834878</v>
      </c>
      <c r="N186" s="45">
        <f t="shared" si="22"/>
        <v>3.5858230134158537</v>
      </c>
      <c r="O186" s="45">
        <f t="shared" si="23"/>
        <v>-6.381179050567634</v>
      </c>
    </row>
    <row r="187" spans="1:16" x14ac:dyDescent="0.25">
      <c r="A187" s="44">
        <v>680</v>
      </c>
      <c r="B187" s="45">
        <f>'100 mm sem rev'!H83*1000</f>
        <v>18.892982456140448</v>
      </c>
      <c r="C187" s="45">
        <f t="shared" si="18"/>
        <v>9.6824561403508618</v>
      </c>
      <c r="D187" s="45">
        <f t="shared" si="20"/>
        <v>4.6052631578947931</v>
      </c>
      <c r="E187" s="45">
        <f t="shared" si="21"/>
        <v>14.287719298245655</v>
      </c>
      <c r="K187" s="44">
        <v>680</v>
      </c>
      <c r="L187" s="45">
        <f>'100 mm sem rev'!U83*1000</f>
        <v>19.598684210526212</v>
      </c>
      <c r="M187" s="45">
        <f t="shared" si="19"/>
        <v>7.4991228070175335</v>
      </c>
      <c r="N187" s="45">
        <f t="shared" si="22"/>
        <v>6.0497807017543392</v>
      </c>
      <c r="O187" s="45">
        <f t="shared" si="23"/>
        <v>13.548903508771872</v>
      </c>
    </row>
    <row r="190" spans="1:16" s="64" customFormat="1" ht="13.2" customHeight="1" x14ac:dyDescent="0.25"/>
    <row r="191" spans="1:16" s="64" customFormat="1" ht="13.2" customHeight="1" x14ac:dyDescent="0.25">
      <c r="P191" s="64">
        <v>-129.13667440660484</v>
      </c>
    </row>
    <row r="192" spans="1:16" s="64" customFormat="1" ht="13.2" customHeight="1" x14ac:dyDescent="0.25">
      <c r="P192" s="64">
        <v>-135.4138673890609</v>
      </c>
    </row>
    <row r="197" spans="1:16" x14ac:dyDescent="0.25">
      <c r="P197" s="4">
        <f>AVERAGE(P191:P192)</f>
        <v>-132.27527089783285</v>
      </c>
    </row>
    <row r="199" spans="1:16" x14ac:dyDescent="0.25">
      <c r="A199" s="96"/>
      <c r="B199" s="96"/>
      <c r="C199" s="96"/>
      <c r="D199" s="96"/>
      <c r="E199" s="96"/>
      <c r="F199" s="14"/>
      <c r="G199" s="14"/>
      <c r="H199" s="29"/>
      <c r="I199" s="29"/>
      <c r="J199" s="29"/>
      <c r="K199" s="97"/>
      <c r="L199" s="96"/>
      <c r="M199" s="96"/>
      <c r="N199" s="96"/>
      <c r="O199" s="96"/>
      <c r="P199" s="29"/>
    </row>
    <row r="200" spans="1:16" ht="14.4" x14ac:dyDescent="0.3">
      <c r="A200" s="34"/>
      <c r="B200" s="34"/>
      <c r="C200" s="34"/>
      <c r="D200" s="34"/>
      <c r="E200" s="34"/>
      <c r="F200" s="34"/>
      <c r="G200" s="15"/>
      <c r="H200" s="29"/>
      <c r="I200" s="29"/>
      <c r="J200" s="29"/>
      <c r="K200" s="34"/>
      <c r="L200" s="34"/>
      <c r="M200" s="34"/>
      <c r="N200" s="34"/>
      <c r="O200" s="34"/>
      <c r="P200" s="29">
        <v>-135.60093119407807</v>
      </c>
    </row>
    <row r="201" spans="1:16" x14ac:dyDescent="0.25">
      <c r="A201" s="52"/>
      <c r="B201" s="35"/>
      <c r="C201" s="35"/>
      <c r="D201" s="35"/>
      <c r="E201" s="35"/>
      <c r="F201" s="35"/>
      <c r="G201" s="20"/>
      <c r="H201" s="29"/>
      <c r="I201" s="29"/>
      <c r="J201" s="29"/>
      <c r="K201" s="52"/>
      <c r="L201" s="35"/>
      <c r="M201" s="35"/>
      <c r="N201" s="35"/>
      <c r="O201" s="35"/>
      <c r="P201" s="29"/>
    </row>
    <row r="202" spans="1:16" x14ac:dyDescent="0.25">
      <c r="A202" s="52"/>
      <c r="B202" s="35"/>
      <c r="C202" s="35"/>
      <c r="D202" s="35"/>
      <c r="E202" s="35"/>
      <c r="F202" s="35"/>
      <c r="G202" s="20"/>
      <c r="H202" s="29"/>
      <c r="I202" s="29"/>
      <c r="J202" s="29"/>
      <c r="K202" s="52"/>
      <c r="L202" s="35"/>
      <c r="M202" s="35"/>
      <c r="N202" s="35"/>
      <c r="O202" s="35"/>
      <c r="P202" s="29"/>
    </row>
    <row r="203" spans="1:16" x14ac:dyDescent="0.25">
      <c r="A203" s="52"/>
      <c r="B203" s="35"/>
      <c r="C203" s="35"/>
      <c r="D203" s="35"/>
      <c r="E203" s="35"/>
      <c r="F203" s="35"/>
      <c r="G203" s="20"/>
      <c r="H203" s="29"/>
      <c r="I203" s="29"/>
      <c r="J203" s="29"/>
      <c r="K203" s="52"/>
      <c r="L203" s="35"/>
      <c r="M203" s="35"/>
      <c r="N203" s="35"/>
      <c r="O203" s="35"/>
      <c r="P203" s="73">
        <f>(P197-P200)/P200</f>
        <v>-2.4525349988086625E-2</v>
      </c>
    </row>
    <row r="204" spans="1:16" x14ac:dyDescent="0.25">
      <c r="A204" s="52"/>
      <c r="B204" s="35"/>
      <c r="C204" s="35"/>
      <c r="D204" s="35"/>
      <c r="E204" s="35"/>
      <c r="F204" s="35"/>
      <c r="G204" s="20"/>
      <c r="H204" s="29"/>
      <c r="I204" s="29"/>
      <c r="J204" s="29"/>
      <c r="K204" s="52"/>
      <c r="L204" s="35"/>
      <c r="M204" s="35"/>
      <c r="N204" s="35"/>
      <c r="O204" s="35"/>
      <c r="P204" s="29"/>
    </row>
    <row r="205" spans="1:16" x14ac:dyDescent="0.25">
      <c r="A205" s="52"/>
      <c r="B205" s="35"/>
      <c r="C205" s="35"/>
      <c r="D205" s="35"/>
      <c r="E205" s="35"/>
      <c r="F205" s="35"/>
      <c r="G205" s="20"/>
      <c r="H205" s="29"/>
      <c r="I205" s="29"/>
      <c r="J205" s="29"/>
      <c r="K205" s="52"/>
      <c r="L205" s="35"/>
      <c r="M205" s="35"/>
      <c r="N205" s="35"/>
      <c r="O205" s="35"/>
      <c r="P205" s="29"/>
    </row>
    <row r="206" spans="1:16" x14ac:dyDescent="0.25">
      <c r="A206" s="52"/>
      <c r="B206" s="35"/>
      <c r="C206" s="35"/>
      <c r="D206" s="35"/>
      <c r="E206" s="35"/>
      <c r="F206" s="35"/>
      <c r="G206" s="20"/>
      <c r="H206" s="29"/>
      <c r="I206" s="29"/>
      <c r="J206" s="29"/>
      <c r="K206" s="52"/>
      <c r="L206" s="35"/>
      <c r="M206" s="35"/>
      <c r="N206" s="35"/>
      <c r="O206" s="35"/>
      <c r="P206" s="29"/>
    </row>
    <row r="207" spans="1:16" x14ac:dyDescent="0.25">
      <c r="A207" s="52"/>
      <c r="B207" s="35"/>
      <c r="C207" s="35"/>
      <c r="D207" s="35"/>
      <c r="E207" s="35"/>
      <c r="F207" s="35"/>
      <c r="G207" s="20"/>
      <c r="H207" s="29"/>
      <c r="I207" s="29"/>
      <c r="J207" s="29"/>
      <c r="K207" s="52"/>
      <c r="L207" s="35"/>
      <c r="M207" s="35"/>
      <c r="N207" s="35"/>
      <c r="O207" s="35"/>
      <c r="P207" s="29"/>
    </row>
    <row r="208" spans="1:16" x14ac:dyDescent="0.25">
      <c r="A208" s="52"/>
      <c r="B208" s="35"/>
      <c r="C208" s="35"/>
      <c r="D208" s="35"/>
      <c r="E208" s="35"/>
      <c r="F208" s="35"/>
      <c r="G208" s="20"/>
      <c r="H208" s="29"/>
      <c r="I208" s="29"/>
      <c r="J208" s="29"/>
      <c r="K208" s="52"/>
      <c r="L208" s="35"/>
      <c r="M208" s="35"/>
      <c r="N208" s="35"/>
      <c r="O208" s="35"/>
      <c r="P208" s="29"/>
    </row>
    <row r="209" spans="1:16" x14ac:dyDescent="0.25">
      <c r="A209" s="52"/>
      <c r="B209" s="35"/>
      <c r="C209" s="35"/>
      <c r="D209" s="35"/>
      <c r="E209" s="35"/>
      <c r="F209" s="35"/>
      <c r="G209" s="20"/>
      <c r="H209" s="29"/>
      <c r="I209" s="29"/>
      <c r="J209" s="29"/>
      <c r="K209" s="52"/>
      <c r="L209" s="35"/>
      <c r="M209" s="35"/>
      <c r="N209" s="35"/>
      <c r="O209" s="35"/>
      <c r="P209" s="29"/>
    </row>
    <row r="210" spans="1:16" x14ac:dyDescent="0.25">
      <c r="A210" s="52"/>
      <c r="B210" s="35"/>
      <c r="C210" s="35"/>
      <c r="D210" s="35"/>
      <c r="E210" s="35"/>
      <c r="F210" s="35"/>
      <c r="G210" s="20"/>
      <c r="H210" s="29"/>
      <c r="I210" s="29"/>
      <c r="J210" s="29"/>
      <c r="K210" s="52"/>
      <c r="L210" s="35"/>
      <c r="M210" s="35"/>
      <c r="N210" s="35"/>
      <c r="O210" s="35"/>
      <c r="P210" s="29"/>
    </row>
    <row r="211" spans="1:16" x14ac:dyDescent="0.25">
      <c r="A211" s="52"/>
      <c r="B211" s="35"/>
      <c r="C211" s="35"/>
      <c r="D211" s="35"/>
      <c r="E211" s="35"/>
      <c r="F211" s="35"/>
      <c r="G211" s="20"/>
      <c r="H211" s="29"/>
      <c r="I211" s="29"/>
      <c r="J211" s="29"/>
      <c r="K211" s="52"/>
      <c r="L211" s="35"/>
      <c r="M211" s="35"/>
      <c r="N211" s="35"/>
      <c r="O211" s="35"/>
      <c r="P211" s="29"/>
    </row>
    <row r="212" spans="1:16" x14ac:dyDescent="0.25">
      <c r="A212" s="52"/>
      <c r="B212" s="35"/>
      <c r="C212" s="35"/>
      <c r="D212" s="35"/>
      <c r="E212" s="35"/>
      <c r="F212" s="35"/>
      <c r="G212" s="20"/>
      <c r="H212" s="29"/>
      <c r="I212" s="29"/>
      <c r="J212" s="29"/>
      <c r="K212" s="52"/>
      <c r="L212" s="35"/>
      <c r="M212" s="35"/>
      <c r="N212" s="35"/>
      <c r="O212" s="35"/>
      <c r="P212" s="29"/>
    </row>
    <row r="213" spans="1:16" x14ac:dyDescent="0.25">
      <c r="A213" s="52"/>
      <c r="B213" s="35"/>
      <c r="C213" s="35"/>
      <c r="D213" s="35"/>
      <c r="E213" s="35"/>
      <c r="F213" s="35"/>
      <c r="G213" s="20"/>
      <c r="H213" s="29"/>
      <c r="I213" s="29"/>
      <c r="J213" s="29"/>
      <c r="K213" s="52"/>
      <c r="L213" s="35"/>
      <c r="M213" s="35"/>
      <c r="N213" s="35"/>
      <c r="O213" s="35"/>
      <c r="P213" s="29"/>
    </row>
    <row r="214" spans="1:16" x14ac:dyDescent="0.25">
      <c r="A214" s="52"/>
      <c r="B214" s="35"/>
      <c r="C214" s="35"/>
      <c r="D214" s="35"/>
      <c r="E214" s="35"/>
      <c r="F214" s="35"/>
      <c r="G214" s="20"/>
      <c r="H214" s="29"/>
      <c r="I214" s="29"/>
      <c r="J214" s="29"/>
      <c r="K214" s="52"/>
      <c r="L214" s="35"/>
      <c r="M214" s="35"/>
      <c r="N214" s="35"/>
      <c r="O214" s="35"/>
      <c r="P214" s="29"/>
    </row>
    <row r="215" spans="1:16" x14ac:dyDescent="0.25">
      <c r="A215" s="52"/>
      <c r="B215" s="35"/>
      <c r="C215" s="35"/>
      <c r="D215" s="35"/>
      <c r="E215" s="35"/>
      <c r="F215" s="35"/>
      <c r="G215" s="20"/>
      <c r="H215" s="29"/>
      <c r="I215" s="29"/>
      <c r="J215" s="29"/>
      <c r="K215" s="52"/>
      <c r="L215" s="35"/>
      <c r="M215" s="35"/>
      <c r="N215" s="35"/>
      <c r="O215" s="35"/>
      <c r="P215" s="29"/>
    </row>
    <row r="216" spans="1:16" x14ac:dyDescent="0.25">
      <c r="A216" s="52"/>
      <c r="B216" s="35"/>
      <c r="C216" s="35"/>
      <c r="D216" s="35"/>
      <c r="E216" s="35"/>
      <c r="F216" s="35"/>
      <c r="G216" s="20"/>
      <c r="H216" s="29"/>
      <c r="I216" s="29"/>
      <c r="J216" s="29"/>
      <c r="K216" s="52"/>
      <c r="L216" s="35"/>
      <c r="M216" s="35"/>
      <c r="N216" s="35"/>
      <c r="O216" s="35"/>
      <c r="P216" s="29"/>
    </row>
    <row r="217" spans="1:16" x14ac:dyDescent="0.25">
      <c r="A217" s="52"/>
      <c r="B217" s="35"/>
      <c r="C217" s="35"/>
      <c r="D217" s="35"/>
      <c r="E217" s="35"/>
      <c r="F217" s="35"/>
      <c r="G217" s="20"/>
      <c r="H217" s="29"/>
      <c r="I217" s="29"/>
      <c r="J217" s="29"/>
      <c r="K217" s="52"/>
      <c r="L217" s="35"/>
      <c r="M217" s="35"/>
      <c r="N217" s="35"/>
      <c r="O217" s="35"/>
      <c r="P217" s="29"/>
    </row>
    <row r="218" spans="1:16" x14ac:dyDescent="0.25">
      <c r="A218" s="52"/>
      <c r="B218" s="35"/>
      <c r="C218" s="35"/>
      <c r="D218" s="35"/>
      <c r="E218" s="35"/>
      <c r="F218" s="35"/>
      <c r="G218" s="20"/>
      <c r="H218" s="29"/>
      <c r="I218" s="29"/>
      <c r="J218" s="29"/>
      <c r="K218" s="52"/>
      <c r="L218" s="35"/>
      <c r="M218" s="35"/>
      <c r="N218" s="35"/>
      <c r="O218" s="35"/>
      <c r="P218" s="29"/>
    </row>
    <row r="219" spans="1:16" x14ac:dyDescent="0.25">
      <c r="A219" s="5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spans="1:16" x14ac:dyDescent="0.25">
      <c r="A220" s="5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spans="1:16" x14ac:dyDescent="0.25">
      <c r="A221" s="5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spans="1:16" x14ac:dyDescent="0.25">
      <c r="A222" s="51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</row>
    <row r="223" spans="1:16" x14ac:dyDescent="0.25">
      <c r="A223" s="51"/>
      <c r="B223" s="29"/>
      <c r="C223" s="29"/>
      <c r="D223" s="29"/>
      <c r="E223" s="29"/>
      <c r="F223" s="29"/>
      <c r="G223" s="29"/>
      <c r="H223" s="29"/>
      <c r="I223" s="29"/>
      <c r="J223" s="29"/>
      <c r="K223" s="98"/>
      <c r="L223" s="53"/>
      <c r="M223" s="29"/>
      <c r="N223" s="29"/>
      <c r="O223" s="29"/>
      <c r="P223" s="29"/>
    </row>
    <row r="224" spans="1:16" x14ac:dyDescent="0.25">
      <c r="A224" s="51"/>
      <c r="B224" s="29"/>
      <c r="C224" s="98"/>
      <c r="D224" s="53"/>
      <c r="E224" s="29"/>
      <c r="F224" s="29"/>
      <c r="G224" s="29"/>
      <c r="H224" s="29"/>
      <c r="I224" s="29"/>
      <c r="J224" s="29"/>
      <c r="K224" s="99"/>
      <c r="L224" s="53"/>
      <c r="M224" s="54"/>
      <c r="N224" s="29"/>
      <c r="O224" s="29"/>
      <c r="P224" s="29"/>
    </row>
    <row r="225" spans="1:16" x14ac:dyDescent="0.25">
      <c r="A225" s="51"/>
      <c r="B225" s="29"/>
      <c r="C225" s="99"/>
      <c r="D225" s="53"/>
      <c r="E225" s="54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spans="1:16" x14ac:dyDescent="0.25">
      <c r="A226" s="5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spans="1:16" x14ac:dyDescent="0.25">
      <c r="A227" s="5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spans="1:16" x14ac:dyDescent="0.25">
      <c r="A228" s="5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spans="1:16" x14ac:dyDescent="0.25">
      <c r="A229" s="5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spans="1:16" x14ac:dyDescent="0.25">
      <c r="A230" s="5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spans="1:16" x14ac:dyDescent="0.25">
      <c r="A231" s="5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spans="1:16" x14ac:dyDescent="0.25">
      <c r="A232" s="5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spans="1:16" x14ac:dyDescent="0.25">
      <c r="A233" s="5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spans="1:16" x14ac:dyDescent="0.25">
      <c r="A234" s="5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spans="1:16" x14ac:dyDescent="0.25">
      <c r="A235" s="5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spans="1:16" x14ac:dyDescent="0.25">
      <c r="A236" s="5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spans="1:16" x14ac:dyDescent="0.25">
      <c r="A237" s="5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spans="1:16" x14ac:dyDescent="0.25">
      <c r="A238" s="5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spans="1:16" x14ac:dyDescent="0.25">
      <c r="A239" s="5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spans="1:16" x14ac:dyDescent="0.25">
      <c r="A240" s="5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spans="1:16" x14ac:dyDescent="0.25">
      <c r="A241" s="5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spans="1:16" x14ac:dyDescent="0.25">
      <c r="A242" s="5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spans="1:16" x14ac:dyDescent="0.25">
      <c r="A243" s="5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spans="1:16" x14ac:dyDescent="0.25">
      <c r="A244" s="5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spans="1:16" x14ac:dyDescent="0.25">
      <c r="A245" s="5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spans="1:16" x14ac:dyDescent="0.25">
      <c r="A246" s="5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spans="1:16" x14ac:dyDescent="0.25">
      <c r="A247" s="5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spans="1:16" x14ac:dyDescent="0.25">
      <c r="A248" s="5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spans="1:16" x14ac:dyDescent="0.25">
      <c r="A249" s="5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spans="1:16" x14ac:dyDescent="0.25">
      <c r="A250" s="5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spans="1:16" x14ac:dyDescent="0.25">
      <c r="A251" s="5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spans="1:16" x14ac:dyDescent="0.25">
      <c r="A252" s="5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spans="1:16" x14ac:dyDescent="0.25">
      <c r="A253" s="5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spans="1:16" x14ac:dyDescent="0.25">
      <c r="A254" s="5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spans="1:16" x14ac:dyDescent="0.25">
      <c r="A255" s="5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spans="1:16" x14ac:dyDescent="0.25">
      <c r="A256" s="5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spans="1:16" x14ac:dyDescent="0.25">
      <c r="A257" s="5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spans="1:16" x14ac:dyDescent="0.25">
      <c r="A258" s="5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spans="1:16" x14ac:dyDescent="0.25">
      <c r="A259" s="5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spans="1:16" x14ac:dyDescent="0.25">
      <c r="A260" s="5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spans="1:16" x14ac:dyDescent="0.25">
      <c r="A261" s="5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spans="1:16" x14ac:dyDescent="0.25">
      <c r="A262" s="5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spans="1:16" x14ac:dyDescent="0.25">
      <c r="A263" s="5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spans="1:16" x14ac:dyDescent="0.25">
      <c r="A264" s="5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spans="1:16" x14ac:dyDescent="0.25">
      <c r="A265" s="5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spans="1:16" x14ac:dyDescent="0.25">
      <c r="A266" s="5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spans="1:16" x14ac:dyDescent="0.25">
      <c r="A267" s="5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spans="1:16" x14ac:dyDescent="0.25">
      <c r="A268" s="5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spans="1:16" x14ac:dyDescent="0.25">
      <c r="A269" s="5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spans="1:16" x14ac:dyDescent="0.25">
      <c r="A270" s="5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  <row r="271" spans="1:16" x14ac:dyDescent="0.25">
      <c r="A271" s="51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</row>
  </sheetData>
  <mergeCells count="31">
    <mergeCell ref="B26:C26"/>
    <mergeCell ref="A1:XFD2"/>
    <mergeCell ref="A10:XFD12"/>
    <mergeCell ref="B15:C15"/>
    <mergeCell ref="B16:C16"/>
    <mergeCell ref="B17:C17"/>
    <mergeCell ref="B18:C18"/>
    <mergeCell ref="B19:C19"/>
    <mergeCell ref="B20:C20"/>
    <mergeCell ref="B21:C21"/>
    <mergeCell ref="H78:J78"/>
    <mergeCell ref="K78:M78"/>
    <mergeCell ref="B27:C27"/>
    <mergeCell ref="B28:C28"/>
    <mergeCell ref="B29:C29"/>
    <mergeCell ref="B30:C30"/>
    <mergeCell ref="B31:C31"/>
    <mergeCell ref="B32:C32"/>
    <mergeCell ref="B33:C33"/>
    <mergeCell ref="A50:XFD52"/>
    <mergeCell ref="A55:H55"/>
    <mergeCell ref="N55:U55"/>
    <mergeCell ref="K223:K224"/>
    <mergeCell ref="C224:C225"/>
    <mergeCell ref="O79:O80"/>
    <mergeCell ref="B80:B81"/>
    <mergeCell ref="A163:XFD165"/>
    <mergeCell ref="A168:E168"/>
    <mergeCell ref="K168:O168"/>
    <mergeCell ref="A199:E199"/>
    <mergeCell ref="K199:O199"/>
  </mergeCells>
  <pageMargins left="0.78740157499999996" right="0.78740157499999996" top="0.984251969" bottom="0.984251969" header="0.4921259845" footer="0.4921259845"/>
  <pageSetup paperSize="9" orientation="portrait" horizontalDpi="360" verticalDpi="36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676E-DD82-4646-8086-F43F398A33B8}">
  <dimension ref="A1:IV273"/>
  <sheetViews>
    <sheetView showGridLines="0" zoomScaleNormal="100" workbookViewId="0">
      <selection activeCell="A35" sqref="A35"/>
    </sheetView>
  </sheetViews>
  <sheetFormatPr defaultRowHeight="13.2" x14ac:dyDescent="0.25"/>
  <cols>
    <col min="1" max="1" width="11.44140625" style="7" customWidth="1"/>
    <col min="2" max="2" width="11.5546875" style="4" customWidth="1"/>
    <col min="3" max="3" width="12.109375" style="4" bestFit="1" customWidth="1"/>
    <col min="4" max="4" width="12.88671875" style="4" bestFit="1" customWidth="1"/>
    <col min="5" max="6" width="11.5546875" style="4" customWidth="1"/>
    <col min="7" max="8" width="14.44140625" style="4" bestFit="1" customWidth="1"/>
    <col min="9" max="16" width="11.5546875" style="4" customWidth="1"/>
    <col min="17" max="17" width="12.88671875" style="4" bestFit="1" customWidth="1"/>
    <col min="18" max="20" width="11.5546875" style="4" customWidth="1"/>
    <col min="21" max="21" width="14.44140625" style="4" bestFit="1" customWidth="1"/>
    <col min="22" max="24" width="11.5546875" style="4" customWidth="1"/>
    <col min="25" max="25" width="17" style="4" bestFit="1" customWidth="1"/>
    <col min="26" max="26" width="14.6640625" style="4" bestFit="1" customWidth="1"/>
    <col min="27" max="27" width="16.44140625" style="4" bestFit="1" customWidth="1"/>
    <col min="28" max="28" width="14.21875" style="4" bestFit="1" customWidth="1"/>
    <col min="29" max="29" width="16.109375" style="4" bestFit="1" customWidth="1"/>
    <col min="30" max="256" width="11.5546875" style="4" customWidth="1"/>
    <col min="257" max="16384" width="8.88671875" style="4"/>
  </cols>
  <sheetData>
    <row r="1" spans="1:256" s="103" customFormat="1" ht="13.2" customHeight="1" x14ac:dyDescent="0.25">
      <c r="A1" s="101" t="s">
        <v>67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s="106" customFormat="1" ht="13.8" customHeight="1" thickBot="1" x14ac:dyDescent="0.3">
      <c r="A2" s="104"/>
      <c r="B2" s="105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  <c r="GG2" s="105"/>
      <c r="GH2" s="105"/>
      <c r="GI2" s="105"/>
      <c r="GJ2" s="105"/>
      <c r="GK2" s="105"/>
      <c r="GL2" s="105"/>
      <c r="GM2" s="105"/>
      <c r="GN2" s="105"/>
      <c r="GO2" s="105"/>
      <c r="GP2" s="105"/>
      <c r="GQ2" s="105"/>
      <c r="GR2" s="105"/>
      <c r="GS2" s="105"/>
      <c r="GT2" s="105"/>
      <c r="GU2" s="105"/>
      <c r="GV2" s="105"/>
      <c r="GW2" s="105"/>
      <c r="GX2" s="105"/>
      <c r="GY2" s="105"/>
      <c r="GZ2" s="105"/>
      <c r="HA2" s="105"/>
      <c r="HB2" s="105"/>
      <c r="HC2" s="105"/>
      <c r="HD2" s="105"/>
      <c r="HE2" s="105"/>
      <c r="HF2" s="105"/>
      <c r="HG2" s="105"/>
      <c r="HH2" s="105"/>
      <c r="HI2" s="105"/>
      <c r="HJ2" s="105"/>
      <c r="HK2" s="105"/>
      <c r="HL2" s="105"/>
      <c r="HM2" s="105"/>
      <c r="HN2" s="105"/>
      <c r="HO2" s="105"/>
      <c r="HP2" s="105"/>
      <c r="HQ2" s="105"/>
      <c r="HR2" s="105"/>
      <c r="HS2" s="105"/>
      <c r="HT2" s="105"/>
      <c r="HU2" s="105"/>
      <c r="HV2" s="105"/>
      <c r="HW2" s="105"/>
      <c r="HX2" s="105"/>
      <c r="HY2" s="105"/>
      <c r="HZ2" s="105"/>
      <c r="IA2" s="105"/>
      <c r="IB2" s="105"/>
      <c r="IC2" s="105"/>
      <c r="ID2" s="105"/>
      <c r="IE2" s="105"/>
      <c r="IF2" s="105"/>
      <c r="IG2" s="105"/>
      <c r="IH2" s="105"/>
      <c r="II2" s="105"/>
      <c r="IJ2" s="105"/>
      <c r="IK2" s="105"/>
      <c r="IL2" s="105"/>
      <c r="IM2" s="105"/>
      <c r="IN2" s="105"/>
      <c r="IO2" s="105"/>
      <c r="IP2" s="105"/>
      <c r="IQ2" s="105"/>
      <c r="IR2" s="105"/>
      <c r="IS2" s="105"/>
      <c r="IT2" s="105"/>
      <c r="IU2" s="105"/>
      <c r="IV2" s="105"/>
    </row>
    <row r="3" spans="1:256" ht="13.2" customHeight="1" x14ac:dyDescent="0.25">
      <c r="A3" s="66" t="s">
        <v>1</v>
      </c>
      <c r="B3" s="3">
        <v>1</v>
      </c>
      <c r="C3" s="57">
        <v>0</v>
      </c>
      <c r="D3" s="57">
        <v>-4.7300000000000002E-2</v>
      </c>
      <c r="E3" s="57">
        <v>-9.9400000000000002E-2</v>
      </c>
      <c r="F3" s="57">
        <v>-0.1605</v>
      </c>
      <c r="G3" s="57">
        <v>-0.22589999999999999</v>
      </c>
      <c r="H3" s="57">
        <v>-0.28289999999999998</v>
      </c>
      <c r="I3" s="57">
        <v>-0.32950000000000002</v>
      </c>
      <c r="J3" s="57">
        <v>-0.3831</v>
      </c>
      <c r="K3" s="57">
        <v>-0.42780000000000001</v>
      </c>
      <c r="L3" s="57">
        <v>-0.46729999999999999</v>
      </c>
      <c r="M3" s="58">
        <v>-0.50680000000000003</v>
      </c>
      <c r="N3" s="58">
        <v>-0.54020000000000001</v>
      </c>
      <c r="O3" s="58">
        <v>-0.57199999999999995</v>
      </c>
      <c r="P3" s="58">
        <v>-0.58420000000000005</v>
      </c>
      <c r="Q3" s="58">
        <v>-0.59870000000000001</v>
      </c>
      <c r="R3" s="58">
        <v>-0.61709999999999998</v>
      </c>
      <c r="S3" s="58">
        <v>-0.62519999999999998</v>
      </c>
      <c r="T3" s="58">
        <v>-0.64280000000000004</v>
      </c>
      <c r="U3" s="58">
        <v>-0.64239999999999997</v>
      </c>
      <c r="V3" s="58">
        <v>-0.62339999999999995</v>
      </c>
      <c r="W3" s="58">
        <v>-0.61639999999999995</v>
      </c>
      <c r="X3" s="58">
        <v>-0.59799999999999998</v>
      </c>
      <c r="Y3" s="58">
        <v>-0.58350000000000002</v>
      </c>
      <c r="Z3" s="58">
        <v>-0.57240000000000002</v>
      </c>
      <c r="AA3" s="58">
        <v>-0.5262</v>
      </c>
      <c r="AB3" s="58">
        <v>-0.49349999999999999</v>
      </c>
      <c r="AC3" s="58">
        <v>-0.45469999999999999</v>
      </c>
      <c r="AD3" s="58">
        <v>-0.4143</v>
      </c>
      <c r="AE3" s="58">
        <v>-0.37169999999999997</v>
      </c>
      <c r="AF3" s="58">
        <v>-0.31780000000000003</v>
      </c>
      <c r="AG3" s="58">
        <v>-0.27089999999999997</v>
      </c>
      <c r="AH3" s="58">
        <v>-0.21340000000000001</v>
      </c>
      <c r="AI3" s="58">
        <v>-0.14630000000000001</v>
      </c>
      <c r="AJ3" s="58">
        <v>-8.2299999999999998E-2</v>
      </c>
      <c r="AK3" s="58">
        <v>-2.86E-2</v>
      </c>
      <c r="AL3" s="58">
        <v>2.2599999999999999E-2</v>
      </c>
    </row>
    <row r="4" spans="1:256" s="5" customFormat="1" x14ac:dyDescent="0.25">
      <c r="A4" s="67"/>
      <c r="B4" s="59">
        <v>2</v>
      </c>
      <c r="C4" s="57">
        <v>0</v>
      </c>
      <c r="D4" s="57">
        <v>-5.0299999999999997E-2</v>
      </c>
      <c r="E4" s="57">
        <v>-0.1045</v>
      </c>
      <c r="F4" s="57">
        <v>-0.16550000000000001</v>
      </c>
      <c r="G4" s="57">
        <v>-0.23169999999999999</v>
      </c>
      <c r="H4" s="57">
        <v>-0.28970000000000001</v>
      </c>
      <c r="I4" s="57">
        <v>-0.3367</v>
      </c>
      <c r="J4" s="57">
        <v>-0.39079999999999998</v>
      </c>
      <c r="K4" s="57">
        <v>-0.43469999999999998</v>
      </c>
      <c r="L4" s="57">
        <v>-0.47389999999999999</v>
      </c>
      <c r="M4" s="58">
        <v>-0.51359999999999995</v>
      </c>
      <c r="N4" s="58">
        <v>-0.54649999999999999</v>
      </c>
      <c r="O4" s="58">
        <v>-0.57869999999999999</v>
      </c>
      <c r="P4" s="58">
        <v>-0.59040000000000004</v>
      </c>
      <c r="Q4" s="58">
        <v>-0.60519999999999996</v>
      </c>
      <c r="R4" s="58">
        <v>-0.62870000000000004</v>
      </c>
      <c r="S4" s="58">
        <v>-0.63719999999999999</v>
      </c>
      <c r="T4" s="58">
        <v>-0.65539999999999998</v>
      </c>
      <c r="U4" s="58">
        <v>-0.65659999999999996</v>
      </c>
      <c r="V4" s="58">
        <v>-0.63859999999999995</v>
      </c>
      <c r="W4" s="58">
        <v>-0.63149999999999995</v>
      </c>
      <c r="X4" s="58">
        <v>-0.61360000000000003</v>
      </c>
      <c r="Y4" s="58">
        <v>-0.59609999999999996</v>
      </c>
      <c r="Z4" s="58">
        <v>-0.58520000000000005</v>
      </c>
      <c r="AA4" s="58">
        <v>-0.55289999999999995</v>
      </c>
      <c r="AB4" s="58">
        <v>-0.51980000000000004</v>
      </c>
      <c r="AC4" s="58">
        <v>-0.47989999999999999</v>
      </c>
      <c r="AD4" s="58">
        <v>-0.43980000000000002</v>
      </c>
      <c r="AE4" s="58">
        <v>-0.3962</v>
      </c>
      <c r="AF4" s="58">
        <v>-0.34320000000000001</v>
      </c>
      <c r="AG4" s="58">
        <v>-0.29549999999999998</v>
      </c>
      <c r="AH4" s="58">
        <v>-0.23810000000000001</v>
      </c>
      <c r="AI4" s="58">
        <v>-0.1709</v>
      </c>
      <c r="AJ4" s="58">
        <v>-0.10979999999999999</v>
      </c>
      <c r="AK4" s="58">
        <v>-5.5399999999999998E-2</v>
      </c>
      <c r="AL4" s="58">
        <v>-4.4000000000000003E-3</v>
      </c>
    </row>
    <row r="5" spans="1:256" s="5" customFormat="1" x14ac:dyDescent="0.25">
      <c r="A5" s="67"/>
      <c r="B5" s="59">
        <v>3</v>
      </c>
      <c r="C5" s="57">
        <v>0</v>
      </c>
      <c r="D5" s="57">
        <v>-0.05</v>
      </c>
      <c r="E5" s="57">
        <v>-0.10299999999999999</v>
      </c>
      <c r="F5" s="57">
        <v>-0.16400000000000001</v>
      </c>
      <c r="G5" s="57">
        <v>-0.2306</v>
      </c>
      <c r="H5" s="57">
        <v>-0.28849999999999998</v>
      </c>
      <c r="I5" s="57">
        <v>-0.33539999999999998</v>
      </c>
      <c r="J5" s="57">
        <v>-0.38919999999999999</v>
      </c>
      <c r="K5" s="57">
        <v>-0.43269999999999997</v>
      </c>
      <c r="L5" s="57">
        <v>-0.47220000000000001</v>
      </c>
      <c r="M5" s="58">
        <v>-0.51200000000000001</v>
      </c>
      <c r="N5" s="58">
        <v>-0.54469999999999996</v>
      </c>
      <c r="O5" s="58">
        <v>-0.57669999999999999</v>
      </c>
      <c r="P5" s="58">
        <v>-0.5887</v>
      </c>
      <c r="Q5" s="58">
        <v>-0.60580000000000001</v>
      </c>
      <c r="R5" s="58">
        <v>-0.62719999999999998</v>
      </c>
      <c r="S5" s="58">
        <v>-0.63619999999999999</v>
      </c>
      <c r="T5" s="58">
        <v>-0.65439999999999998</v>
      </c>
      <c r="U5" s="58">
        <v>-0.65580000000000005</v>
      </c>
      <c r="V5" s="58">
        <v>-0.63800000000000001</v>
      </c>
      <c r="W5" s="58">
        <v>-0.63039999999999996</v>
      </c>
      <c r="X5" s="58">
        <v>-0.61240000000000006</v>
      </c>
      <c r="Y5" s="58">
        <v>-0.5978</v>
      </c>
      <c r="Z5" s="58">
        <v>-0.58699999999999997</v>
      </c>
      <c r="AA5" s="58">
        <v>-0.55459999999999998</v>
      </c>
      <c r="AB5" s="58">
        <v>-0.52149999999999996</v>
      </c>
      <c r="AC5" s="58">
        <v>-0.48320000000000002</v>
      </c>
      <c r="AD5" s="58">
        <v>-0.44369999999999998</v>
      </c>
      <c r="AE5" s="58">
        <v>-0.39989999999999998</v>
      </c>
      <c r="AF5" s="58">
        <v>-0.34079999999999999</v>
      </c>
      <c r="AG5" s="58">
        <v>-0.29270000000000002</v>
      </c>
      <c r="AH5" s="58">
        <v>-0.23499999999999999</v>
      </c>
      <c r="AI5" s="58">
        <v>-0.16819999999999999</v>
      </c>
      <c r="AJ5" s="58">
        <v>-0.1062</v>
      </c>
      <c r="AK5" s="58">
        <v>-5.2299999999999999E-2</v>
      </c>
      <c r="AL5" s="58">
        <v>-8.9999999999999998E-4</v>
      </c>
    </row>
    <row r="6" spans="1:256" s="5" customFormat="1" x14ac:dyDescent="0.25">
      <c r="A6" s="67"/>
      <c r="B6" s="59">
        <v>4</v>
      </c>
      <c r="C6" s="57">
        <v>0</v>
      </c>
      <c r="D6" s="57">
        <v>-5.0200000000000002E-2</v>
      </c>
      <c r="E6" s="57">
        <v>-0.10440000000000001</v>
      </c>
      <c r="F6" s="57">
        <v>-0.16539999999999999</v>
      </c>
      <c r="G6" s="57">
        <v>-0.23269999999999999</v>
      </c>
      <c r="H6" s="57">
        <v>-0.29060000000000002</v>
      </c>
      <c r="I6" s="57">
        <v>-0.33760000000000001</v>
      </c>
      <c r="J6" s="57">
        <v>-0.39190000000000003</v>
      </c>
      <c r="K6" s="57">
        <v>-0.43480000000000002</v>
      </c>
      <c r="L6" s="57">
        <v>-0.47460000000000002</v>
      </c>
      <c r="M6" s="58">
        <v>-0.51319999999999999</v>
      </c>
      <c r="N6" s="58">
        <v>-0.54620000000000002</v>
      </c>
      <c r="O6" s="58">
        <v>-0.57850000000000001</v>
      </c>
      <c r="P6" s="58">
        <v>-0.59360000000000002</v>
      </c>
      <c r="Q6" s="58">
        <v>-0.60870000000000002</v>
      </c>
      <c r="R6" s="58">
        <v>-0.62729999999999997</v>
      </c>
      <c r="S6" s="58">
        <v>-0.63560000000000005</v>
      </c>
      <c r="T6" s="58">
        <v>-0.65390000000000004</v>
      </c>
      <c r="U6" s="58">
        <v>-0.65559999999999996</v>
      </c>
      <c r="V6" s="58">
        <v>-0.63729999999999998</v>
      </c>
      <c r="W6" s="58">
        <v>-0.63049999999999995</v>
      </c>
      <c r="X6" s="58">
        <v>-0.61229999999999996</v>
      </c>
      <c r="Y6" s="58">
        <v>-0.59760000000000002</v>
      </c>
      <c r="Z6" s="58">
        <v>-0.5867</v>
      </c>
      <c r="AA6" s="58">
        <v>-0.55449999999999999</v>
      </c>
      <c r="AB6" s="58">
        <v>-0.5212</v>
      </c>
      <c r="AC6" s="58">
        <v>-0.4829</v>
      </c>
      <c r="AD6" s="58">
        <v>-0.44359999999999999</v>
      </c>
      <c r="AE6" s="58">
        <v>-0.39429999999999998</v>
      </c>
      <c r="AF6" s="58">
        <v>-0.34079999999999999</v>
      </c>
      <c r="AG6" s="58">
        <v>-0.29399999999999998</v>
      </c>
      <c r="AH6" s="58">
        <v>-0.23619999999999999</v>
      </c>
      <c r="AI6" s="58">
        <v>-0.16889999999999999</v>
      </c>
      <c r="AJ6" s="58">
        <v>-0.1072</v>
      </c>
      <c r="AK6" s="58">
        <v>-5.3100000000000001E-2</v>
      </c>
      <c r="AL6" s="58">
        <v>-1.6999999999999999E-3</v>
      </c>
    </row>
    <row r="7" spans="1:256" s="5" customFormat="1" x14ac:dyDescent="0.25">
      <c r="A7" s="55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</row>
    <row r="8" spans="1:256" s="5" customFormat="1" x14ac:dyDescent="0.25">
      <c r="A8" s="55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</row>
    <row r="9" spans="1:256" s="5" customFormat="1" ht="13.8" thickBot="1" x14ac:dyDescent="0.3">
      <c r="A9" s="55"/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</row>
    <row r="10" spans="1:256" s="101" customFormat="1" ht="13.2" customHeight="1" thickBot="1" x14ac:dyDescent="0.3">
      <c r="A10" s="101" t="s">
        <v>2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2"/>
      <c r="EP10" s="102"/>
      <c r="EQ10" s="102"/>
      <c r="ER10" s="102"/>
      <c r="ES10" s="102"/>
      <c r="ET10" s="102"/>
      <c r="EU10" s="102"/>
      <c r="EV10" s="102"/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2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02"/>
      <c r="FV10" s="102"/>
      <c r="FW10" s="102"/>
      <c r="FX10" s="102"/>
      <c r="FY10" s="102"/>
      <c r="FZ10" s="102"/>
      <c r="GA10" s="102"/>
      <c r="GB10" s="102"/>
      <c r="GC10" s="102"/>
      <c r="GD10" s="102"/>
      <c r="GE10" s="102"/>
      <c r="GF10" s="102"/>
      <c r="GG10" s="102"/>
      <c r="GH10" s="102"/>
      <c r="GI10" s="102"/>
      <c r="GJ10" s="102"/>
      <c r="GK10" s="102"/>
      <c r="GL10" s="102"/>
      <c r="GM10" s="102"/>
      <c r="GN10" s="102"/>
      <c r="GO10" s="102"/>
      <c r="GP10" s="102"/>
      <c r="GQ10" s="102"/>
      <c r="GR10" s="102"/>
      <c r="GS10" s="102"/>
      <c r="GT10" s="102"/>
      <c r="GU10" s="102"/>
      <c r="GV10" s="102"/>
      <c r="GW10" s="102"/>
      <c r="GX10" s="102"/>
      <c r="GY10" s="102"/>
      <c r="GZ10" s="102"/>
      <c r="HA10" s="102"/>
      <c r="HB10" s="102"/>
      <c r="HC10" s="102"/>
      <c r="HD10" s="102"/>
      <c r="HE10" s="102"/>
      <c r="HF10" s="102"/>
      <c r="HG10" s="102"/>
      <c r="HH10" s="102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</row>
    <row r="11" spans="1:256" s="101" customFormat="1" ht="13.2" customHeight="1" thickBot="1" x14ac:dyDescent="0.3">
      <c r="A11" s="109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  <c r="IO11" s="110"/>
      <c r="IP11" s="110"/>
      <c r="IQ11" s="110"/>
      <c r="IR11" s="110"/>
      <c r="IS11" s="110"/>
      <c r="IT11" s="110"/>
      <c r="IU11" s="110"/>
      <c r="IV11" s="110"/>
    </row>
    <row r="12" spans="1:256" s="101" customFormat="1" ht="13.8" customHeight="1" thickBot="1" x14ac:dyDescent="0.3">
      <c r="A12" s="104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  <c r="DV12" s="105"/>
      <c r="DW12" s="105"/>
      <c r="DX12" s="105"/>
      <c r="DY12" s="105"/>
      <c r="DZ12" s="105"/>
      <c r="EA12" s="105"/>
      <c r="EB12" s="105"/>
      <c r="EC12" s="105"/>
      <c r="ED12" s="105"/>
      <c r="EE12" s="105"/>
      <c r="EF12" s="105"/>
      <c r="EG12" s="105"/>
      <c r="EH12" s="105"/>
      <c r="EI12" s="105"/>
      <c r="EJ12" s="105"/>
      <c r="EK12" s="105"/>
      <c r="EL12" s="105"/>
      <c r="EM12" s="105"/>
      <c r="EN12" s="105"/>
      <c r="EO12" s="105"/>
      <c r="EP12" s="105"/>
      <c r="EQ12" s="105"/>
      <c r="ER12" s="105"/>
      <c r="ES12" s="105"/>
      <c r="ET12" s="105"/>
      <c r="EU12" s="105"/>
      <c r="EV12" s="105"/>
      <c r="EW12" s="105"/>
      <c r="EX12" s="105"/>
      <c r="EY12" s="105"/>
      <c r="EZ12" s="105"/>
      <c r="FA12" s="105"/>
      <c r="FB12" s="105"/>
      <c r="FC12" s="105"/>
      <c r="FD12" s="105"/>
      <c r="FE12" s="105"/>
      <c r="FF12" s="105"/>
      <c r="FG12" s="105"/>
      <c r="FH12" s="105"/>
      <c r="FI12" s="105"/>
      <c r="FJ12" s="105"/>
      <c r="FK12" s="105"/>
      <c r="FL12" s="105"/>
      <c r="FM12" s="105"/>
      <c r="FN12" s="105"/>
      <c r="FO12" s="105"/>
      <c r="FP12" s="105"/>
      <c r="FQ12" s="105"/>
      <c r="FR12" s="105"/>
      <c r="FS12" s="105"/>
      <c r="FT12" s="105"/>
      <c r="FU12" s="105"/>
      <c r="FV12" s="105"/>
      <c r="FW12" s="105"/>
      <c r="FX12" s="105"/>
      <c r="FY12" s="105"/>
      <c r="FZ12" s="105"/>
      <c r="GA12" s="105"/>
      <c r="GB12" s="105"/>
      <c r="GC12" s="105"/>
      <c r="GD12" s="105"/>
      <c r="GE12" s="105"/>
      <c r="GF12" s="105"/>
      <c r="GG12" s="105"/>
      <c r="GH12" s="105"/>
      <c r="GI12" s="105"/>
      <c r="GJ12" s="105"/>
      <c r="GK12" s="105"/>
      <c r="GL12" s="105"/>
      <c r="GM12" s="105"/>
      <c r="GN12" s="105"/>
      <c r="GO12" s="105"/>
      <c r="GP12" s="105"/>
      <c r="GQ12" s="105"/>
      <c r="GR12" s="105"/>
      <c r="GS12" s="105"/>
      <c r="GT12" s="105"/>
      <c r="GU12" s="105"/>
      <c r="GV12" s="105"/>
      <c r="GW12" s="105"/>
      <c r="GX12" s="105"/>
      <c r="GY12" s="105"/>
      <c r="GZ12" s="105"/>
      <c r="HA12" s="105"/>
      <c r="HB12" s="105"/>
      <c r="HC12" s="105"/>
      <c r="HD12" s="105"/>
      <c r="HE12" s="105"/>
      <c r="HF12" s="105"/>
      <c r="HG12" s="105"/>
      <c r="HH12" s="105"/>
      <c r="HI12" s="105"/>
      <c r="HJ12" s="105"/>
      <c r="HK12" s="105"/>
      <c r="HL12" s="105"/>
      <c r="HM12" s="105"/>
      <c r="HN12" s="105"/>
      <c r="HO12" s="105"/>
      <c r="HP12" s="105"/>
      <c r="HQ12" s="105"/>
      <c r="HR12" s="105"/>
      <c r="HS12" s="105"/>
      <c r="HT12" s="105"/>
      <c r="HU12" s="105"/>
      <c r="HV12" s="105"/>
      <c r="HW12" s="105"/>
      <c r="HX12" s="105"/>
      <c r="HY12" s="105"/>
      <c r="HZ12" s="105"/>
      <c r="IA12" s="105"/>
      <c r="IB12" s="105"/>
      <c r="IC12" s="105"/>
      <c r="ID12" s="105"/>
      <c r="IE12" s="105"/>
      <c r="IF12" s="105"/>
      <c r="IG12" s="105"/>
      <c r="IH12" s="105"/>
      <c r="II12" s="105"/>
      <c r="IJ12" s="105"/>
      <c r="IK12" s="105"/>
      <c r="IL12" s="105"/>
      <c r="IM12" s="105"/>
      <c r="IN12" s="105"/>
      <c r="IO12" s="105"/>
      <c r="IP12" s="105"/>
      <c r="IQ12" s="105"/>
      <c r="IR12" s="105"/>
      <c r="IS12" s="105"/>
      <c r="IT12" s="105"/>
      <c r="IU12" s="105"/>
      <c r="IV12" s="105"/>
    </row>
    <row r="13" spans="1:256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</row>
    <row r="14" spans="1:256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</row>
    <row r="15" spans="1:256" ht="13.8" thickBot="1" x14ac:dyDescent="0.3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56" ht="13.8" thickBot="1" x14ac:dyDescent="0.3">
      <c r="B16" s="107" t="s">
        <v>3</v>
      </c>
      <c r="C16" s="107"/>
      <c r="D16" s="9" t="s">
        <v>4</v>
      </c>
      <c r="E16" s="9" t="s">
        <v>5</v>
      </c>
      <c r="F16" s="9" t="s">
        <v>6</v>
      </c>
      <c r="G16" s="9" t="s">
        <v>7</v>
      </c>
      <c r="H16" s="9" t="s">
        <v>8</v>
      </c>
      <c r="I16" s="9" t="s">
        <v>9</v>
      </c>
      <c r="J16" s="9" t="s">
        <v>10</v>
      </c>
      <c r="K16" s="9" t="s">
        <v>11</v>
      </c>
      <c r="L16" s="9" t="s">
        <v>12</v>
      </c>
      <c r="M16" s="9" t="s">
        <v>13</v>
      </c>
      <c r="N16" s="9" t="s">
        <v>14</v>
      </c>
      <c r="O16" s="9" t="s">
        <v>15</v>
      </c>
      <c r="P16" s="9" t="s">
        <v>16</v>
      </c>
      <c r="Q16" s="9" t="s">
        <v>17</v>
      </c>
      <c r="R16" s="9" t="s">
        <v>18</v>
      </c>
      <c r="S16" s="9" t="s">
        <v>19</v>
      </c>
      <c r="T16" s="9" t="s">
        <v>20</v>
      </c>
      <c r="U16" s="9" t="s">
        <v>21</v>
      </c>
    </row>
    <row r="17" spans="2:21" x14ac:dyDescent="0.25">
      <c r="B17" s="97" t="s">
        <v>22</v>
      </c>
      <c r="C17" s="96"/>
      <c r="D17" s="10">
        <f t="shared" ref="D17:U17" si="0">C3</f>
        <v>0</v>
      </c>
      <c r="E17" s="10">
        <f t="shared" si="0"/>
        <v>-4.7300000000000002E-2</v>
      </c>
      <c r="F17" s="10">
        <f t="shared" si="0"/>
        <v>-9.9400000000000002E-2</v>
      </c>
      <c r="G17" s="10">
        <f t="shared" si="0"/>
        <v>-0.1605</v>
      </c>
      <c r="H17" s="10">
        <f t="shared" si="0"/>
        <v>-0.22589999999999999</v>
      </c>
      <c r="I17" s="10">
        <f t="shared" si="0"/>
        <v>-0.28289999999999998</v>
      </c>
      <c r="J17" s="10">
        <f t="shared" si="0"/>
        <v>-0.32950000000000002</v>
      </c>
      <c r="K17" s="10">
        <f t="shared" si="0"/>
        <v>-0.3831</v>
      </c>
      <c r="L17" s="10">
        <f t="shared" si="0"/>
        <v>-0.42780000000000001</v>
      </c>
      <c r="M17" s="10">
        <f t="shared" si="0"/>
        <v>-0.46729999999999999</v>
      </c>
      <c r="N17" s="10">
        <f t="shared" si="0"/>
        <v>-0.50680000000000003</v>
      </c>
      <c r="O17" s="10">
        <f t="shared" si="0"/>
        <v>-0.54020000000000001</v>
      </c>
      <c r="P17" s="10">
        <f t="shared" si="0"/>
        <v>-0.57199999999999995</v>
      </c>
      <c r="Q17" s="10">
        <f t="shared" si="0"/>
        <v>-0.58420000000000005</v>
      </c>
      <c r="R17" s="10">
        <f t="shared" si="0"/>
        <v>-0.59870000000000001</v>
      </c>
      <c r="S17" s="10">
        <f t="shared" si="0"/>
        <v>-0.61709999999999998</v>
      </c>
      <c r="T17" s="10">
        <f t="shared" si="0"/>
        <v>-0.62519999999999998</v>
      </c>
      <c r="U17" s="10">
        <f t="shared" si="0"/>
        <v>-0.64280000000000004</v>
      </c>
    </row>
    <row r="18" spans="2:21" x14ac:dyDescent="0.25">
      <c r="B18" s="113" t="s">
        <v>23</v>
      </c>
      <c r="C18" s="114"/>
      <c r="D18" s="10">
        <f t="shared" ref="D18:U18" si="1">C4</f>
        <v>0</v>
      </c>
      <c r="E18" s="10">
        <f t="shared" si="1"/>
        <v>-5.0299999999999997E-2</v>
      </c>
      <c r="F18" s="10">
        <f t="shared" si="1"/>
        <v>-0.1045</v>
      </c>
      <c r="G18" s="10">
        <f t="shared" si="1"/>
        <v>-0.16550000000000001</v>
      </c>
      <c r="H18" s="10">
        <f t="shared" si="1"/>
        <v>-0.23169999999999999</v>
      </c>
      <c r="I18" s="10">
        <f t="shared" si="1"/>
        <v>-0.28970000000000001</v>
      </c>
      <c r="J18" s="10">
        <f t="shared" si="1"/>
        <v>-0.3367</v>
      </c>
      <c r="K18" s="10">
        <f t="shared" si="1"/>
        <v>-0.39079999999999998</v>
      </c>
      <c r="L18" s="10">
        <f t="shared" si="1"/>
        <v>-0.43469999999999998</v>
      </c>
      <c r="M18" s="10">
        <f t="shared" si="1"/>
        <v>-0.47389999999999999</v>
      </c>
      <c r="N18" s="10">
        <f t="shared" si="1"/>
        <v>-0.51359999999999995</v>
      </c>
      <c r="O18" s="10">
        <f t="shared" si="1"/>
        <v>-0.54649999999999999</v>
      </c>
      <c r="P18" s="10">
        <f t="shared" si="1"/>
        <v>-0.57869999999999999</v>
      </c>
      <c r="Q18" s="10">
        <f t="shared" si="1"/>
        <v>-0.59040000000000004</v>
      </c>
      <c r="R18" s="10">
        <f t="shared" si="1"/>
        <v>-0.60519999999999996</v>
      </c>
      <c r="S18" s="10">
        <f t="shared" si="1"/>
        <v>-0.62870000000000004</v>
      </c>
      <c r="T18" s="10">
        <f t="shared" si="1"/>
        <v>-0.63719999999999999</v>
      </c>
      <c r="U18" s="10">
        <f t="shared" si="1"/>
        <v>-0.65539999999999998</v>
      </c>
    </row>
    <row r="19" spans="2:21" x14ac:dyDescent="0.25">
      <c r="B19" s="113" t="s">
        <v>24</v>
      </c>
      <c r="C19" s="114"/>
      <c r="D19" s="10">
        <f t="shared" ref="D19:U19" si="2">C5</f>
        <v>0</v>
      </c>
      <c r="E19" s="10">
        <f t="shared" si="2"/>
        <v>-0.05</v>
      </c>
      <c r="F19" s="10">
        <f t="shared" si="2"/>
        <v>-0.10299999999999999</v>
      </c>
      <c r="G19" s="10">
        <f t="shared" si="2"/>
        <v>-0.16400000000000001</v>
      </c>
      <c r="H19" s="10">
        <f t="shared" si="2"/>
        <v>-0.2306</v>
      </c>
      <c r="I19" s="10">
        <f t="shared" si="2"/>
        <v>-0.28849999999999998</v>
      </c>
      <c r="J19" s="10">
        <f t="shared" si="2"/>
        <v>-0.33539999999999998</v>
      </c>
      <c r="K19" s="10">
        <f t="shared" si="2"/>
        <v>-0.38919999999999999</v>
      </c>
      <c r="L19" s="10">
        <f t="shared" si="2"/>
        <v>-0.43269999999999997</v>
      </c>
      <c r="M19" s="10">
        <f t="shared" si="2"/>
        <v>-0.47220000000000001</v>
      </c>
      <c r="N19" s="10">
        <f t="shared" si="2"/>
        <v>-0.51200000000000001</v>
      </c>
      <c r="O19" s="10">
        <f t="shared" si="2"/>
        <v>-0.54469999999999996</v>
      </c>
      <c r="P19" s="10">
        <f t="shared" si="2"/>
        <v>-0.57669999999999999</v>
      </c>
      <c r="Q19" s="10">
        <f t="shared" si="2"/>
        <v>-0.5887</v>
      </c>
      <c r="R19" s="10">
        <f t="shared" si="2"/>
        <v>-0.60580000000000001</v>
      </c>
      <c r="S19" s="10">
        <f t="shared" si="2"/>
        <v>-0.62719999999999998</v>
      </c>
      <c r="T19" s="10">
        <f t="shared" si="2"/>
        <v>-0.63619999999999999</v>
      </c>
      <c r="U19" s="10">
        <f t="shared" si="2"/>
        <v>-0.65439999999999998</v>
      </c>
    </row>
    <row r="20" spans="2:21" ht="13.8" thickBot="1" x14ac:dyDescent="0.3">
      <c r="B20" s="113" t="s">
        <v>25</v>
      </c>
      <c r="C20" s="114"/>
      <c r="D20" s="10">
        <f t="shared" ref="D20:U20" si="3">C6</f>
        <v>0</v>
      </c>
      <c r="E20" s="10">
        <f t="shared" si="3"/>
        <v>-5.0200000000000002E-2</v>
      </c>
      <c r="F20" s="10">
        <f t="shared" si="3"/>
        <v>-0.10440000000000001</v>
      </c>
      <c r="G20" s="10">
        <f t="shared" si="3"/>
        <v>-0.16539999999999999</v>
      </c>
      <c r="H20" s="10">
        <f t="shared" si="3"/>
        <v>-0.23269999999999999</v>
      </c>
      <c r="I20" s="10">
        <f t="shared" si="3"/>
        <v>-0.29060000000000002</v>
      </c>
      <c r="J20" s="10">
        <f t="shared" si="3"/>
        <v>-0.33760000000000001</v>
      </c>
      <c r="K20" s="10">
        <f t="shared" si="3"/>
        <v>-0.39190000000000003</v>
      </c>
      <c r="L20" s="10">
        <f t="shared" si="3"/>
        <v>-0.43480000000000002</v>
      </c>
      <c r="M20" s="10">
        <f t="shared" si="3"/>
        <v>-0.47460000000000002</v>
      </c>
      <c r="N20" s="10">
        <f t="shared" si="3"/>
        <v>-0.51319999999999999</v>
      </c>
      <c r="O20" s="10">
        <f t="shared" si="3"/>
        <v>-0.54620000000000002</v>
      </c>
      <c r="P20" s="10">
        <f t="shared" si="3"/>
        <v>-0.57850000000000001</v>
      </c>
      <c r="Q20" s="10">
        <f t="shared" si="3"/>
        <v>-0.59360000000000002</v>
      </c>
      <c r="R20" s="10">
        <f t="shared" si="3"/>
        <v>-0.60870000000000002</v>
      </c>
      <c r="S20" s="10">
        <f t="shared" si="3"/>
        <v>-0.62729999999999997</v>
      </c>
      <c r="T20" s="10">
        <f t="shared" si="3"/>
        <v>-0.63560000000000005</v>
      </c>
      <c r="U20" s="10">
        <f t="shared" si="3"/>
        <v>-0.65390000000000004</v>
      </c>
    </row>
    <row r="21" spans="2:21" ht="13.8" thickBot="1" x14ac:dyDescent="0.3">
      <c r="B21" s="107" t="s">
        <v>27</v>
      </c>
      <c r="C21" s="107"/>
      <c r="D21" s="11">
        <f t="shared" ref="D21:U21" si="4">AVERAGE(D17:D20)</f>
        <v>0</v>
      </c>
      <c r="E21" s="12">
        <f t="shared" si="4"/>
        <v>-4.9450000000000001E-2</v>
      </c>
      <c r="F21" s="12">
        <f t="shared" si="4"/>
        <v>-0.102825</v>
      </c>
      <c r="G21" s="12">
        <f t="shared" si="4"/>
        <v>-0.16385</v>
      </c>
      <c r="H21" s="12">
        <f t="shared" si="4"/>
        <v>-0.23022500000000001</v>
      </c>
      <c r="I21" s="12">
        <f t="shared" si="4"/>
        <v>-0.28792499999999999</v>
      </c>
      <c r="J21" s="12">
        <f t="shared" si="4"/>
        <v>-0.33479999999999999</v>
      </c>
      <c r="K21" s="12">
        <f t="shared" si="4"/>
        <v>-0.38875000000000004</v>
      </c>
      <c r="L21" s="12">
        <f t="shared" si="4"/>
        <v>-0.4325</v>
      </c>
      <c r="M21" s="12">
        <f t="shared" si="4"/>
        <v>-0.47199999999999998</v>
      </c>
      <c r="N21" s="12">
        <f t="shared" si="4"/>
        <v>-0.51139999999999997</v>
      </c>
      <c r="O21" s="12">
        <f t="shared" si="4"/>
        <v>-0.5444</v>
      </c>
      <c r="P21" s="12">
        <f t="shared" si="4"/>
        <v>-0.57647500000000007</v>
      </c>
      <c r="Q21" s="12">
        <f t="shared" si="4"/>
        <v>-0.589225</v>
      </c>
      <c r="R21" s="12">
        <f t="shared" si="4"/>
        <v>-0.60460000000000003</v>
      </c>
      <c r="S21" s="12">
        <f t="shared" si="4"/>
        <v>-0.62507500000000005</v>
      </c>
      <c r="T21" s="12">
        <f t="shared" si="4"/>
        <v>-0.63355000000000006</v>
      </c>
      <c r="U21" s="12">
        <f t="shared" si="4"/>
        <v>-0.65162500000000001</v>
      </c>
    </row>
    <row r="22" spans="2:21" ht="13.8" thickBot="1" x14ac:dyDescent="0.3">
      <c r="B22" s="107" t="s">
        <v>28</v>
      </c>
      <c r="C22" s="107"/>
      <c r="D22" s="12">
        <f t="shared" ref="D22:U22" si="5">_xlfn.STDEV.S(D17:D20)</f>
        <v>0</v>
      </c>
      <c r="E22" s="12">
        <f t="shared" si="5"/>
        <v>1.438749456993815E-3</v>
      </c>
      <c r="F22" s="12">
        <f t="shared" si="5"/>
        <v>2.3837994882120427E-3</v>
      </c>
      <c r="G22" s="12">
        <f t="shared" si="5"/>
        <v>2.3359509127262625E-3</v>
      </c>
      <c r="H22" s="12">
        <f t="shared" si="5"/>
        <v>3.008183283423181E-3</v>
      </c>
      <c r="I22" s="12">
        <f t="shared" si="5"/>
        <v>3.4586847211042671E-3</v>
      </c>
      <c r="J22" s="12">
        <f t="shared" si="5"/>
        <v>3.6469165057620881E-3</v>
      </c>
      <c r="K22" s="12">
        <f t="shared" si="5"/>
        <v>3.9264063297965871E-3</v>
      </c>
      <c r="L22" s="12">
        <f t="shared" si="5"/>
        <v>3.2792275513195608E-3</v>
      </c>
      <c r="M22" s="12">
        <f t="shared" si="5"/>
        <v>3.2914029430219233E-3</v>
      </c>
      <c r="N22" s="12">
        <f t="shared" si="5"/>
        <v>3.1411250638372383E-3</v>
      </c>
      <c r="O22" s="12">
        <f t="shared" si="5"/>
        <v>2.9086079144497899E-3</v>
      </c>
      <c r="P22" s="12">
        <f t="shared" si="5"/>
        <v>3.1159535726109295E-3</v>
      </c>
      <c r="Q22" s="12">
        <f t="shared" si="5"/>
        <v>3.9178012541049812E-3</v>
      </c>
      <c r="R22" s="12">
        <f t="shared" si="5"/>
        <v>4.2197946237544151E-3</v>
      </c>
      <c r="S22" s="12">
        <f t="shared" si="5"/>
        <v>5.3605814361255113E-3</v>
      </c>
      <c r="T22" s="12">
        <f t="shared" si="5"/>
        <v>5.6056519097544286E-3</v>
      </c>
      <c r="U22" s="12">
        <f t="shared" si="5"/>
        <v>5.9162910678904022E-3</v>
      </c>
    </row>
    <row r="23" spans="2:21" x14ac:dyDescent="0.25">
      <c r="D23" s="13"/>
    </row>
    <row r="26" spans="2:21" ht="13.8" thickBot="1" x14ac:dyDescent="0.3"/>
    <row r="27" spans="2:21" ht="13.8" thickBot="1" x14ac:dyDescent="0.3">
      <c r="B27" s="107" t="s">
        <v>29</v>
      </c>
      <c r="C27" s="107"/>
      <c r="D27" s="9" t="s">
        <v>4</v>
      </c>
      <c r="E27" s="9" t="s">
        <v>5</v>
      </c>
      <c r="F27" s="9" t="s">
        <v>6</v>
      </c>
      <c r="G27" s="9" t="s">
        <v>7</v>
      </c>
      <c r="H27" s="9" t="s">
        <v>8</v>
      </c>
      <c r="I27" s="9" t="s">
        <v>9</v>
      </c>
      <c r="J27" s="9" t="s">
        <v>10</v>
      </c>
      <c r="K27" s="9" t="s">
        <v>11</v>
      </c>
      <c r="L27" s="9" t="s">
        <v>12</v>
      </c>
      <c r="M27" s="9" t="s">
        <v>13</v>
      </c>
      <c r="N27" s="9" t="s">
        <v>14</v>
      </c>
      <c r="O27" s="9" t="s">
        <v>15</v>
      </c>
      <c r="P27" s="9" t="s">
        <v>16</v>
      </c>
      <c r="Q27" s="9" t="s">
        <v>17</v>
      </c>
      <c r="R27" s="9" t="s">
        <v>18</v>
      </c>
      <c r="S27" s="9" t="s">
        <v>19</v>
      </c>
      <c r="T27" s="9" t="s">
        <v>20</v>
      </c>
      <c r="U27" s="9" t="s">
        <v>21</v>
      </c>
    </row>
    <row r="28" spans="2:21" x14ac:dyDescent="0.25">
      <c r="B28" s="111" t="s">
        <v>30</v>
      </c>
      <c r="C28" s="112"/>
      <c r="D28" s="10">
        <f>AL3</f>
        <v>2.2599999999999999E-2</v>
      </c>
      <c r="E28" s="10">
        <f>AK3</f>
        <v>-2.86E-2</v>
      </c>
      <c r="F28" s="10">
        <f>AJ3</f>
        <v>-8.2299999999999998E-2</v>
      </c>
      <c r="G28" s="10">
        <f>AI3</f>
        <v>-0.14630000000000001</v>
      </c>
      <c r="H28" s="10">
        <f>AH3</f>
        <v>-0.21340000000000001</v>
      </c>
      <c r="I28" s="10">
        <f>AG3</f>
        <v>-0.27089999999999997</v>
      </c>
      <c r="J28" s="10">
        <f>AF3</f>
        <v>-0.31780000000000003</v>
      </c>
      <c r="K28" s="10">
        <f>AE3</f>
        <v>-0.37169999999999997</v>
      </c>
      <c r="L28" s="10">
        <f>AD3</f>
        <v>-0.4143</v>
      </c>
      <c r="M28" s="10">
        <f>AC3</f>
        <v>-0.45469999999999999</v>
      </c>
      <c r="N28" s="10">
        <f>AB3</f>
        <v>-0.49349999999999999</v>
      </c>
      <c r="O28" s="10">
        <f>AA3</f>
        <v>-0.5262</v>
      </c>
      <c r="P28" s="10">
        <f>Z3</f>
        <v>-0.57240000000000002</v>
      </c>
      <c r="Q28" s="10">
        <f>Y3</f>
        <v>-0.58350000000000002</v>
      </c>
      <c r="R28" s="10">
        <f>X3</f>
        <v>-0.59799999999999998</v>
      </c>
      <c r="S28" s="10">
        <f>W3</f>
        <v>-0.61639999999999995</v>
      </c>
      <c r="T28" s="10">
        <f>V3</f>
        <v>-0.62339999999999995</v>
      </c>
      <c r="U28" s="10">
        <f>U3</f>
        <v>-0.64239999999999997</v>
      </c>
    </row>
    <row r="29" spans="2:21" x14ac:dyDescent="0.25">
      <c r="B29" s="111" t="s">
        <v>31</v>
      </c>
      <c r="C29" s="112"/>
      <c r="D29" s="10">
        <f>AL4</f>
        <v>-4.4000000000000003E-3</v>
      </c>
      <c r="E29" s="10">
        <f>AK4</f>
        <v>-5.5399999999999998E-2</v>
      </c>
      <c r="F29" s="10">
        <f>AJ4</f>
        <v>-0.10979999999999999</v>
      </c>
      <c r="G29" s="10">
        <f>AI4</f>
        <v>-0.1709</v>
      </c>
      <c r="H29" s="10">
        <f>AH4</f>
        <v>-0.23810000000000001</v>
      </c>
      <c r="I29" s="10">
        <f>AG4</f>
        <v>-0.29549999999999998</v>
      </c>
      <c r="J29" s="10">
        <f>AF4</f>
        <v>-0.34320000000000001</v>
      </c>
      <c r="K29" s="10">
        <f>AE4</f>
        <v>-0.3962</v>
      </c>
      <c r="L29" s="10">
        <f>AD4</f>
        <v>-0.43980000000000002</v>
      </c>
      <c r="M29" s="10">
        <f>AC4</f>
        <v>-0.47989999999999999</v>
      </c>
      <c r="N29" s="10">
        <f>AB4</f>
        <v>-0.51980000000000004</v>
      </c>
      <c r="O29" s="10">
        <f>AA4</f>
        <v>-0.55289999999999995</v>
      </c>
      <c r="P29" s="10">
        <f>Z4</f>
        <v>-0.58520000000000005</v>
      </c>
      <c r="Q29" s="10">
        <f>Y4</f>
        <v>-0.59609999999999996</v>
      </c>
      <c r="R29" s="10">
        <f>X4</f>
        <v>-0.61360000000000003</v>
      </c>
      <c r="S29" s="10">
        <f>W4</f>
        <v>-0.63149999999999995</v>
      </c>
      <c r="T29" s="10">
        <f>V4</f>
        <v>-0.63859999999999995</v>
      </c>
      <c r="U29" s="10">
        <f>U4</f>
        <v>-0.65659999999999996</v>
      </c>
    </row>
    <row r="30" spans="2:21" x14ac:dyDescent="0.25">
      <c r="B30" s="111" t="s">
        <v>32</v>
      </c>
      <c r="C30" s="112"/>
      <c r="D30" s="10">
        <f>AL5</f>
        <v>-8.9999999999999998E-4</v>
      </c>
      <c r="E30" s="10">
        <f>AK5</f>
        <v>-5.2299999999999999E-2</v>
      </c>
      <c r="F30" s="10">
        <f>AJ5</f>
        <v>-0.1062</v>
      </c>
      <c r="G30" s="10">
        <f>AI5</f>
        <v>-0.16819999999999999</v>
      </c>
      <c r="H30" s="10">
        <f>AH5</f>
        <v>-0.23499999999999999</v>
      </c>
      <c r="I30" s="10">
        <f>AG5</f>
        <v>-0.29270000000000002</v>
      </c>
      <c r="J30" s="10">
        <f>AF5</f>
        <v>-0.34079999999999999</v>
      </c>
      <c r="K30" s="10">
        <f>AE5</f>
        <v>-0.39989999999999998</v>
      </c>
      <c r="L30" s="10">
        <f>AD5</f>
        <v>-0.44369999999999998</v>
      </c>
      <c r="M30" s="10">
        <f>AC5</f>
        <v>-0.48320000000000002</v>
      </c>
      <c r="N30" s="10">
        <f>AB5</f>
        <v>-0.52149999999999996</v>
      </c>
      <c r="O30" s="10">
        <f>AA5</f>
        <v>-0.55459999999999998</v>
      </c>
      <c r="P30" s="10">
        <f>Z5</f>
        <v>-0.58699999999999997</v>
      </c>
      <c r="Q30" s="10">
        <f>Y5</f>
        <v>-0.5978</v>
      </c>
      <c r="R30" s="10">
        <f>X5</f>
        <v>-0.61240000000000006</v>
      </c>
      <c r="S30" s="10">
        <f>W5</f>
        <v>-0.63039999999999996</v>
      </c>
      <c r="T30" s="10">
        <f>V5</f>
        <v>-0.63800000000000001</v>
      </c>
      <c r="U30" s="10">
        <f>U5</f>
        <v>-0.65580000000000005</v>
      </c>
    </row>
    <row r="31" spans="2:21" ht="13.8" thickBot="1" x14ac:dyDescent="0.3">
      <c r="B31" s="111" t="s">
        <v>33</v>
      </c>
      <c r="C31" s="112"/>
      <c r="D31" s="10">
        <f>AL6</f>
        <v>-1.6999999999999999E-3</v>
      </c>
      <c r="E31" s="10">
        <f>AK6</f>
        <v>-5.3100000000000001E-2</v>
      </c>
      <c r="F31" s="10">
        <f>AJ6</f>
        <v>-0.1072</v>
      </c>
      <c r="G31" s="10">
        <f>AI6</f>
        <v>-0.16889999999999999</v>
      </c>
      <c r="H31" s="10">
        <f>AH6</f>
        <v>-0.23619999999999999</v>
      </c>
      <c r="I31" s="10">
        <f>AG6</f>
        <v>-0.29399999999999998</v>
      </c>
      <c r="J31" s="10">
        <f>AF6</f>
        <v>-0.34079999999999999</v>
      </c>
      <c r="K31" s="10">
        <f>AE6</f>
        <v>-0.39429999999999998</v>
      </c>
      <c r="L31" s="10">
        <f>AD6</f>
        <v>-0.44359999999999999</v>
      </c>
      <c r="M31" s="10">
        <f>AC6</f>
        <v>-0.4829</v>
      </c>
      <c r="N31" s="10">
        <f>AB6</f>
        <v>-0.5212</v>
      </c>
      <c r="O31" s="10">
        <f>AA6</f>
        <v>-0.55449999999999999</v>
      </c>
      <c r="P31" s="10">
        <f>Z6</f>
        <v>-0.5867</v>
      </c>
      <c r="Q31" s="10">
        <f>Y6</f>
        <v>-0.59760000000000002</v>
      </c>
      <c r="R31" s="10">
        <f>X6</f>
        <v>-0.61229999999999996</v>
      </c>
      <c r="S31" s="10">
        <f>W6</f>
        <v>-0.63049999999999995</v>
      </c>
      <c r="T31" s="10">
        <f>V6</f>
        <v>-0.63729999999999998</v>
      </c>
      <c r="U31" s="10">
        <f>U6</f>
        <v>-0.65559999999999996</v>
      </c>
    </row>
    <row r="32" spans="2:21" ht="13.8" thickBot="1" x14ac:dyDescent="0.3">
      <c r="B32" s="107" t="s">
        <v>35</v>
      </c>
      <c r="C32" s="107"/>
      <c r="D32" s="11">
        <f t="shared" ref="D32:U32" si="6">AVERAGE(D28:D31)</f>
        <v>3.899999999999999E-3</v>
      </c>
      <c r="E32" s="12">
        <f t="shared" si="6"/>
        <v>-4.7349999999999996E-2</v>
      </c>
      <c r="F32" s="12">
        <f t="shared" si="6"/>
        <v>-0.10137500000000001</v>
      </c>
      <c r="G32" s="12">
        <f t="shared" si="6"/>
        <v>-0.16357500000000003</v>
      </c>
      <c r="H32" s="12">
        <f t="shared" si="6"/>
        <v>-0.23067499999999999</v>
      </c>
      <c r="I32" s="12">
        <f t="shared" si="6"/>
        <v>-0.288275</v>
      </c>
      <c r="J32" s="12">
        <f t="shared" si="6"/>
        <v>-0.33565</v>
      </c>
      <c r="K32" s="12">
        <f t="shared" si="6"/>
        <v>-0.39052500000000001</v>
      </c>
      <c r="L32" s="12">
        <f t="shared" si="6"/>
        <v>-0.43535000000000001</v>
      </c>
      <c r="M32" s="12">
        <f t="shared" si="6"/>
        <v>-0.47517500000000001</v>
      </c>
      <c r="N32" s="12">
        <f t="shared" si="6"/>
        <v>-0.51400000000000001</v>
      </c>
      <c r="O32" s="12">
        <f t="shared" si="6"/>
        <v>-0.54705000000000004</v>
      </c>
      <c r="P32" s="12">
        <f t="shared" si="6"/>
        <v>-0.58282499999999993</v>
      </c>
      <c r="Q32" s="12">
        <f t="shared" si="6"/>
        <v>-0.59375</v>
      </c>
      <c r="R32" s="12">
        <f t="shared" si="6"/>
        <v>-0.60907500000000003</v>
      </c>
      <c r="S32" s="12">
        <f t="shared" si="6"/>
        <v>-0.62719999999999998</v>
      </c>
      <c r="T32" s="12">
        <f t="shared" si="6"/>
        <v>-0.63432500000000003</v>
      </c>
      <c r="U32" s="12">
        <f t="shared" si="6"/>
        <v>-0.65260000000000007</v>
      </c>
    </row>
    <row r="33" spans="2:50" ht="13.8" thickBot="1" x14ac:dyDescent="0.3">
      <c r="B33" s="107" t="s">
        <v>36</v>
      </c>
      <c r="C33" s="107"/>
      <c r="D33" s="12">
        <f t="shared" ref="D33:U33" si="7">_xlfn.STDEV.S(D28:D31)</f>
        <v>1.2556273332482054E-2</v>
      </c>
      <c r="E33" s="12">
        <f t="shared" si="7"/>
        <v>1.2568876905541997E-2</v>
      </c>
      <c r="F33" s="12">
        <f t="shared" si="7"/>
        <v>1.2806866647753139E-2</v>
      </c>
      <c r="G33" s="12">
        <f t="shared" si="7"/>
        <v>1.1573353014576189E-2</v>
      </c>
      <c r="H33" s="12">
        <f t="shared" si="7"/>
        <v>1.158716962851584E-2</v>
      </c>
      <c r="I33" s="12">
        <f t="shared" si="7"/>
        <v>1.1639695013186565E-2</v>
      </c>
      <c r="J33" s="12">
        <f t="shared" si="7"/>
        <v>1.1953660527219251E-2</v>
      </c>
      <c r="K33" s="12">
        <f t="shared" si="7"/>
        <v>1.2763587531202455E-2</v>
      </c>
      <c r="L33" s="12">
        <f t="shared" si="7"/>
        <v>1.4150265015186108E-2</v>
      </c>
      <c r="M33" s="12">
        <f t="shared" si="7"/>
        <v>1.3731077889226328E-2</v>
      </c>
      <c r="N33" s="12">
        <f t="shared" si="7"/>
        <v>1.3686733235753033E-2</v>
      </c>
      <c r="O33" s="12">
        <f t="shared" si="7"/>
        <v>1.3921805438471919E-2</v>
      </c>
      <c r="P33" s="12">
        <f t="shared" si="7"/>
        <v>6.9944620951149531E-3</v>
      </c>
      <c r="Q33" s="12">
        <f t="shared" si="7"/>
        <v>6.8753181744556271E-3</v>
      </c>
      <c r="R33" s="12">
        <f t="shared" si="7"/>
        <v>7.4069224378280289E-3</v>
      </c>
      <c r="S33" s="12">
        <f t="shared" si="7"/>
        <v>7.2171093012830768E-3</v>
      </c>
      <c r="T33" s="12">
        <f t="shared" si="7"/>
        <v>7.3026821556649198E-3</v>
      </c>
      <c r="U33" s="12">
        <f t="shared" si="7"/>
        <v>6.8137116659473338E-3</v>
      </c>
    </row>
    <row r="34" spans="2:50" ht="13.8" thickBot="1" x14ac:dyDescent="0.3">
      <c r="B34" s="107" t="s">
        <v>37</v>
      </c>
      <c r="C34" s="107"/>
      <c r="D34" s="12">
        <f t="shared" ref="D34:U34" si="8">D21-D32</f>
        <v>-3.899999999999999E-3</v>
      </c>
      <c r="E34" s="12">
        <f t="shared" si="8"/>
        <v>-2.1000000000000046E-3</v>
      </c>
      <c r="F34" s="12">
        <f t="shared" si="8"/>
        <v>-1.449999999999993E-3</v>
      </c>
      <c r="G34" s="12">
        <f t="shared" si="8"/>
        <v>-2.7499999999996971E-4</v>
      </c>
      <c r="H34" s="12">
        <f t="shared" si="8"/>
        <v>4.499999999999782E-4</v>
      </c>
      <c r="I34" s="12">
        <f t="shared" si="8"/>
        <v>3.5000000000001696E-4</v>
      </c>
      <c r="J34" s="12">
        <f t="shared" si="8"/>
        <v>8.5000000000001741E-4</v>
      </c>
      <c r="K34" s="12">
        <f t="shared" si="8"/>
        <v>1.774999999999971E-3</v>
      </c>
      <c r="L34" s="12">
        <f t="shared" si="8"/>
        <v>2.8500000000000192E-3</v>
      </c>
      <c r="M34" s="12">
        <f t="shared" si="8"/>
        <v>3.1750000000000389E-3</v>
      </c>
      <c r="N34" s="12">
        <f t="shared" si="8"/>
        <v>2.6000000000000467E-3</v>
      </c>
      <c r="O34" s="12">
        <f t="shared" si="8"/>
        <v>2.6500000000000412E-3</v>
      </c>
      <c r="P34" s="12">
        <f t="shared" si="8"/>
        <v>6.3499999999998558E-3</v>
      </c>
      <c r="Q34" s="12">
        <f t="shared" si="8"/>
        <v>4.5250000000000012E-3</v>
      </c>
      <c r="R34" s="12">
        <f t="shared" si="8"/>
        <v>4.4750000000000068E-3</v>
      </c>
      <c r="S34" s="12">
        <f t="shared" si="8"/>
        <v>2.1249999999999325E-3</v>
      </c>
      <c r="T34" s="12">
        <f t="shared" si="8"/>
        <v>7.7499999999997016E-4</v>
      </c>
      <c r="U34" s="12">
        <f t="shared" si="8"/>
        <v>9.7500000000005915E-4</v>
      </c>
    </row>
    <row r="37" spans="2:50" x14ac:dyDescent="0.25">
      <c r="B37" s="18"/>
      <c r="C37" s="108" t="s">
        <v>61</v>
      </c>
      <c r="D37" s="108"/>
      <c r="E37" s="108" t="s">
        <v>62</v>
      </c>
      <c r="F37" s="108"/>
      <c r="AG37" s="4">
        <v>0</v>
      </c>
      <c r="AH37" s="4">
        <v>-5.2350000000000008E-2</v>
      </c>
      <c r="AI37" s="4">
        <v>-0.10754</v>
      </c>
      <c r="AJ37" s="4">
        <v>-0.16923000000000002</v>
      </c>
      <c r="AK37" s="4">
        <v>-0.23675000000000002</v>
      </c>
      <c r="AL37" s="4">
        <v>-0.29498000000000002</v>
      </c>
      <c r="AM37" s="4">
        <v>-0.34329999999999999</v>
      </c>
      <c r="AN37" s="4">
        <v>-0.39685000000000004</v>
      </c>
      <c r="AO37" s="4">
        <v>-0.44295999999999996</v>
      </c>
      <c r="AP37" s="4">
        <v>-0.48129999999999995</v>
      </c>
      <c r="AQ37" s="4">
        <v>-0.52242</v>
      </c>
      <c r="AR37" s="4">
        <v>-0.55577999999999994</v>
      </c>
      <c r="AS37" s="4">
        <v>-0.58726999999999996</v>
      </c>
      <c r="AT37" s="4">
        <v>-0.59901000000000004</v>
      </c>
      <c r="AU37" s="4">
        <v>-0.61214999999999997</v>
      </c>
      <c r="AV37" s="4">
        <v>-0.63019000000000003</v>
      </c>
      <c r="AW37" s="4">
        <v>-0.63763000000000003</v>
      </c>
      <c r="AX37" s="4">
        <v>-0.65388999999999997</v>
      </c>
    </row>
    <row r="38" spans="2:50" x14ac:dyDescent="0.25">
      <c r="B38" s="37" t="s">
        <v>52</v>
      </c>
      <c r="C38" s="37" t="s">
        <v>53</v>
      </c>
      <c r="D38" s="37" t="s">
        <v>54</v>
      </c>
      <c r="E38" s="37" t="s">
        <v>53</v>
      </c>
      <c r="F38" s="37" t="s">
        <v>54</v>
      </c>
      <c r="AG38" s="4">
        <v>2.0369999999999999E-2</v>
      </c>
      <c r="AH38" s="4">
        <v>-3.0859999999999999E-2</v>
      </c>
      <c r="AI38" s="4">
        <v>-8.4850000000000009E-2</v>
      </c>
      <c r="AJ38" s="4">
        <v>-0.14916999999999997</v>
      </c>
      <c r="AK38" s="4">
        <v>-0.21336999999999998</v>
      </c>
      <c r="AL38" s="4">
        <v>-0.27179999999999999</v>
      </c>
      <c r="AM38" s="4">
        <v>-0.32157000000000002</v>
      </c>
      <c r="AN38" s="4">
        <v>-0.37446999999999997</v>
      </c>
      <c r="AO38" s="4">
        <v>-0.41704000000000008</v>
      </c>
      <c r="AP38" s="4">
        <v>-0.45472999999999997</v>
      </c>
      <c r="AQ38" s="4">
        <v>-0.49319999999999997</v>
      </c>
      <c r="AR38" s="4">
        <v>-0.52786</v>
      </c>
      <c r="AS38" s="4">
        <v>-0.55898000000000003</v>
      </c>
      <c r="AT38" s="4">
        <v>-0.56952000000000003</v>
      </c>
      <c r="AU38" s="4">
        <v>-0.58405000000000007</v>
      </c>
      <c r="AV38" s="4">
        <v>-0.60175000000000001</v>
      </c>
      <c r="AW38" s="4">
        <v>-0.6094099999999999</v>
      </c>
      <c r="AX38" s="4">
        <v>-0.62956999999999996</v>
      </c>
    </row>
    <row r="39" spans="2:50" x14ac:dyDescent="0.25">
      <c r="B39" s="38" t="s">
        <v>4</v>
      </c>
      <c r="C39" s="6"/>
      <c r="D39" s="6"/>
      <c r="E39" s="6"/>
      <c r="F39" s="6"/>
    </row>
    <row r="40" spans="2:50" x14ac:dyDescent="0.25">
      <c r="B40" s="38" t="s">
        <v>5</v>
      </c>
      <c r="C40" s="6"/>
      <c r="D40" s="6"/>
      <c r="E40" s="6"/>
      <c r="F40" s="6"/>
    </row>
    <row r="41" spans="2:50" x14ac:dyDescent="0.25">
      <c r="B41" s="38" t="s">
        <v>6</v>
      </c>
      <c r="C41" s="6"/>
      <c r="D41" s="6"/>
      <c r="E41" s="6"/>
      <c r="F41" s="6"/>
    </row>
    <row r="42" spans="2:50" x14ac:dyDescent="0.25">
      <c r="B42" s="38" t="s">
        <v>7</v>
      </c>
      <c r="C42" s="6"/>
      <c r="D42" s="6"/>
      <c r="E42" s="6"/>
      <c r="F42" s="6"/>
    </row>
    <row r="43" spans="2:50" x14ac:dyDescent="0.25">
      <c r="B43" s="38" t="s">
        <v>8</v>
      </c>
      <c r="C43" s="6"/>
      <c r="D43" s="6"/>
      <c r="E43" s="6"/>
      <c r="F43" s="6"/>
    </row>
    <row r="44" spans="2:50" x14ac:dyDescent="0.25">
      <c r="B44" s="38" t="s">
        <v>9</v>
      </c>
      <c r="C44" s="6"/>
      <c r="D44" s="6"/>
      <c r="E44" s="6"/>
      <c r="F44" s="6"/>
    </row>
    <row r="45" spans="2:50" x14ac:dyDescent="0.25">
      <c r="B45" s="38" t="s">
        <v>10</v>
      </c>
      <c r="C45" s="6"/>
      <c r="D45" s="6"/>
      <c r="E45" s="6"/>
      <c r="F45" s="6"/>
    </row>
    <row r="46" spans="2:50" x14ac:dyDescent="0.25">
      <c r="B46" s="38" t="s">
        <v>11</v>
      </c>
      <c r="C46" s="6"/>
      <c r="D46" s="6"/>
      <c r="E46" s="6"/>
      <c r="F46" s="6"/>
    </row>
    <row r="47" spans="2:50" x14ac:dyDescent="0.25">
      <c r="B47" s="38" t="s">
        <v>12</v>
      </c>
      <c r="C47" s="6"/>
      <c r="D47" s="6"/>
      <c r="E47" s="6"/>
      <c r="F47" s="6"/>
    </row>
    <row r="48" spans="2:50" x14ac:dyDescent="0.25">
      <c r="B48" s="38" t="s">
        <v>13</v>
      </c>
      <c r="C48" s="6"/>
      <c r="D48" s="6"/>
      <c r="E48" s="6"/>
      <c r="F48" s="6"/>
    </row>
    <row r="49" spans="1:256" x14ac:dyDescent="0.25">
      <c r="B49" s="38" t="s">
        <v>14</v>
      </c>
      <c r="C49" s="6"/>
      <c r="D49" s="6"/>
      <c r="E49" s="6"/>
      <c r="F49" s="6"/>
    </row>
    <row r="50" spans="1:256" x14ac:dyDescent="0.25">
      <c r="B50" s="38" t="s">
        <v>15</v>
      </c>
      <c r="C50" s="6"/>
      <c r="D50" s="6"/>
      <c r="E50" s="6"/>
      <c r="F50" s="6"/>
    </row>
    <row r="51" spans="1:256" x14ac:dyDescent="0.25">
      <c r="B51" s="38" t="s">
        <v>16</v>
      </c>
      <c r="C51" s="6"/>
      <c r="D51" s="6"/>
      <c r="E51" s="6"/>
      <c r="F51" s="6"/>
    </row>
    <row r="52" spans="1:256" x14ac:dyDescent="0.25">
      <c r="B52" s="38" t="s">
        <v>17</v>
      </c>
      <c r="C52" s="6"/>
      <c r="D52" s="6"/>
      <c r="E52" s="6"/>
      <c r="F52" s="6"/>
    </row>
    <row r="53" spans="1:256" x14ac:dyDescent="0.25">
      <c r="B53" s="38" t="s">
        <v>18</v>
      </c>
      <c r="C53" s="6"/>
      <c r="D53" s="6"/>
      <c r="E53" s="6"/>
      <c r="F53" s="6"/>
    </row>
    <row r="54" spans="1:256" x14ac:dyDescent="0.25">
      <c r="B54" s="38" t="s">
        <v>19</v>
      </c>
      <c r="C54" s="6"/>
      <c r="D54" s="6"/>
      <c r="E54" s="6"/>
      <c r="F54" s="6"/>
    </row>
    <row r="55" spans="1:256" x14ac:dyDescent="0.25">
      <c r="B55" s="38" t="s">
        <v>20</v>
      </c>
      <c r="C55" s="6"/>
      <c r="D55" s="6"/>
      <c r="E55" s="6"/>
      <c r="F55" s="6"/>
    </row>
    <row r="56" spans="1:256" x14ac:dyDescent="0.25">
      <c r="B56" s="38" t="s">
        <v>21</v>
      </c>
      <c r="C56" s="6"/>
      <c r="D56" s="6"/>
      <c r="E56" s="6"/>
      <c r="F56" s="6"/>
    </row>
    <row r="58" spans="1:256" ht="13.8" thickBot="1" x14ac:dyDescent="0.3"/>
    <row r="59" spans="1:256" s="101" customFormat="1" ht="13.2" customHeight="1" thickBot="1" x14ac:dyDescent="0.3">
      <c r="A59" s="101" t="s">
        <v>38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/>
      <c r="BU59" s="102"/>
      <c r="BV59" s="102"/>
      <c r="BW59" s="102"/>
      <c r="BX59" s="102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2"/>
      <c r="CJ59" s="102"/>
      <c r="CK59" s="102"/>
      <c r="CL59" s="102"/>
      <c r="CM59" s="102"/>
      <c r="CN59" s="102"/>
      <c r="CO59" s="102"/>
      <c r="CP59" s="102"/>
      <c r="CQ59" s="102"/>
      <c r="CR59" s="102"/>
      <c r="CS59" s="102"/>
      <c r="CT59" s="102"/>
      <c r="CU59" s="102"/>
      <c r="CV59" s="102"/>
      <c r="CW59" s="102"/>
      <c r="CX59" s="102"/>
      <c r="CY59" s="102"/>
      <c r="CZ59" s="102"/>
      <c r="DA59" s="102"/>
      <c r="DB59" s="102"/>
      <c r="DC59" s="102"/>
      <c r="DD59" s="102"/>
      <c r="DE59" s="102"/>
      <c r="DF59" s="102"/>
      <c r="DG59" s="102"/>
      <c r="DH59" s="102"/>
      <c r="DI59" s="102"/>
      <c r="DJ59" s="102"/>
      <c r="DK59" s="102"/>
      <c r="DL59" s="102"/>
      <c r="DM59" s="102"/>
      <c r="DN59" s="102"/>
      <c r="DO59" s="102"/>
      <c r="DP59" s="102"/>
      <c r="DQ59" s="102"/>
      <c r="DR59" s="102"/>
      <c r="DS59" s="102"/>
      <c r="DT59" s="102"/>
      <c r="DU59" s="102"/>
      <c r="DV59" s="102"/>
      <c r="DW59" s="102"/>
      <c r="DX59" s="102"/>
      <c r="DY59" s="102"/>
      <c r="DZ59" s="102"/>
      <c r="EA59" s="102"/>
      <c r="EB59" s="102"/>
      <c r="EC59" s="102"/>
      <c r="ED59" s="102"/>
      <c r="EE59" s="102"/>
      <c r="EF59" s="102"/>
      <c r="EG59" s="102"/>
      <c r="EH59" s="102"/>
      <c r="EI59" s="102"/>
      <c r="EJ59" s="102"/>
      <c r="EK59" s="102"/>
      <c r="EL59" s="102"/>
      <c r="EM59" s="102"/>
      <c r="EN59" s="102"/>
      <c r="EO59" s="102"/>
      <c r="EP59" s="102"/>
      <c r="EQ59" s="102"/>
      <c r="ER59" s="102"/>
      <c r="ES59" s="102"/>
      <c r="ET59" s="102"/>
      <c r="EU59" s="102"/>
      <c r="EV59" s="102"/>
      <c r="EW59" s="102"/>
      <c r="EX59" s="102"/>
      <c r="EY59" s="102"/>
      <c r="EZ59" s="102"/>
      <c r="FA59" s="102"/>
      <c r="FB59" s="102"/>
      <c r="FC59" s="102"/>
      <c r="FD59" s="102"/>
      <c r="FE59" s="102"/>
      <c r="FF59" s="102"/>
      <c r="FG59" s="102"/>
      <c r="FH59" s="102"/>
      <c r="FI59" s="102"/>
      <c r="FJ59" s="102"/>
      <c r="FK59" s="102"/>
      <c r="FL59" s="102"/>
      <c r="FM59" s="102"/>
      <c r="FN59" s="102"/>
      <c r="FO59" s="102"/>
      <c r="FP59" s="102"/>
      <c r="FQ59" s="102"/>
      <c r="FR59" s="102"/>
      <c r="FS59" s="102"/>
      <c r="FT59" s="102"/>
      <c r="FU59" s="102"/>
      <c r="FV59" s="102"/>
      <c r="FW59" s="102"/>
      <c r="FX59" s="102"/>
      <c r="FY59" s="102"/>
      <c r="FZ59" s="102"/>
      <c r="GA59" s="102"/>
      <c r="GB59" s="102"/>
      <c r="GC59" s="102"/>
      <c r="GD59" s="102"/>
      <c r="GE59" s="102"/>
      <c r="GF59" s="102"/>
      <c r="GG59" s="102"/>
      <c r="GH59" s="102"/>
      <c r="GI59" s="102"/>
      <c r="GJ59" s="102"/>
      <c r="GK59" s="102"/>
      <c r="GL59" s="102"/>
      <c r="GM59" s="102"/>
      <c r="GN59" s="102"/>
      <c r="GO59" s="102"/>
      <c r="GP59" s="102"/>
      <c r="GQ59" s="102"/>
      <c r="GR59" s="102"/>
      <c r="GS59" s="102"/>
      <c r="GT59" s="102"/>
      <c r="GU59" s="102"/>
      <c r="GV59" s="102"/>
      <c r="GW59" s="102"/>
      <c r="GX59" s="102"/>
      <c r="GY59" s="102"/>
      <c r="GZ59" s="102"/>
      <c r="HA59" s="102"/>
      <c r="HB59" s="102"/>
      <c r="HC59" s="102"/>
      <c r="HD59" s="102"/>
      <c r="HE59" s="102"/>
      <c r="HF59" s="102"/>
      <c r="HG59" s="102"/>
      <c r="HH59" s="102"/>
      <c r="HI59" s="102"/>
      <c r="HJ59" s="102"/>
      <c r="HK59" s="102"/>
      <c r="HL59" s="102"/>
      <c r="HM59" s="102"/>
      <c r="HN59" s="102"/>
      <c r="HO59" s="102"/>
      <c r="HP59" s="102"/>
      <c r="HQ59" s="102"/>
      <c r="HR59" s="102"/>
      <c r="HS59" s="102"/>
      <c r="HT59" s="102"/>
      <c r="HU59" s="102"/>
      <c r="HV59" s="102"/>
      <c r="HW59" s="102"/>
      <c r="HX59" s="102"/>
      <c r="HY59" s="102"/>
      <c r="HZ59" s="102"/>
      <c r="IA59" s="102"/>
      <c r="IB59" s="102"/>
      <c r="IC59" s="102"/>
      <c r="ID59" s="102"/>
      <c r="IE59" s="102"/>
      <c r="IF59" s="102"/>
      <c r="IG59" s="102"/>
      <c r="IH59" s="102"/>
      <c r="II59" s="102"/>
      <c r="IJ59" s="102"/>
      <c r="IK59" s="102"/>
      <c r="IL59" s="102"/>
      <c r="IM59" s="102"/>
      <c r="IN59" s="102"/>
      <c r="IO59" s="102"/>
      <c r="IP59" s="102"/>
      <c r="IQ59" s="102"/>
      <c r="IR59" s="102"/>
      <c r="IS59" s="102"/>
      <c r="IT59" s="102"/>
      <c r="IU59" s="102"/>
      <c r="IV59" s="102"/>
    </row>
    <row r="60" spans="1:256" s="101" customFormat="1" ht="13.2" customHeight="1" thickBot="1" x14ac:dyDescent="0.3">
      <c r="A60" s="109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  <c r="CE60" s="110"/>
      <c r="CF60" s="110"/>
      <c r="CG60" s="110"/>
      <c r="CH60" s="110"/>
      <c r="CI60" s="110"/>
      <c r="CJ60" s="110"/>
      <c r="CK60" s="110"/>
      <c r="CL60" s="110"/>
      <c r="CM60" s="110"/>
      <c r="CN60" s="110"/>
      <c r="CO60" s="110"/>
      <c r="CP60" s="110"/>
      <c r="CQ60" s="110"/>
      <c r="CR60" s="110"/>
      <c r="CS60" s="110"/>
      <c r="CT60" s="110"/>
      <c r="CU60" s="110"/>
      <c r="CV60" s="110"/>
      <c r="CW60" s="110"/>
      <c r="CX60" s="110"/>
      <c r="CY60" s="110"/>
      <c r="CZ60" s="110"/>
      <c r="DA60" s="110"/>
      <c r="DB60" s="110"/>
      <c r="DC60" s="110"/>
      <c r="DD60" s="110"/>
      <c r="DE60" s="110"/>
      <c r="DF60" s="110"/>
      <c r="DG60" s="110"/>
      <c r="DH60" s="110"/>
      <c r="DI60" s="110"/>
      <c r="DJ60" s="110"/>
      <c r="DK60" s="110"/>
      <c r="DL60" s="110"/>
      <c r="DM60" s="110"/>
      <c r="DN60" s="110"/>
      <c r="DO60" s="110"/>
      <c r="DP60" s="110"/>
      <c r="DQ60" s="110"/>
      <c r="DR60" s="110"/>
      <c r="DS60" s="110"/>
      <c r="DT60" s="110"/>
      <c r="DU60" s="110"/>
      <c r="DV60" s="110"/>
      <c r="DW60" s="110"/>
      <c r="DX60" s="110"/>
      <c r="DY60" s="110"/>
      <c r="DZ60" s="110"/>
      <c r="EA60" s="110"/>
      <c r="EB60" s="110"/>
      <c r="EC60" s="110"/>
      <c r="ED60" s="110"/>
      <c r="EE60" s="110"/>
      <c r="EF60" s="110"/>
      <c r="EG60" s="110"/>
      <c r="EH60" s="110"/>
      <c r="EI60" s="110"/>
      <c r="EJ60" s="110"/>
      <c r="EK60" s="110"/>
      <c r="EL60" s="110"/>
      <c r="EM60" s="110"/>
      <c r="EN60" s="110"/>
      <c r="EO60" s="110"/>
      <c r="EP60" s="110"/>
      <c r="EQ60" s="110"/>
      <c r="ER60" s="110"/>
      <c r="ES60" s="110"/>
      <c r="ET60" s="110"/>
      <c r="EU60" s="110"/>
      <c r="EV60" s="110"/>
      <c r="EW60" s="110"/>
      <c r="EX60" s="110"/>
      <c r="EY60" s="110"/>
      <c r="EZ60" s="110"/>
      <c r="FA60" s="110"/>
      <c r="FB60" s="110"/>
      <c r="FC60" s="110"/>
      <c r="FD60" s="110"/>
      <c r="FE60" s="110"/>
      <c r="FF60" s="110"/>
      <c r="FG60" s="110"/>
      <c r="FH60" s="110"/>
      <c r="FI60" s="110"/>
      <c r="FJ60" s="110"/>
      <c r="FK60" s="110"/>
      <c r="FL60" s="110"/>
      <c r="FM60" s="110"/>
      <c r="FN60" s="110"/>
      <c r="FO60" s="110"/>
      <c r="FP60" s="110"/>
      <c r="FQ60" s="110"/>
      <c r="FR60" s="110"/>
      <c r="FS60" s="110"/>
      <c r="FT60" s="110"/>
      <c r="FU60" s="110"/>
      <c r="FV60" s="110"/>
      <c r="FW60" s="110"/>
      <c r="FX60" s="110"/>
      <c r="FY60" s="110"/>
      <c r="FZ60" s="110"/>
      <c r="GA60" s="110"/>
      <c r="GB60" s="110"/>
      <c r="GC60" s="110"/>
      <c r="GD60" s="110"/>
      <c r="GE60" s="110"/>
      <c r="GF60" s="110"/>
      <c r="GG60" s="110"/>
      <c r="GH60" s="110"/>
      <c r="GI60" s="110"/>
      <c r="GJ60" s="110"/>
      <c r="GK60" s="110"/>
      <c r="GL60" s="110"/>
      <c r="GM60" s="110"/>
      <c r="GN60" s="110"/>
      <c r="GO60" s="110"/>
      <c r="GP60" s="110"/>
      <c r="GQ60" s="110"/>
      <c r="GR60" s="110"/>
      <c r="GS60" s="110"/>
      <c r="GT60" s="110"/>
      <c r="GU60" s="110"/>
      <c r="GV60" s="110"/>
      <c r="GW60" s="110"/>
      <c r="GX60" s="110"/>
      <c r="GY60" s="110"/>
      <c r="GZ60" s="110"/>
      <c r="HA60" s="110"/>
      <c r="HB60" s="110"/>
      <c r="HC60" s="110"/>
      <c r="HD60" s="110"/>
      <c r="HE60" s="110"/>
      <c r="HF60" s="110"/>
      <c r="HG60" s="110"/>
      <c r="HH60" s="110"/>
      <c r="HI60" s="110"/>
      <c r="HJ60" s="110"/>
      <c r="HK60" s="110"/>
      <c r="HL60" s="110"/>
      <c r="HM60" s="110"/>
      <c r="HN60" s="110"/>
      <c r="HO60" s="110"/>
      <c r="HP60" s="110"/>
      <c r="HQ60" s="110"/>
      <c r="HR60" s="110"/>
      <c r="HS60" s="110"/>
      <c r="HT60" s="110"/>
      <c r="HU60" s="110"/>
      <c r="HV60" s="110"/>
      <c r="HW60" s="110"/>
      <c r="HX60" s="110"/>
      <c r="HY60" s="110"/>
      <c r="HZ60" s="110"/>
      <c r="IA60" s="110"/>
      <c r="IB60" s="110"/>
      <c r="IC60" s="110"/>
      <c r="ID60" s="110"/>
      <c r="IE60" s="110"/>
      <c r="IF60" s="110"/>
      <c r="IG60" s="110"/>
      <c r="IH60" s="110"/>
      <c r="II60" s="110"/>
      <c r="IJ60" s="110"/>
      <c r="IK60" s="110"/>
      <c r="IL60" s="110"/>
      <c r="IM60" s="110"/>
      <c r="IN60" s="110"/>
      <c r="IO60" s="110"/>
      <c r="IP60" s="110"/>
      <c r="IQ60" s="110"/>
      <c r="IR60" s="110"/>
      <c r="IS60" s="110"/>
      <c r="IT60" s="110"/>
      <c r="IU60" s="110"/>
      <c r="IV60" s="110"/>
    </row>
    <row r="61" spans="1:256" s="101" customFormat="1" ht="13.8" customHeight="1" thickBot="1" x14ac:dyDescent="0.3">
      <c r="A61" s="104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5"/>
      <c r="CW61" s="105"/>
      <c r="CX61" s="105"/>
      <c r="CY61" s="105"/>
      <c r="CZ61" s="105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5"/>
      <c r="DL61" s="105"/>
      <c r="DM61" s="105"/>
      <c r="DN61" s="105"/>
      <c r="DO61" s="105"/>
      <c r="DP61" s="105"/>
      <c r="DQ61" s="105"/>
      <c r="DR61" s="105"/>
      <c r="DS61" s="105"/>
      <c r="DT61" s="105"/>
      <c r="DU61" s="105"/>
      <c r="DV61" s="105"/>
      <c r="DW61" s="105"/>
      <c r="DX61" s="105"/>
      <c r="DY61" s="105"/>
      <c r="DZ61" s="105"/>
      <c r="EA61" s="105"/>
      <c r="EB61" s="105"/>
      <c r="EC61" s="105"/>
      <c r="ED61" s="105"/>
      <c r="EE61" s="105"/>
      <c r="EF61" s="105"/>
      <c r="EG61" s="105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105"/>
      <c r="ES61" s="105"/>
      <c r="ET61" s="105"/>
      <c r="EU61" s="105"/>
      <c r="EV61" s="105"/>
      <c r="EW61" s="105"/>
      <c r="EX61" s="105"/>
      <c r="EY61" s="105"/>
      <c r="EZ61" s="105"/>
      <c r="FA61" s="105"/>
      <c r="FB61" s="105"/>
      <c r="FC61" s="105"/>
      <c r="FD61" s="105"/>
      <c r="FE61" s="105"/>
      <c r="FF61" s="105"/>
      <c r="FG61" s="105"/>
      <c r="FH61" s="105"/>
      <c r="FI61" s="105"/>
      <c r="FJ61" s="105"/>
      <c r="FK61" s="105"/>
      <c r="FL61" s="105"/>
      <c r="FM61" s="105"/>
      <c r="FN61" s="105"/>
      <c r="FO61" s="105"/>
      <c r="FP61" s="105"/>
      <c r="FQ61" s="105"/>
      <c r="FR61" s="105"/>
      <c r="FS61" s="105"/>
      <c r="FT61" s="105"/>
      <c r="FU61" s="105"/>
      <c r="FV61" s="105"/>
      <c r="FW61" s="105"/>
      <c r="FX61" s="105"/>
      <c r="FY61" s="105"/>
      <c r="FZ61" s="105"/>
      <c r="GA61" s="105"/>
      <c r="GB61" s="105"/>
      <c r="GC61" s="105"/>
      <c r="GD61" s="105"/>
      <c r="GE61" s="105"/>
      <c r="GF61" s="105"/>
      <c r="GG61" s="105"/>
      <c r="GH61" s="105"/>
      <c r="GI61" s="105"/>
      <c r="GJ61" s="105"/>
      <c r="GK61" s="105"/>
      <c r="GL61" s="105"/>
      <c r="GM61" s="105"/>
      <c r="GN61" s="105"/>
      <c r="GO61" s="105"/>
      <c r="GP61" s="105"/>
      <c r="GQ61" s="105"/>
      <c r="GR61" s="105"/>
      <c r="GS61" s="105"/>
      <c r="GT61" s="105"/>
      <c r="GU61" s="105"/>
      <c r="GV61" s="105"/>
      <c r="GW61" s="105"/>
      <c r="GX61" s="105"/>
      <c r="GY61" s="105"/>
      <c r="GZ61" s="105"/>
      <c r="HA61" s="105"/>
      <c r="HB61" s="105"/>
      <c r="HC61" s="105"/>
      <c r="HD61" s="105"/>
      <c r="HE61" s="105"/>
      <c r="HF61" s="105"/>
      <c r="HG61" s="105"/>
      <c r="HH61" s="105"/>
      <c r="HI61" s="105"/>
      <c r="HJ61" s="105"/>
      <c r="HK61" s="105"/>
      <c r="HL61" s="105"/>
      <c r="HM61" s="105"/>
      <c r="HN61" s="105"/>
      <c r="HO61" s="105"/>
      <c r="HP61" s="105"/>
      <c r="HQ61" s="105"/>
      <c r="HR61" s="105"/>
      <c r="HS61" s="105"/>
      <c r="HT61" s="105"/>
      <c r="HU61" s="105"/>
      <c r="HV61" s="105"/>
      <c r="HW61" s="105"/>
      <c r="HX61" s="105"/>
      <c r="HY61" s="105"/>
      <c r="HZ61" s="105"/>
      <c r="IA61" s="105"/>
      <c r="IB61" s="105"/>
      <c r="IC61" s="105"/>
      <c r="ID61" s="105"/>
      <c r="IE61" s="105"/>
      <c r="IF61" s="105"/>
      <c r="IG61" s="105"/>
      <c r="IH61" s="105"/>
      <c r="II61" s="105"/>
      <c r="IJ61" s="105"/>
      <c r="IK61" s="105"/>
      <c r="IL61" s="105"/>
      <c r="IM61" s="105"/>
      <c r="IN61" s="105"/>
      <c r="IO61" s="105"/>
      <c r="IP61" s="105"/>
      <c r="IQ61" s="105"/>
      <c r="IR61" s="105"/>
      <c r="IS61" s="105"/>
      <c r="IT61" s="105"/>
      <c r="IU61" s="105"/>
      <c r="IV61" s="105"/>
    </row>
    <row r="64" spans="1:256" x14ac:dyDescent="0.25">
      <c r="A64" s="115" t="s">
        <v>39</v>
      </c>
      <c r="B64" s="116"/>
      <c r="C64" s="116"/>
      <c r="D64" s="116"/>
      <c r="E64" s="116"/>
      <c r="F64" s="116"/>
      <c r="G64" s="116"/>
      <c r="H64" s="117"/>
      <c r="I64" s="14"/>
      <c r="N64" s="115" t="s">
        <v>40</v>
      </c>
      <c r="O64" s="116"/>
      <c r="P64" s="116"/>
      <c r="Q64" s="116"/>
      <c r="R64" s="116"/>
      <c r="S64" s="116"/>
      <c r="T64" s="116"/>
      <c r="U64" s="117"/>
    </row>
    <row r="65" spans="1:22" ht="14.4" x14ac:dyDescent="0.3">
      <c r="A65" s="4"/>
      <c r="B65" s="39" t="s">
        <v>41</v>
      </c>
      <c r="C65" s="39" t="s">
        <v>42</v>
      </c>
      <c r="D65" s="39" t="s">
        <v>43</v>
      </c>
      <c r="E65" s="39" t="s">
        <v>44</v>
      </c>
      <c r="F65" s="39" t="s">
        <v>45</v>
      </c>
      <c r="G65" s="39" t="s">
        <v>46</v>
      </c>
      <c r="H65" s="40" t="s">
        <v>47</v>
      </c>
      <c r="I65" s="15"/>
      <c r="O65" s="39" t="s">
        <v>41</v>
      </c>
      <c r="P65" s="39" t="s">
        <v>42</v>
      </c>
      <c r="Q65" s="39" t="s">
        <v>43</v>
      </c>
      <c r="R65" s="39" t="s">
        <v>44</v>
      </c>
      <c r="S65" s="39" t="s">
        <v>45</v>
      </c>
      <c r="T65" s="39" t="s">
        <v>46</v>
      </c>
      <c r="U65" s="40" t="s">
        <v>47</v>
      </c>
    </row>
    <row r="66" spans="1:22" x14ac:dyDescent="0.25">
      <c r="A66" s="4"/>
      <c r="B66" s="16">
        <v>0</v>
      </c>
      <c r="C66" s="6">
        <f>D21</f>
        <v>0</v>
      </c>
      <c r="D66" s="17">
        <f>B66^2</f>
        <v>0</v>
      </c>
      <c r="E66" s="18">
        <f>B66*C66</f>
        <v>0</v>
      </c>
      <c r="F66" s="6">
        <f t="shared" ref="F66:F83" si="9">($D$89*B66)+$D$90</f>
        <v>-6.4988450292397651E-2</v>
      </c>
      <c r="G66" s="6">
        <f>C66-F66</f>
        <v>6.4988450292397651E-2</v>
      </c>
      <c r="H66" s="19">
        <f t="shared" ref="H66:H83" si="10">G66-$G$66</f>
        <v>0</v>
      </c>
      <c r="I66" s="20"/>
      <c r="O66" s="16">
        <v>0</v>
      </c>
      <c r="P66" s="6">
        <f>D32</f>
        <v>3.899999999999999E-3</v>
      </c>
      <c r="Q66" s="17">
        <f>O66^2</f>
        <v>0</v>
      </c>
      <c r="R66" s="18">
        <f>O66*P66</f>
        <v>0</v>
      </c>
      <c r="S66" s="6">
        <f t="shared" ref="S66:S83" si="11">($Q$88*O66)+$Q$89</f>
        <v>-6.3679093567251571E-2</v>
      </c>
      <c r="T66" s="6">
        <f>P66-S66</f>
        <v>6.7579093567251572E-2</v>
      </c>
      <c r="U66" s="19">
        <f t="shared" ref="U66:U83" si="12">T66-$T$66</f>
        <v>0</v>
      </c>
    </row>
    <row r="67" spans="1:22" x14ac:dyDescent="0.25">
      <c r="A67" s="4"/>
      <c r="B67" s="16">
        <v>40</v>
      </c>
      <c r="C67" s="6">
        <f>E21</f>
        <v>-4.9450000000000001E-2</v>
      </c>
      <c r="D67" s="17">
        <f t="shared" ref="D67:D83" si="13">B67^2</f>
        <v>1600</v>
      </c>
      <c r="E67" s="18">
        <f>B67*C67</f>
        <v>-1.978</v>
      </c>
      <c r="F67" s="6">
        <f t="shared" si="9"/>
        <v>-0.10439291365669073</v>
      </c>
      <c r="G67" s="6">
        <f t="shared" ref="G67:G83" si="14">C67-F67</f>
        <v>5.4942913656690733E-2</v>
      </c>
      <c r="H67" s="19">
        <f t="shared" si="10"/>
        <v>-1.0045536635706918E-2</v>
      </c>
      <c r="I67" s="20"/>
      <c r="O67" s="16">
        <v>40</v>
      </c>
      <c r="P67" s="6">
        <f>E32</f>
        <v>-4.7349999999999996E-2</v>
      </c>
      <c r="Q67" s="17">
        <f t="shared" ref="Q67:Q83" si="15">O67^2</f>
        <v>1600</v>
      </c>
      <c r="R67" s="18">
        <f>O67*P67</f>
        <v>-1.8939999999999999</v>
      </c>
      <c r="S67" s="6">
        <f t="shared" si="11"/>
        <v>-0.10340884072927425</v>
      </c>
      <c r="T67" s="6">
        <f t="shared" ref="T67:T83" si="16">P67-S67</f>
        <v>5.6058840729274258E-2</v>
      </c>
      <c r="U67" s="19">
        <f t="shared" si="12"/>
        <v>-1.1520252837977314E-2</v>
      </c>
    </row>
    <row r="68" spans="1:22" x14ac:dyDescent="0.25">
      <c r="A68" s="4"/>
      <c r="B68" s="16">
        <v>80</v>
      </c>
      <c r="C68" s="6">
        <f>F21</f>
        <v>-0.102825</v>
      </c>
      <c r="D68" s="17">
        <f t="shared" si="13"/>
        <v>6400</v>
      </c>
      <c r="E68" s="18">
        <f t="shared" ref="E68:E83" si="17">B68*C68</f>
        <v>-8.2259999999999991</v>
      </c>
      <c r="F68" s="6">
        <f t="shared" si="9"/>
        <v>-0.1437973770209838</v>
      </c>
      <c r="G68" s="6">
        <f t="shared" si="14"/>
        <v>4.0972377020983802E-2</v>
      </c>
      <c r="H68" s="19">
        <f t="shared" si="10"/>
        <v>-2.4016073271413849E-2</v>
      </c>
      <c r="I68" s="20"/>
      <c r="O68" s="16">
        <v>80</v>
      </c>
      <c r="P68" s="6">
        <f>F32</f>
        <v>-0.10137500000000001</v>
      </c>
      <c r="Q68" s="17">
        <f t="shared" si="15"/>
        <v>6400</v>
      </c>
      <c r="R68" s="18">
        <f t="shared" ref="R68:R83" si="18">O68*P68</f>
        <v>-8.1100000000000012</v>
      </c>
      <c r="S68" s="6">
        <f t="shared" si="11"/>
        <v>-0.14313858789129691</v>
      </c>
      <c r="T68" s="6">
        <f t="shared" si="16"/>
        <v>4.1763587891296902E-2</v>
      </c>
      <c r="U68" s="19">
        <f t="shared" si="12"/>
        <v>-2.581550567595467E-2</v>
      </c>
    </row>
    <row r="69" spans="1:22" x14ac:dyDescent="0.25">
      <c r="A69" s="4"/>
      <c r="B69" s="16">
        <v>120</v>
      </c>
      <c r="C69" s="6">
        <f>G21</f>
        <v>-0.16385</v>
      </c>
      <c r="D69" s="17">
        <f t="shared" si="13"/>
        <v>14400</v>
      </c>
      <c r="E69" s="18">
        <f t="shared" si="17"/>
        <v>-19.661999999999999</v>
      </c>
      <c r="F69" s="6">
        <f t="shared" si="9"/>
        <v>-0.18320184038527687</v>
      </c>
      <c r="G69" s="6">
        <f t="shared" si="14"/>
        <v>1.9351840385276875E-2</v>
      </c>
      <c r="H69" s="19">
        <f t="shared" si="10"/>
        <v>-4.5636609907120776E-2</v>
      </c>
      <c r="I69" s="20"/>
      <c r="O69" s="16">
        <v>120</v>
      </c>
      <c r="P69" s="6">
        <f>G32</f>
        <v>-0.16357500000000003</v>
      </c>
      <c r="Q69" s="17">
        <f t="shared" si="15"/>
        <v>14400</v>
      </c>
      <c r="R69" s="18">
        <f t="shared" si="18"/>
        <v>-19.629000000000005</v>
      </c>
      <c r="S69" s="6">
        <f t="shared" si="11"/>
        <v>-0.18286833505331959</v>
      </c>
      <c r="T69" s="6">
        <f t="shared" si="16"/>
        <v>1.9293335053319566E-2</v>
      </c>
      <c r="U69" s="19">
        <f t="shared" si="12"/>
        <v>-4.8285758513932006E-2</v>
      </c>
    </row>
    <row r="70" spans="1:22" x14ac:dyDescent="0.25">
      <c r="A70" s="4"/>
      <c r="B70" s="16">
        <v>160</v>
      </c>
      <c r="C70" s="6">
        <f>H21</f>
        <v>-0.23022500000000001</v>
      </c>
      <c r="D70" s="17">
        <f t="shared" si="13"/>
        <v>25600</v>
      </c>
      <c r="E70" s="18">
        <f t="shared" si="17"/>
        <v>-36.835999999999999</v>
      </c>
      <c r="F70" s="6">
        <f t="shared" si="9"/>
        <v>-0.22260630374956997</v>
      </c>
      <c r="G70" s="6">
        <f t="shared" si="14"/>
        <v>-7.6186962504300459E-3</v>
      </c>
      <c r="H70" s="19">
        <f t="shared" si="10"/>
        <v>-7.2607146542827697E-2</v>
      </c>
      <c r="I70" s="20"/>
      <c r="O70" s="16">
        <v>160</v>
      </c>
      <c r="P70" s="6">
        <f>H32</f>
        <v>-0.23067499999999999</v>
      </c>
      <c r="Q70" s="17">
        <f t="shared" si="15"/>
        <v>25600</v>
      </c>
      <c r="R70" s="18">
        <f t="shared" si="18"/>
        <v>-36.908000000000001</v>
      </c>
      <c r="S70" s="6">
        <f t="shared" si="11"/>
        <v>-0.22259808221534227</v>
      </c>
      <c r="T70" s="6">
        <f t="shared" si="16"/>
        <v>-8.0769177846577167E-3</v>
      </c>
      <c r="U70" s="19">
        <f t="shared" si="12"/>
        <v>-7.5656011351909289E-2</v>
      </c>
    </row>
    <row r="71" spans="1:22" x14ac:dyDescent="0.25">
      <c r="A71" s="4"/>
      <c r="B71" s="16">
        <v>200</v>
      </c>
      <c r="C71" s="6">
        <f>I21</f>
        <v>-0.28792499999999999</v>
      </c>
      <c r="D71" s="17">
        <f t="shared" si="13"/>
        <v>40000</v>
      </c>
      <c r="E71" s="18">
        <f t="shared" si="17"/>
        <v>-57.584999999999994</v>
      </c>
      <c r="F71" s="6">
        <f t="shared" si="9"/>
        <v>-0.26201076711386301</v>
      </c>
      <c r="G71" s="6">
        <f t="shared" si="14"/>
        <v>-2.5914232886136979E-2</v>
      </c>
      <c r="H71" s="19">
        <f t="shared" si="10"/>
        <v>-9.090268317853463E-2</v>
      </c>
      <c r="I71" s="20"/>
      <c r="O71" s="16">
        <v>200</v>
      </c>
      <c r="P71" s="6">
        <f>I32</f>
        <v>-0.288275</v>
      </c>
      <c r="Q71" s="17">
        <f t="shared" si="15"/>
        <v>40000</v>
      </c>
      <c r="R71" s="18">
        <f t="shared" si="18"/>
        <v>-57.655000000000001</v>
      </c>
      <c r="S71" s="6">
        <f t="shared" si="11"/>
        <v>-0.26232782937736493</v>
      </c>
      <c r="T71" s="6">
        <f t="shared" si="16"/>
        <v>-2.5947170622635074E-2</v>
      </c>
      <c r="U71" s="19">
        <f t="shared" si="12"/>
        <v>-9.3526264189886646E-2</v>
      </c>
    </row>
    <row r="72" spans="1:22" x14ac:dyDescent="0.25">
      <c r="A72" s="4"/>
      <c r="B72" s="16">
        <v>240</v>
      </c>
      <c r="C72" s="6">
        <f>J21</f>
        <v>-0.33479999999999999</v>
      </c>
      <c r="D72" s="17">
        <f t="shared" si="13"/>
        <v>57600</v>
      </c>
      <c r="E72" s="18">
        <f t="shared" si="17"/>
        <v>-80.352000000000004</v>
      </c>
      <c r="F72" s="6">
        <f t="shared" si="9"/>
        <v>-0.3014152304781561</v>
      </c>
      <c r="G72" s="6">
        <f t="shared" si="14"/>
        <v>-3.3384769521843882E-2</v>
      </c>
      <c r="H72" s="19">
        <f t="shared" si="10"/>
        <v>-9.8373219814241533E-2</v>
      </c>
      <c r="I72" s="20"/>
      <c r="O72" s="16">
        <v>240</v>
      </c>
      <c r="P72" s="6">
        <f>J32</f>
        <v>-0.33565</v>
      </c>
      <c r="Q72" s="17">
        <f t="shared" si="15"/>
        <v>57600</v>
      </c>
      <c r="R72" s="18">
        <f t="shared" si="18"/>
        <v>-80.555999999999997</v>
      </c>
      <c r="S72" s="6">
        <f t="shared" si="11"/>
        <v>-0.30205757653938758</v>
      </c>
      <c r="T72" s="6">
        <f t="shared" si="16"/>
        <v>-3.3592423460612419E-2</v>
      </c>
      <c r="U72" s="19">
        <f t="shared" si="12"/>
        <v>-0.10117151702786399</v>
      </c>
    </row>
    <row r="73" spans="1:22" x14ac:dyDescent="0.25">
      <c r="A73" s="4"/>
      <c r="B73" s="16">
        <v>280</v>
      </c>
      <c r="C73" s="6">
        <f>K21</f>
        <v>-0.38875000000000004</v>
      </c>
      <c r="D73" s="17">
        <f t="shared" si="13"/>
        <v>78400</v>
      </c>
      <c r="E73" s="18">
        <f t="shared" si="17"/>
        <v>-108.85000000000001</v>
      </c>
      <c r="F73" s="6">
        <f t="shared" si="9"/>
        <v>-0.34081969384244915</v>
      </c>
      <c r="G73" s="6">
        <f t="shared" si="14"/>
        <v>-4.7930306157550895E-2</v>
      </c>
      <c r="H73" s="19">
        <f t="shared" si="10"/>
        <v>-0.11291875644994855</v>
      </c>
      <c r="I73" s="20"/>
      <c r="O73" s="16">
        <v>280</v>
      </c>
      <c r="P73" s="6">
        <f>K32</f>
        <v>-0.39052500000000001</v>
      </c>
      <c r="Q73" s="17">
        <f t="shared" si="15"/>
        <v>78400</v>
      </c>
      <c r="R73" s="18">
        <f t="shared" si="18"/>
        <v>-109.34700000000001</v>
      </c>
      <c r="S73" s="6">
        <f t="shared" si="11"/>
        <v>-0.34178732370141029</v>
      </c>
      <c r="T73" s="6">
        <f t="shared" si="16"/>
        <v>-4.8737676298589716E-2</v>
      </c>
      <c r="U73" s="19">
        <f t="shared" si="12"/>
        <v>-0.11631676986584129</v>
      </c>
    </row>
    <row r="74" spans="1:22" x14ac:dyDescent="0.25">
      <c r="A74" s="4"/>
      <c r="B74" s="16">
        <v>320</v>
      </c>
      <c r="C74" s="6">
        <f>L21</f>
        <v>-0.4325</v>
      </c>
      <c r="D74" s="17">
        <f t="shared" si="13"/>
        <v>102400</v>
      </c>
      <c r="E74" s="18">
        <f t="shared" si="17"/>
        <v>-138.4</v>
      </c>
      <c r="F74" s="6">
        <f t="shared" si="9"/>
        <v>-0.38022415720674224</v>
      </c>
      <c r="G74" s="6">
        <f t="shared" si="14"/>
        <v>-5.2275842793257754E-2</v>
      </c>
      <c r="H74" s="19">
        <f t="shared" si="10"/>
        <v>-0.1172642930856554</v>
      </c>
      <c r="I74" s="20"/>
      <c r="O74" s="16">
        <v>320</v>
      </c>
      <c r="P74" s="6">
        <f>L32</f>
        <v>-0.43535000000000001</v>
      </c>
      <c r="Q74" s="17">
        <f t="shared" si="15"/>
        <v>102400</v>
      </c>
      <c r="R74" s="18">
        <f t="shared" si="18"/>
        <v>-139.31200000000001</v>
      </c>
      <c r="S74" s="6">
        <f t="shared" si="11"/>
        <v>-0.38151707086343301</v>
      </c>
      <c r="T74" s="6">
        <f t="shared" si="16"/>
        <v>-5.3832929136567009E-2</v>
      </c>
      <c r="U74" s="19">
        <f t="shared" si="12"/>
        <v>-0.12141202270381858</v>
      </c>
    </row>
    <row r="75" spans="1:22" x14ac:dyDescent="0.25">
      <c r="A75" s="4"/>
      <c r="B75" s="16">
        <v>360</v>
      </c>
      <c r="C75" s="6">
        <f>M21</f>
        <v>-0.47199999999999998</v>
      </c>
      <c r="D75" s="17">
        <f t="shared" si="13"/>
        <v>129600</v>
      </c>
      <c r="E75" s="18">
        <f t="shared" si="17"/>
        <v>-169.92</v>
      </c>
      <c r="F75" s="6">
        <f t="shared" si="9"/>
        <v>-0.41962862057103528</v>
      </c>
      <c r="G75" s="6">
        <f t="shared" si="14"/>
        <v>-5.2371379428964693E-2</v>
      </c>
      <c r="H75" s="19">
        <f t="shared" si="10"/>
        <v>-0.11735982972136234</v>
      </c>
      <c r="I75" s="20"/>
      <c r="O75" s="16">
        <v>360</v>
      </c>
      <c r="P75" s="6">
        <f>M32</f>
        <v>-0.47517500000000001</v>
      </c>
      <c r="Q75" s="17">
        <f t="shared" si="15"/>
        <v>129600</v>
      </c>
      <c r="R75" s="18">
        <f t="shared" si="18"/>
        <v>-171.06300000000002</v>
      </c>
      <c r="S75" s="6">
        <f t="shared" si="11"/>
        <v>-0.4212468180254556</v>
      </c>
      <c r="T75" s="6">
        <f t="shared" si="16"/>
        <v>-5.3928181974544409E-2</v>
      </c>
      <c r="U75" s="19">
        <f t="shared" si="12"/>
        <v>-0.12150727554179598</v>
      </c>
    </row>
    <row r="76" spans="1:22" x14ac:dyDescent="0.25">
      <c r="A76" s="4"/>
      <c r="B76" s="16">
        <v>400</v>
      </c>
      <c r="C76" s="6">
        <f>N21</f>
        <v>-0.51139999999999997</v>
      </c>
      <c r="D76" s="17">
        <f t="shared" si="13"/>
        <v>160000</v>
      </c>
      <c r="E76" s="18">
        <f t="shared" si="17"/>
        <v>-204.55999999999997</v>
      </c>
      <c r="F76" s="6">
        <f t="shared" si="9"/>
        <v>-0.45903308393532838</v>
      </c>
      <c r="G76" s="6">
        <f t="shared" si="14"/>
        <v>-5.2366916064671587E-2</v>
      </c>
      <c r="H76" s="19">
        <f t="shared" si="10"/>
        <v>-0.11735536635706924</v>
      </c>
      <c r="I76" s="20"/>
      <c r="O76" s="16">
        <v>400</v>
      </c>
      <c r="P76" s="6">
        <f>N32</f>
        <v>-0.51400000000000001</v>
      </c>
      <c r="Q76" s="17">
        <f t="shared" si="15"/>
        <v>160000</v>
      </c>
      <c r="R76" s="18">
        <f t="shared" si="18"/>
        <v>-205.6</v>
      </c>
      <c r="S76" s="6">
        <f t="shared" si="11"/>
        <v>-0.46097656518747832</v>
      </c>
      <c r="T76" s="6">
        <f t="shared" si="16"/>
        <v>-5.3023434812521697E-2</v>
      </c>
      <c r="U76" s="19">
        <f t="shared" si="12"/>
        <v>-0.12060252837977327</v>
      </c>
    </row>
    <row r="77" spans="1:22" ht="14.4" x14ac:dyDescent="0.3">
      <c r="A77" s="21"/>
      <c r="B77" s="16">
        <v>440</v>
      </c>
      <c r="C77" s="22">
        <f>O21</f>
        <v>-0.5444</v>
      </c>
      <c r="D77" s="17">
        <f t="shared" si="13"/>
        <v>193600</v>
      </c>
      <c r="E77" s="18">
        <f t="shared" si="17"/>
        <v>-239.536</v>
      </c>
      <c r="F77" s="6">
        <f t="shared" si="9"/>
        <v>-0.49843754729962148</v>
      </c>
      <c r="G77" s="6">
        <f t="shared" si="14"/>
        <v>-4.596245270037852E-2</v>
      </c>
      <c r="H77" s="19">
        <f t="shared" si="10"/>
        <v>-0.11095090299277617</v>
      </c>
      <c r="I77" s="20"/>
      <c r="N77" s="21"/>
      <c r="O77" s="16">
        <v>440</v>
      </c>
      <c r="P77" s="22">
        <f>O32</f>
        <v>-0.54705000000000004</v>
      </c>
      <c r="Q77" s="17">
        <f t="shared" si="15"/>
        <v>193600</v>
      </c>
      <c r="R77" s="18">
        <f t="shared" si="18"/>
        <v>-240.70200000000003</v>
      </c>
      <c r="S77" s="6">
        <f t="shared" si="11"/>
        <v>-0.50070631234950103</v>
      </c>
      <c r="T77" s="6">
        <f t="shared" si="16"/>
        <v>-4.634368765049901E-2</v>
      </c>
      <c r="U77" s="19">
        <f t="shared" si="12"/>
        <v>-0.11392278121775058</v>
      </c>
      <c r="V77" s="14"/>
    </row>
    <row r="78" spans="1:22" ht="14.4" x14ac:dyDescent="0.3">
      <c r="B78" s="16">
        <v>480</v>
      </c>
      <c r="C78" s="6">
        <f>P21</f>
        <v>-0.57647500000000007</v>
      </c>
      <c r="D78" s="17">
        <f t="shared" si="13"/>
        <v>230400</v>
      </c>
      <c r="E78" s="18">
        <f t="shared" si="17"/>
        <v>-276.70800000000003</v>
      </c>
      <c r="F78" s="6">
        <f t="shared" si="9"/>
        <v>-0.53784201066391457</v>
      </c>
      <c r="G78" s="6">
        <f t="shared" si="14"/>
        <v>-3.8632989336085499E-2</v>
      </c>
      <c r="H78" s="19">
        <f t="shared" si="10"/>
        <v>-0.10362143962848315</v>
      </c>
      <c r="I78" s="20"/>
      <c r="N78" s="7"/>
      <c r="O78" s="16">
        <v>480</v>
      </c>
      <c r="P78" s="6">
        <f>P32</f>
        <v>-0.58282499999999993</v>
      </c>
      <c r="Q78" s="17">
        <f t="shared" si="15"/>
        <v>230400</v>
      </c>
      <c r="R78" s="18">
        <f t="shared" si="18"/>
        <v>-279.75599999999997</v>
      </c>
      <c r="S78" s="6">
        <f t="shared" si="11"/>
        <v>-0.54043605951152363</v>
      </c>
      <c r="T78" s="6">
        <f t="shared" si="16"/>
        <v>-4.2388940488476301E-2</v>
      </c>
      <c r="U78" s="19">
        <f t="shared" si="12"/>
        <v>-0.10996803405572787</v>
      </c>
      <c r="V78" s="15"/>
    </row>
    <row r="79" spans="1:22" x14ac:dyDescent="0.25">
      <c r="B79" s="16">
        <v>520</v>
      </c>
      <c r="C79" s="6">
        <f>Q21</f>
        <v>-0.589225</v>
      </c>
      <c r="D79" s="17">
        <f t="shared" si="13"/>
        <v>270400</v>
      </c>
      <c r="E79" s="18">
        <f t="shared" si="17"/>
        <v>-306.39699999999999</v>
      </c>
      <c r="F79" s="6">
        <f t="shared" si="9"/>
        <v>-0.57724647402820761</v>
      </c>
      <c r="G79" s="6">
        <f t="shared" si="14"/>
        <v>-1.1978525971792386E-2</v>
      </c>
      <c r="H79" s="19">
        <f t="shared" si="10"/>
        <v>-7.6966976264190037E-2</v>
      </c>
      <c r="I79" s="20"/>
      <c r="N79" s="7"/>
      <c r="O79" s="16">
        <v>520</v>
      </c>
      <c r="P79" s="6">
        <f>Q32</f>
        <v>-0.59375</v>
      </c>
      <c r="Q79" s="17">
        <f t="shared" si="15"/>
        <v>270400</v>
      </c>
      <c r="R79" s="18">
        <f t="shared" si="18"/>
        <v>-308.75</v>
      </c>
      <c r="S79" s="6">
        <f t="shared" si="11"/>
        <v>-0.58016580667354634</v>
      </c>
      <c r="T79" s="6">
        <f t="shared" si="16"/>
        <v>-1.3584193326453664E-2</v>
      </c>
      <c r="U79" s="19">
        <f t="shared" si="12"/>
        <v>-8.1163286893705236E-2</v>
      </c>
      <c r="V79" s="20"/>
    </row>
    <row r="80" spans="1:22" x14ac:dyDescent="0.25">
      <c r="B80" s="16">
        <v>560</v>
      </c>
      <c r="C80" s="6">
        <f>R21</f>
        <v>-0.60460000000000003</v>
      </c>
      <c r="D80" s="17">
        <f t="shared" si="13"/>
        <v>313600</v>
      </c>
      <c r="E80" s="18">
        <f t="shared" si="17"/>
        <v>-338.57600000000002</v>
      </c>
      <c r="F80" s="6">
        <f t="shared" si="9"/>
        <v>-0.61665093739250065</v>
      </c>
      <c r="G80" s="6">
        <f t="shared" si="14"/>
        <v>1.2050937392500627E-2</v>
      </c>
      <c r="H80" s="19">
        <f t="shared" si="10"/>
        <v>-5.2937512899897024E-2</v>
      </c>
      <c r="I80" s="20"/>
      <c r="N80" s="7"/>
      <c r="O80" s="16">
        <v>560</v>
      </c>
      <c r="P80" s="6">
        <f>R32</f>
        <v>-0.60907500000000003</v>
      </c>
      <c r="Q80" s="17">
        <f t="shared" si="15"/>
        <v>313600</v>
      </c>
      <c r="R80" s="18">
        <f t="shared" si="18"/>
        <v>-341.08199999999999</v>
      </c>
      <c r="S80" s="6">
        <f t="shared" si="11"/>
        <v>-0.61989555383556894</v>
      </c>
      <c r="T80" s="6">
        <f t="shared" si="16"/>
        <v>1.0820553835568902E-2</v>
      </c>
      <c r="U80" s="19">
        <f t="shared" si="12"/>
        <v>-5.675853973168267E-2</v>
      </c>
      <c r="V80" s="20"/>
    </row>
    <row r="81" spans="1:22" x14ac:dyDescent="0.25">
      <c r="B81" s="16">
        <v>600</v>
      </c>
      <c r="C81" s="6">
        <f>S21</f>
        <v>-0.62507500000000005</v>
      </c>
      <c r="D81" s="17">
        <f t="shared" si="13"/>
        <v>360000</v>
      </c>
      <c r="E81" s="18">
        <f t="shared" si="17"/>
        <v>-375.04500000000002</v>
      </c>
      <c r="F81" s="6">
        <f t="shared" si="9"/>
        <v>-0.65605540075679369</v>
      </c>
      <c r="G81" s="6">
        <f t="shared" si="14"/>
        <v>3.0980400756793647E-2</v>
      </c>
      <c r="H81" s="19">
        <f t="shared" si="10"/>
        <v>-3.4008049535604004E-2</v>
      </c>
      <c r="I81" s="20"/>
      <c r="N81" s="7"/>
      <c r="O81" s="16">
        <v>600</v>
      </c>
      <c r="P81" s="6">
        <f>S32</f>
        <v>-0.62719999999999998</v>
      </c>
      <c r="Q81" s="17">
        <f t="shared" si="15"/>
        <v>360000</v>
      </c>
      <c r="R81" s="18">
        <f t="shared" si="18"/>
        <v>-376.32</v>
      </c>
      <c r="S81" s="6">
        <f t="shared" si="11"/>
        <v>-0.65962530099759165</v>
      </c>
      <c r="T81" s="6">
        <f t="shared" si="16"/>
        <v>3.2425300997591666E-2</v>
      </c>
      <c r="U81" s="19">
        <f t="shared" si="12"/>
        <v>-3.5153792569659906E-2</v>
      </c>
      <c r="V81" s="20"/>
    </row>
    <row r="82" spans="1:22" x14ac:dyDescent="0.25">
      <c r="B82" s="16">
        <v>640</v>
      </c>
      <c r="C82" s="6">
        <f>T21</f>
        <v>-0.63355000000000006</v>
      </c>
      <c r="D82" s="17">
        <f t="shared" si="13"/>
        <v>409600</v>
      </c>
      <c r="E82" s="18">
        <f t="shared" si="17"/>
        <v>-405.47200000000004</v>
      </c>
      <c r="F82" s="6">
        <f t="shared" si="9"/>
        <v>-0.69545986412108685</v>
      </c>
      <c r="G82" s="6">
        <f t="shared" si="14"/>
        <v>6.1909864121086788E-2</v>
      </c>
      <c r="H82" s="19">
        <f t="shared" si="10"/>
        <v>-3.0785861713108625E-3</v>
      </c>
      <c r="I82" s="20"/>
      <c r="N82" s="7"/>
      <c r="O82" s="16">
        <v>640</v>
      </c>
      <c r="P82" s="6">
        <f>T32</f>
        <v>-0.63432500000000003</v>
      </c>
      <c r="Q82" s="17">
        <f t="shared" si="15"/>
        <v>409600</v>
      </c>
      <c r="R82" s="18">
        <f t="shared" si="18"/>
        <v>-405.96800000000002</v>
      </c>
      <c r="S82" s="6">
        <f t="shared" si="11"/>
        <v>-0.69935504815961436</v>
      </c>
      <c r="T82" s="6">
        <f t="shared" si="16"/>
        <v>6.5030048159614329E-2</v>
      </c>
      <c r="U82" s="19">
        <f t="shared" si="12"/>
        <v>-2.5490454076372432E-3</v>
      </c>
      <c r="V82" s="20"/>
    </row>
    <row r="83" spans="1:22" x14ac:dyDescent="0.25">
      <c r="B83" s="16">
        <v>680</v>
      </c>
      <c r="C83" s="6">
        <f>U21</f>
        <v>-0.65162500000000001</v>
      </c>
      <c r="D83" s="17">
        <f t="shared" si="13"/>
        <v>462400</v>
      </c>
      <c r="E83" s="18">
        <f t="shared" si="17"/>
        <v>-443.10500000000002</v>
      </c>
      <c r="F83" s="6">
        <f t="shared" si="9"/>
        <v>-0.73486432748537989</v>
      </c>
      <c r="G83" s="6">
        <f t="shared" si="14"/>
        <v>8.3239327485379877E-2</v>
      </c>
      <c r="H83" s="19">
        <f t="shared" si="10"/>
        <v>1.8250877192982226E-2</v>
      </c>
      <c r="I83" s="20"/>
      <c r="N83" s="7"/>
      <c r="O83" s="16">
        <v>680</v>
      </c>
      <c r="P83" s="6">
        <f>U32</f>
        <v>-0.65260000000000007</v>
      </c>
      <c r="Q83" s="17">
        <f t="shared" si="15"/>
        <v>462400</v>
      </c>
      <c r="R83" s="18">
        <f t="shared" si="18"/>
        <v>-443.76800000000003</v>
      </c>
      <c r="S83" s="6">
        <f t="shared" si="11"/>
        <v>-0.73908479532163696</v>
      </c>
      <c r="T83" s="6">
        <f t="shared" si="16"/>
        <v>8.6484795321636887E-2</v>
      </c>
      <c r="U83" s="19">
        <f t="shared" si="12"/>
        <v>1.8905701754385315E-2</v>
      </c>
      <c r="V83" s="20"/>
    </row>
    <row r="84" spans="1:22" x14ac:dyDescent="0.25">
      <c r="A84" s="23" t="s">
        <v>48</v>
      </c>
      <c r="B84" s="24">
        <f>SUM(B66:B83)</f>
        <v>6120</v>
      </c>
      <c r="C84" s="25">
        <f>SUM(C66:C83)</f>
        <v>-7.1986750000000006</v>
      </c>
      <c r="D84" s="26">
        <f t="shared" ref="D84:E84" si="19">SUM(D66:D83)</f>
        <v>2856000</v>
      </c>
      <c r="E84" s="25">
        <f t="shared" si="19"/>
        <v>-3211.2080000000001</v>
      </c>
      <c r="F84" s="27"/>
      <c r="G84" s="27"/>
      <c r="H84" s="28"/>
      <c r="I84" s="14"/>
      <c r="N84" s="23" t="s">
        <v>48</v>
      </c>
      <c r="O84" s="24">
        <f>SUM(O66:O83)</f>
        <v>6120</v>
      </c>
      <c r="P84" s="25">
        <f>SUM(P66:P83)</f>
        <v>-7.2248750000000008</v>
      </c>
      <c r="Q84" s="26">
        <f t="shared" ref="Q84:R84" si="20">SUM(Q66:Q83)</f>
        <v>2856000</v>
      </c>
      <c r="R84" s="25">
        <f t="shared" si="20"/>
        <v>-3226.42</v>
      </c>
      <c r="S84" s="27"/>
      <c r="T84" s="27"/>
      <c r="U84" s="27"/>
      <c r="V84" s="20"/>
    </row>
    <row r="85" spans="1:22" x14ac:dyDescent="0.25">
      <c r="V85" s="20"/>
    </row>
    <row r="86" spans="1:22" ht="13.8" thickBot="1" x14ac:dyDescent="0.3">
      <c r="G86" s="119" t="s">
        <v>39</v>
      </c>
      <c r="H86" s="119"/>
      <c r="I86" s="119"/>
      <c r="J86" s="119" t="s">
        <v>40</v>
      </c>
      <c r="K86" s="119"/>
      <c r="L86" s="119"/>
      <c r="V86" s="20"/>
    </row>
    <row r="87" spans="1:22" ht="13.8" thickBot="1" x14ac:dyDescent="0.3">
      <c r="G87" s="46" t="s">
        <v>49</v>
      </c>
      <c r="H87" s="46" t="s">
        <v>50</v>
      </c>
      <c r="I87" s="46" t="s">
        <v>51</v>
      </c>
      <c r="J87" s="46" t="s">
        <v>49</v>
      </c>
      <c r="K87" s="46" t="s">
        <v>50</v>
      </c>
      <c r="L87" s="46" t="s">
        <v>51</v>
      </c>
      <c r="O87" s="30" t="s">
        <v>49</v>
      </c>
      <c r="P87" s="31">
        <f>U83-U74</f>
        <v>0.1403177244582039</v>
      </c>
      <c r="V87" s="20"/>
    </row>
    <row r="88" spans="1:22" x14ac:dyDescent="0.25">
      <c r="B88" s="30" t="s">
        <v>49</v>
      </c>
      <c r="C88" s="31">
        <f>H83-H76</f>
        <v>0.13560624355005146</v>
      </c>
      <c r="G88" s="41">
        <f>C88</f>
        <v>0.13560624355005146</v>
      </c>
      <c r="H88" s="42">
        <f>D89</f>
        <v>-9.8511158410732685E-4</v>
      </c>
      <c r="I88" s="42">
        <f>D90</f>
        <v>-6.4988450292397651E-2</v>
      </c>
      <c r="J88" s="41">
        <f>P87</f>
        <v>0.1403177244582039</v>
      </c>
      <c r="K88" s="42">
        <f>Q88</f>
        <v>-9.9324367905056685E-4</v>
      </c>
      <c r="L88" s="42">
        <f>Q89</f>
        <v>-6.3679093567251571E-2</v>
      </c>
      <c r="O88" s="100" t="s">
        <v>40</v>
      </c>
      <c r="P88" s="18" t="s">
        <v>50</v>
      </c>
      <c r="Q88" s="32">
        <f>((18*R84)-(O84*P84))/((18*Q84)-(O84)^2)</f>
        <v>-9.9324367905056685E-4</v>
      </c>
      <c r="R88" s="18">
        <f>SLOPE(P65:P83,O65:O83)</f>
        <v>-9.9324367905056772E-4</v>
      </c>
      <c r="V88" s="20"/>
    </row>
    <row r="89" spans="1:22" x14ac:dyDescent="0.25">
      <c r="B89" s="100" t="s">
        <v>39</v>
      </c>
      <c r="C89" s="18" t="s">
        <v>50</v>
      </c>
      <c r="D89" s="32">
        <f>((18*E84)-(B84*C84))/((18*D84)-(B84)^2)</f>
        <v>-9.8511158410732685E-4</v>
      </c>
      <c r="E89" s="18">
        <f>SLOPE(C66:C83,B66:B83)</f>
        <v>-9.8511158410732706E-4</v>
      </c>
      <c r="F89" s="33"/>
      <c r="O89" s="100"/>
      <c r="P89" s="18" t="s">
        <v>51</v>
      </c>
      <c r="Q89" s="32">
        <f>((Q84*P84)-(O84*R84))/((18*Q84)-(O84^2))</f>
        <v>-6.3679093567251571E-2</v>
      </c>
      <c r="R89" s="18">
        <f>INTERCEPT(P65:P83,O65:O83)</f>
        <v>-6.3679093567251432E-2</v>
      </c>
      <c r="V89" s="20"/>
    </row>
    <row r="90" spans="1:22" x14ac:dyDescent="0.25">
      <c r="B90" s="100"/>
      <c r="C90" s="18" t="s">
        <v>51</v>
      </c>
      <c r="D90" s="18">
        <f>((D84*C84)-(B84*E84))/((18*D84)-(B84^2))</f>
        <v>-6.4988450292397651E-2</v>
      </c>
      <c r="E90" s="18">
        <f>INTERCEPT(C66:C83,B66:B83)</f>
        <v>-6.4988450292397748E-2</v>
      </c>
      <c r="V90" s="20"/>
    </row>
    <row r="91" spans="1:22" x14ac:dyDescent="0.25">
      <c r="V91" s="20"/>
    </row>
    <row r="92" spans="1:22" x14ac:dyDescent="0.25">
      <c r="V92" s="20"/>
    </row>
    <row r="93" spans="1:22" x14ac:dyDescent="0.25">
      <c r="V93" s="20"/>
    </row>
    <row r="94" spans="1:22" x14ac:dyDescent="0.25">
      <c r="V94" s="20"/>
    </row>
    <row r="95" spans="1:22" x14ac:dyDescent="0.25">
      <c r="V95" s="20"/>
    </row>
    <row r="96" spans="1:22" x14ac:dyDescent="0.25">
      <c r="V96" s="20"/>
    </row>
    <row r="97" spans="22:22" x14ac:dyDescent="0.25">
      <c r="V97" s="29"/>
    </row>
    <row r="166" s="118" customFormat="1" ht="13.2" customHeight="1" x14ac:dyDescent="0.25"/>
    <row r="167" s="118" customFormat="1" ht="13.2" customHeight="1" x14ac:dyDescent="0.25"/>
    <row r="168" s="118" customFormat="1" ht="13.8" customHeight="1" x14ac:dyDescent="0.25"/>
    <row r="196" spans="1:16" x14ac:dyDescent="0.25">
      <c r="A196" s="5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</row>
    <row r="197" spans="1:16" x14ac:dyDescent="0.25">
      <c r="A197" s="51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</row>
    <row r="198" spans="1:16" x14ac:dyDescent="0.25">
      <c r="A198" s="96"/>
      <c r="B198" s="96"/>
      <c r="C198" s="96"/>
      <c r="D198" s="96"/>
      <c r="E198" s="96"/>
      <c r="F198" s="14"/>
      <c r="G198" s="14"/>
      <c r="H198" s="29"/>
      <c r="I198" s="29"/>
      <c r="J198" s="29"/>
      <c r="K198" s="97"/>
      <c r="L198" s="96"/>
      <c r="M198" s="96"/>
      <c r="N198" s="96"/>
      <c r="O198" s="96"/>
      <c r="P198" s="29"/>
    </row>
    <row r="199" spans="1:16" ht="14.4" x14ac:dyDescent="0.3">
      <c r="A199" s="34"/>
      <c r="B199" s="34"/>
      <c r="C199" s="34"/>
      <c r="D199" s="34"/>
      <c r="E199" s="34"/>
      <c r="F199" s="34"/>
      <c r="G199" s="15"/>
      <c r="H199" s="29"/>
      <c r="I199" s="29"/>
      <c r="J199" s="29"/>
      <c r="K199" s="34"/>
      <c r="L199" s="34"/>
      <c r="M199" s="34"/>
      <c r="N199" s="34"/>
      <c r="O199" s="34"/>
      <c r="P199" s="29"/>
    </row>
    <row r="200" spans="1:16" x14ac:dyDescent="0.25">
      <c r="A200" s="52"/>
      <c r="B200" s="35"/>
      <c r="C200" s="35"/>
      <c r="D200" s="35"/>
      <c r="E200" s="35"/>
      <c r="F200" s="35"/>
      <c r="G200" s="20"/>
      <c r="H200" s="29"/>
      <c r="I200" s="29"/>
      <c r="J200" s="29"/>
      <c r="K200" s="52"/>
      <c r="L200" s="35"/>
      <c r="M200" s="35"/>
      <c r="N200" s="35"/>
      <c r="O200" s="35"/>
      <c r="P200" s="29"/>
    </row>
    <row r="201" spans="1:16" x14ac:dyDescent="0.25">
      <c r="A201" s="52"/>
      <c r="B201" s="35"/>
      <c r="C201" s="35"/>
      <c r="D201" s="35"/>
      <c r="E201" s="35"/>
      <c r="F201" s="35"/>
      <c r="G201" s="20"/>
      <c r="H201" s="29"/>
      <c r="I201" s="29"/>
      <c r="J201" s="29"/>
      <c r="K201" s="52"/>
      <c r="L201" s="35"/>
      <c r="M201" s="35"/>
      <c r="N201" s="35"/>
      <c r="O201" s="35"/>
      <c r="P201" s="29"/>
    </row>
    <row r="202" spans="1:16" x14ac:dyDescent="0.25">
      <c r="A202" s="52"/>
      <c r="B202" s="35"/>
      <c r="C202" s="35"/>
      <c r="D202" s="35"/>
      <c r="E202" s="35"/>
      <c r="F202" s="35"/>
      <c r="G202" s="20"/>
      <c r="H202" s="29"/>
      <c r="I202" s="29"/>
      <c r="J202" s="29"/>
      <c r="K202" s="52"/>
      <c r="L202" s="35"/>
      <c r="M202" s="35"/>
      <c r="N202" s="35"/>
      <c r="O202" s="35"/>
      <c r="P202" s="29"/>
    </row>
    <row r="203" spans="1:16" x14ac:dyDescent="0.25">
      <c r="A203" s="52"/>
      <c r="B203" s="35"/>
      <c r="C203" s="35"/>
      <c r="D203" s="35"/>
      <c r="E203" s="35"/>
      <c r="F203" s="35"/>
      <c r="G203" s="20"/>
      <c r="H203" s="29"/>
      <c r="I203" s="29"/>
      <c r="J203" s="29"/>
      <c r="K203" s="52"/>
      <c r="L203" s="35"/>
      <c r="M203" s="35"/>
      <c r="N203" s="35"/>
      <c r="O203" s="35"/>
      <c r="P203" s="29"/>
    </row>
    <row r="204" spans="1:16" x14ac:dyDescent="0.25">
      <c r="A204" s="52"/>
      <c r="B204" s="35"/>
      <c r="C204" s="35"/>
      <c r="D204" s="35"/>
      <c r="E204" s="35"/>
      <c r="F204" s="35"/>
      <c r="G204" s="20"/>
      <c r="H204" s="29"/>
      <c r="I204" s="29"/>
      <c r="J204" s="29"/>
      <c r="K204" s="52"/>
      <c r="L204" s="35"/>
      <c r="M204" s="35"/>
      <c r="N204" s="35"/>
      <c r="O204" s="35"/>
      <c r="P204" s="29"/>
    </row>
    <row r="205" spans="1:16" x14ac:dyDescent="0.25">
      <c r="A205" s="52"/>
      <c r="B205" s="35"/>
      <c r="C205" s="35"/>
      <c r="D205" s="35"/>
      <c r="E205" s="35"/>
      <c r="F205" s="35"/>
      <c r="G205" s="20"/>
      <c r="H205" s="29"/>
      <c r="I205" s="29"/>
      <c r="J205" s="29"/>
      <c r="K205" s="52"/>
      <c r="L205" s="35"/>
      <c r="M205" s="35"/>
      <c r="N205" s="35"/>
      <c r="O205" s="35"/>
      <c r="P205" s="29"/>
    </row>
    <row r="206" spans="1:16" x14ac:dyDescent="0.25">
      <c r="A206" s="52"/>
      <c r="B206" s="35"/>
      <c r="C206" s="35"/>
      <c r="D206" s="35"/>
      <c r="E206" s="35"/>
      <c r="F206" s="35"/>
      <c r="G206" s="20"/>
      <c r="H206" s="29"/>
      <c r="I206" s="29"/>
      <c r="J206" s="29"/>
      <c r="K206" s="52"/>
      <c r="L206" s="35"/>
      <c r="M206" s="35"/>
      <c r="N206" s="35"/>
      <c r="O206" s="35"/>
      <c r="P206" s="29"/>
    </row>
    <row r="207" spans="1:16" x14ac:dyDescent="0.25">
      <c r="A207" s="52"/>
      <c r="B207" s="35"/>
      <c r="C207" s="35"/>
      <c r="D207" s="35"/>
      <c r="E207" s="35"/>
      <c r="F207" s="35"/>
      <c r="G207" s="20"/>
      <c r="H207" s="29"/>
      <c r="I207" s="29"/>
      <c r="J207" s="29"/>
      <c r="K207" s="52"/>
      <c r="L207" s="35"/>
      <c r="M207" s="35"/>
      <c r="N207" s="35"/>
      <c r="O207" s="35"/>
      <c r="P207" s="29"/>
    </row>
    <row r="208" spans="1:16" x14ac:dyDescent="0.25">
      <c r="A208" s="52"/>
      <c r="B208" s="35"/>
      <c r="C208" s="35"/>
      <c r="D208" s="35"/>
      <c r="E208" s="35"/>
      <c r="F208" s="35"/>
      <c r="G208" s="20"/>
      <c r="H208" s="29"/>
      <c r="I208" s="29"/>
      <c r="J208" s="29"/>
      <c r="K208" s="52"/>
      <c r="L208" s="35"/>
      <c r="M208" s="35"/>
      <c r="N208" s="35"/>
      <c r="O208" s="35"/>
      <c r="P208" s="29"/>
    </row>
    <row r="209" spans="1:16" x14ac:dyDescent="0.25">
      <c r="A209" s="52"/>
      <c r="B209" s="35"/>
      <c r="C209" s="35"/>
      <c r="D209" s="35"/>
      <c r="E209" s="35"/>
      <c r="F209" s="35"/>
      <c r="G209" s="20"/>
      <c r="H209" s="29"/>
      <c r="I209" s="29"/>
      <c r="J209" s="29"/>
      <c r="K209" s="52"/>
      <c r="L209" s="35"/>
      <c r="M209" s="35"/>
      <c r="N209" s="35"/>
      <c r="O209" s="35"/>
      <c r="P209" s="29"/>
    </row>
    <row r="210" spans="1:16" x14ac:dyDescent="0.25">
      <c r="A210" s="52"/>
      <c r="B210" s="35"/>
      <c r="C210" s="35"/>
      <c r="D210" s="35"/>
      <c r="E210" s="35"/>
      <c r="F210" s="35"/>
      <c r="G210" s="20"/>
      <c r="H210" s="29"/>
      <c r="I210" s="29"/>
      <c r="J210" s="29"/>
      <c r="K210" s="52"/>
      <c r="L210" s="35"/>
      <c r="M210" s="35"/>
      <c r="N210" s="35"/>
      <c r="O210" s="35"/>
      <c r="P210" s="29"/>
    </row>
    <row r="211" spans="1:16" x14ac:dyDescent="0.25">
      <c r="A211" s="52"/>
      <c r="B211" s="35"/>
      <c r="C211" s="35"/>
      <c r="D211" s="35"/>
      <c r="E211" s="35"/>
      <c r="F211" s="35"/>
      <c r="G211" s="20"/>
      <c r="H211" s="29"/>
      <c r="I211" s="29"/>
      <c r="J211" s="29"/>
      <c r="K211" s="52"/>
      <c r="L211" s="35"/>
      <c r="M211" s="35"/>
      <c r="N211" s="35"/>
      <c r="O211" s="35"/>
      <c r="P211" s="29"/>
    </row>
    <row r="212" spans="1:16" x14ac:dyDescent="0.25">
      <c r="A212" s="52"/>
      <c r="B212" s="35"/>
      <c r="C212" s="35"/>
      <c r="D212" s="35"/>
      <c r="E212" s="35"/>
      <c r="F212" s="35"/>
      <c r="G212" s="20"/>
      <c r="H212" s="29"/>
      <c r="I212" s="29"/>
      <c r="J212" s="29"/>
      <c r="K212" s="52"/>
      <c r="L212" s="35"/>
      <c r="M212" s="35"/>
      <c r="N212" s="35"/>
      <c r="O212" s="35"/>
      <c r="P212" s="29"/>
    </row>
    <row r="213" spans="1:16" x14ac:dyDescent="0.25">
      <c r="A213" s="52"/>
      <c r="B213" s="35"/>
      <c r="C213" s="35"/>
      <c r="D213" s="35"/>
      <c r="E213" s="35"/>
      <c r="F213" s="35"/>
      <c r="G213" s="20"/>
      <c r="H213" s="29"/>
      <c r="I213" s="29"/>
      <c r="J213" s="29"/>
      <c r="K213" s="52"/>
      <c r="L213" s="35"/>
      <c r="M213" s="35"/>
      <c r="N213" s="35"/>
      <c r="O213" s="35"/>
      <c r="P213" s="29"/>
    </row>
    <row r="214" spans="1:16" x14ac:dyDescent="0.25">
      <c r="A214" s="52"/>
      <c r="B214" s="35"/>
      <c r="C214" s="35"/>
      <c r="D214" s="35"/>
      <c r="E214" s="35"/>
      <c r="F214" s="35"/>
      <c r="G214" s="20"/>
      <c r="H214" s="29"/>
      <c r="I214" s="29"/>
      <c r="J214" s="29"/>
      <c r="K214" s="52"/>
      <c r="L214" s="35"/>
      <c r="M214" s="35"/>
      <c r="N214" s="35"/>
      <c r="O214" s="35"/>
      <c r="P214" s="29"/>
    </row>
    <row r="215" spans="1:16" x14ac:dyDescent="0.25">
      <c r="A215" s="52"/>
      <c r="B215" s="35"/>
      <c r="C215" s="35"/>
      <c r="D215" s="35"/>
      <c r="E215" s="35"/>
      <c r="F215" s="35"/>
      <c r="G215" s="20"/>
      <c r="H215" s="29"/>
      <c r="I215" s="29"/>
      <c r="J215" s="29"/>
      <c r="K215" s="52"/>
      <c r="L215" s="35"/>
      <c r="M215" s="35"/>
      <c r="N215" s="35"/>
      <c r="O215" s="35"/>
      <c r="P215" s="29"/>
    </row>
    <row r="216" spans="1:16" x14ac:dyDescent="0.25">
      <c r="A216" s="52"/>
      <c r="B216" s="35"/>
      <c r="C216" s="35"/>
      <c r="D216" s="35"/>
      <c r="E216" s="35"/>
      <c r="F216" s="35"/>
      <c r="G216" s="20"/>
      <c r="H216" s="29"/>
      <c r="I216" s="29"/>
      <c r="J216" s="29"/>
      <c r="K216" s="52"/>
      <c r="L216" s="35"/>
      <c r="M216" s="35"/>
      <c r="N216" s="35"/>
      <c r="O216" s="35"/>
      <c r="P216" s="29"/>
    </row>
    <row r="217" spans="1:16" x14ac:dyDescent="0.25">
      <c r="A217" s="52"/>
      <c r="B217" s="35"/>
      <c r="C217" s="35"/>
      <c r="D217" s="35"/>
      <c r="E217" s="35"/>
      <c r="F217" s="35"/>
      <c r="G217" s="20"/>
      <c r="H217" s="29"/>
      <c r="I217" s="29"/>
      <c r="J217" s="29"/>
      <c r="K217" s="52"/>
      <c r="L217" s="35"/>
      <c r="M217" s="35"/>
      <c r="N217" s="35"/>
      <c r="O217" s="35"/>
      <c r="P217" s="29"/>
    </row>
    <row r="218" spans="1:16" x14ac:dyDescent="0.25">
      <c r="A218" s="5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</row>
    <row r="219" spans="1:16" x14ac:dyDescent="0.25">
      <c r="A219" s="5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spans="1:16" x14ac:dyDescent="0.25">
      <c r="A220" s="5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spans="1:16" x14ac:dyDescent="0.25">
      <c r="A221" s="5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spans="1:16" x14ac:dyDescent="0.25">
      <c r="A222" s="51"/>
      <c r="B222" s="29"/>
      <c r="C222" s="29"/>
      <c r="D222" s="29"/>
      <c r="E222" s="29"/>
      <c r="F222" s="29"/>
      <c r="G222" s="29"/>
      <c r="H222" s="29"/>
      <c r="I222" s="29"/>
      <c r="J222" s="29"/>
      <c r="K222" s="98"/>
      <c r="L222" s="53"/>
      <c r="M222" s="29"/>
      <c r="N222" s="29"/>
      <c r="O222" s="29"/>
      <c r="P222" s="29"/>
    </row>
    <row r="223" spans="1:16" x14ac:dyDescent="0.25">
      <c r="A223" s="51"/>
      <c r="B223" s="29"/>
      <c r="C223" s="98"/>
      <c r="D223" s="53"/>
      <c r="E223" s="29"/>
      <c r="F223" s="29"/>
      <c r="G223" s="29"/>
      <c r="H223" s="29"/>
      <c r="I223" s="29"/>
      <c r="J223" s="29"/>
      <c r="K223" s="99"/>
      <c r="L223" s="53"/>
      <c r="M223" s="54"/>
      <c r="N223" s="29"/>
      <c r="O223" s="29"/>
      <c r="P223" s="29"/>
    </row>
    <row r="224" spans="1:16" x14ac:dyDescent="0.25">
      <c r="A224" s="51"/>
      <c r="B224" s="29"/>
      <c r="C224" s="99"/>
      <c r="D224" s="53"/>
      <c r="E224" s="54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spans="1:16" x14ac:dyDescent="0.25">
      <c r="A225" s="5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spans="1:16" x14ac:dyDescent="0.25">
      <c r="A226" s="5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spans="1:16" x14ac:dyDescent="0.25">
      <c r="A227" s="5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spans="1:16" x14ac:dyDescent="0.25">
      <c r="A228" s="5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spans="1:16" x14ac:dyDescent="0.25">
      <c r="A229" s="5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spans="1:16" x14ac:dyDescent="0.25">
      <c r="A230" s="5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spans="1:16" x14ac:dyDescent="0.25">
      <c r="A231" s="5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spans="1:16" x14ac:dyDescent="0.25">
      <c r="A232" s="5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spans="1:16" x14ac:dyDescent="0.25">
      <c r="A233" s="5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spans="1:16" x14ac:dyDescent="0.25">
      <c r="A234" s="5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spans="1:16" x14ac:dyDescent="0.25">
      <c r="A235" s="5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spans="1:16" x14ac:dyDescent="0.25">
      <c r="A236" s="5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spans="1:16" x14ac:dyDescent="0.25">
      <c r="A237" s="5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spans="1:16" x14ac:dyDescent="0.25">
      <c r="A238" s="5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spans="1:16" x14ac:dyDescent="0.25">
      <c r="A239" s="5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spans="1:16" x14ac:dyDescent="0.25">
      <c r="A240" s="5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spans="1:16" x14ac:dyDescent="0.25">
      <c r="A241" s="5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spans="1:16" x14ac:dyDescent="0.25">
      <c r="A242" s="5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spans="1:16" x14ac:dyDescent="0.25">
      <c r="A243" s="5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spans="1:16" x14ac:dyDescent="0.25">
      <c r="A244" s="5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spans="1:16" x14ac:dyDescent="0.25">
      <c r="A245" s="5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spans="1:16" x14ac:dyDescent="0.25">
      <c r="A246" s="5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spans="1:16" x14ac:dyDescent="0.25">
      <c r="A247" s="5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spans="1:16" x14ac:dyDescent="0.25">
      <c r="A248" s="5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spans="1:16" x14ac:dyDescent="0.25">
      <c r="A249" s="5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spans="1:16" x14ac:dyDescent="0.25">
      <c r="A250" s="5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spans="1:16" x14ac:dyDescent="0.25">
      <c r="A251" s="5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spans="1:16" x14ac:dyDescent="0.25">
      <c r="A252" s="5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spans="1:16" x14ac:dyDescent="0.25">
      <c r="A253" s="5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spans="1:16" x14ac:dyDescent="0.25">
      <c r="A254" s="5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spans="1:16" x14ac:dyDescent="0.25">
      <c r="A255" s="5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spans="1:16" x14ac:dyDescent="0.25">
      <c r="A256" s="5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spans="1:16" x14ac:dyDescent="0.25">
      <c r="A257" s="5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spans="1:16" x14ac:dyDescent="0.25">
      <c r="A258" s="5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spans="1:16" x14ac:dyDescent="0.25">
      <c r="A259" s="5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spans="1:16" x14ac:dyDescent="0.25">
      <c r="A260" s="5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spans="1:16" x14ac:dyDescent="0.25">
      <c r="A261" s="5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spans="1:16" x14ac:dyDescent="0.25">
      <c r="A262" s="5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spans="1:16" x14ac:dyDescent="0.25">
      <c r="A263" s="5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spans="1:16" x14ac:dyDescent="0.25">
      <c r="A264" s="5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spans="1:16" x14ac:dyDescent="0.25">
      <c r="A265" s="5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spans="1:16" x14ac:dyDescent="0.25">
      <c r="A266" s="5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spans="1:16" x14ac:dyDescent="0.25">
      <c r="A267" s="5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spans="1:16" x14ac:dyDescent="0.25">
      <c r="A268" s="5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spans="1:16" x14ac:dyDescent="0.25">
      <c r="A269" s="5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spans="1:16" x14ac:dyDescent="0.25">
      <c r="A270" s="5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  <row r="271" spans="1:16" x14ac:dyDescent="0.25">
      <c r="A271" s="51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</row>
    <row r="272" spans="1:16" x14ac:dyDescent="0.25">
      <c r="A272" s="51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</row>
    <row r="273" spans="1:16" x14ac:dyDescent="0.25">
      <c r="A273" s="51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</row>
  </sheetData>
  <mergeCells count="31">
    <mergeCell ref="B18:C18"/>
    <mergeCell ref="A1:XFD2"/>
    <mergeCell ref="A10:XFD12"/>
    <mergeCell ref="B16:C16"/>
    <mergeCell ref="B17:C17"/>
    <mergeCell ref="B32:C32"/>
    <mergeCell ref="B19:C19"/>
    <mergeCell ref="B20:C20"/>
    <mergeCell ref="B21:C21"/>
    <mergeCell ref="B22:C22"/>
    <mergeCell ref="B27:C27"/>
    <mergeCell ref="B28:C28"/>
    <mergeCell ref="B29:C29"/>
    <mergeCell ref="B30:C30"/>
    <mergeCell ref="B31:C31"/>
    <mergeCell ref="B89:B90"/>
    <mergeCell ref="A166:XFD168"/>
    <mergeCell ref="A198:E198"/>
    <mergeCell ref="K198:O198"/>
    <mergeCell ref="B33:C33"/>
    <mergeCell ref="B34:C34"/>
    <mergeCell ref="C37:D37"/>
    <mergeCell ref="E37:F37"/>
    <mergeCell ref="A59:XFD61"/>
    <mergeCell ref="A64:H64"/>
    <mergeCell ref="N64:U64"/>
    <mergeCell ref="K222:K223"/>
    <mergeCell ref="C223:C224"/>
    <mergeCell ref="G86:I86"/>
    <mergeCell ref="J86:L86"/>
    <mergeCell ref="O88:O89"/>
  </mergeCells>
  <pageMargins left="0.78740157499999996" right="0.78740157499999996" top="0.984251969" bottom="0.984251969" header="0.4921259845" footer="0.4921259845"/>
  <headerFooter alignWithMargin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A7CA-6621-42A5-85C9-249B78B4BCE6}">
  <dimension ref="A1:IV270"/>
  <sheetViews>
    <sheetView showGridLines="0" topLeftCell="B168" zoomScaleNormal="100" workbookViewId="0">
      <selection activeCell="E170" sqref="E170"/>
    </sheetView>
  </sheetViews>
  <sheetFormatPr defaultRowHeight="13.2" x14ac:dyDescent="0.25"/>
  <cols>
    <col min="1" max="1" width="11.44140625" style="7" customWidth="1"/>
    <col min="2" max="2" width="11.5546875" style="4" customWidth="1"/>
    <col min="3" max="3" width="12.109375" style="4" bestFit="1" customWidth="1"/>
    <col min="4" max="4" width="12.88671875" style="4" bestFit="1" customWidth="1"/>
    <col min="5" max="6" width="11.5546875" style="4" customWidth="1"/>
    <col min="7" max="8" width="14.44140625" style="4" bestFit="1" customWidth="1"/>
    <col min="9" max="16" width="11.5546875" style="4" customWidth="1"/>
    <col min="17" max="17" width="12.88671875" style="4" bestFit="1" customWidth="1"/>
    <col min="18" max="20" width="11.5546875" style="4" customWidth="1"/>
    <col min="21" max="21" width="14.44140625" style="4" bestFit="1" customWidth="1"/>
    <col min="22" max="24" width="11.5546875" style="4" customWidth="1"/>
    <col min="25" max="25" width="17" style="4" bestFit="1" customWidth="1"/>
    <col min="26" max="26" width="14.6640625" style="4" bestFit="1" customWidth="1"/>
    <col min="27" max="27" width="16.44140625" style="4" bestFit="1" customWidth="1"/>
    <col min="28" max="256" width="11.5546875" style="4" customWidth="1"/>
    <col min="257" max="16384" width="8.88671875" style="4"/>
  </cols>
  <sheetData>
    <row r="1" spans="1:256" s="103" customFormat="1" ht="13.2" customHeight="1" x14ac:dyDescent="0.25">
      <c r="A1" s="101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s="106" customFormat="1" ht="13.8" customHeight="1" thickBot="1" x14ac:dyDescent="0.3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  <c r="GG2" s="105"/>
      <c r="GH2" s="105"/>
      <c r="GI2" s="105"/>
      <c r="GJ2" s="105"/>
      <c r="GK2" s="105"/>
      <c r="GL2" s="105"/>
      <c r="GM2" s="105"/>
      <c r="GN2" s="105"/>
      <c r="GO2" s="105"/>
      <c r="GP2" s="105"/>
      <c r="GQ2" s="105"/>
      <c r="GR2" s="105"/>
      <c r="GS2" s="105"/>
      <c r="GT2" s="105"/>
      <c r="GU2" s="105"/>
      <c r="GV2" s="105"/>
      <c r="GW2" s="105"/>
      <c r="GX2" s="105"/>
      <c r="GY2" s="105"/>
      <c r="GZ2" s="105"/>
      <c r="HA2" s="105"/>
      <c r="HB2" s="105"/>
      <c r="HC2" s="105"/>
      <c r="HD2" s="105"/>
      <c r="HE2" s="105"/>
      <c r="HF2" s="105"/>
      <c r="HG2" s="105"/>
      <c r="HH2" s="105"/>
      <c r="HI2" s="105"/>
      <c r="HJ2" s="105"/>
      <c r="HK2" s="105"/>
      <c r="HL2" s="105"/>
      <c r="HM2" s="105"/>
      <c r="HN2" s="105"/>
      <c r="HO2" s="105"/>
      <c r="HP2" s="105"/>
      <c r="HQ2" s="105"/>
      <c r="HR2" s="105"/>
      <c r="HS2" s="105"/>
      <c r="HT2" s="105"/>
      <c r="HU2" s="105"/>
      <c r="HV2" s="105"/>
      <c r="HW2" s="105"/>
      <c r="HX2" s="105"/>
      <c r="HY2" s="105"/>
      <c r="HZ2" s="105"/>
      <c r="IA2" s="105"/>
      <c r="IB2" s="105"/>
      <c r="IC2" s="105"/>
      <c r="ID2" s="105"/>
      <c r="IE2" s="105"/>
      <c r="IF2" s="105"/>
      <c r="IG2" s="105"/>
      <c r="IH2" s="105"/>
      <c r="II2" s="105"/>
      <c r="IJ2" s="105"/>
      <c r="IK2" s="105"/>
      <c r="IL2" s="105"/>
      <c r="IM2" s="105"/>
      <c r="IN2" s="105"/>
      <c r="IO2" s="105"/>
      <c r="IP2" s="105"/>
      <c r="IQ2" s="105"/>
      <c r="IR2" s="105"/>
      <c r="IS2" s="105"/>
      <c r="IT2" s="105"/>
      <c r="IU2" s="105"/>
      <c r="IV2" s="105"/>
    </row>
    <row r="3" spans="1:256" ht="13.2" customHeight="1" x14ac:dyDescent="0.25">
      <c r="A3" s="66" t="s">
        <v>1</v>
      </c>
      <c r="B3" s="56">
        <v>1</v>
      </c>
      <c r="C3" s="57">
        <v>0</v>
      </c>
      <c r="D3" s="57">
        <v>1E-4</v>
      </c>
      <c r="E3" s="57">
        <v>-7.1999999999999998E-3</v>
      </c>
      <c r="F3" s="57">
        <v>-1.6799999999999999E-2</v>
      </c>
      <c r="G3" s="57">
        <v>-2.9399999999999999E-2</v>
      </c>
      <c r="H3" s="57">
        <v>-3.44E-2</v>
      </c>
      <c r="I3" s="57">
        <v>-3.1399999999999997E-2</v>
      </c>
      <c r="J3" s="57">
        <v>-3.4500000000000003E-2</v>
      </c>
      <c r="K3" s="57">
        <v>-2.5899999999999999E-2</v>
      </c>
      <c r="L3" s="57">
        <v>-1.29E-2</v>
      </c>
      <c r="M3" s="58">
        <v>8.0000000000000004E-4</v>
      </c>
      <c r="N3" s="58">
        <v>2.0400000000000001E-2</v>
      </c>
      <c r="O3" s="58">
        <v>4.36E-2</v>
      </c>
      <c r="P3" s="58">
        <v>8.5500000000000007E-2</v>
      </c>
      <c r="Q3" s="58">
        <v>0.12709999999999999</v>
      </c>
      <c r="R3" s="58">
        <v>0.16250000000000001</v>
      </c>
      <c r="S3" s="58">
        <v>0.2084</v>
      </c>
      <c r="T3" s="58">
        <v>0.2409</v>
      </c>
      <c r="U3" s="58">
        <v>0.23830000000000001</v>
      </c>
      <c r="V3" s="58">
        <v>0.20269999999999999</v>
      </c>
      <c r="W3" s="58">
        <v>0.1578</v>
      </c>
      <c r="X3" s="58">
        <v>0.12189999999999999</v>
      </c>
      <c r="Y3" s="58">
        <v>8.1199999999999994E-2</v>
      </c>
      <c r="Z3" s="58">
        <v>3.7999999999999999E-2</v>
      </c>
      <c r="AA3" s="58">
        <v>1.4E-2</v>
      </c>
      <c r="AB3" s="58">
        <v>-3.5000000000000001E-3</v>
      </c>
      <c r="AC3" s="58">
        <v>-1.78E-2</v>
      </c>
      <c r="AD3" s="58">
        <v>-3.09E-2</v>
      </c>
      <c r="AE3" s="58">
        <v>-3.7699999999999997E-2</v>
      </c>
      <c r="AF3" s="58">
        <v>-3.6200000000000003E-2</v>
      </c>
      <c r="AG3" s="58">
        <v>-4.1099999999999998E-2</v>
      </c>
      <c r="AH3" s="58">
        <v>-3.5999999999999997E-2</v>
      </c>
      <c r="AI3" s="58">
        <v>-2.4199999999999999E-2</v>
      </c>
      <c r="AJ3" s="58">
        <v>-1.47E-2</v>
      </c>
      <c r="AK3" s="58">
        <v>-6.3E-3</v>
      </c>
      <c r="AL3" s="58">
        <v>-2.7000000000000001E-3</v>
      </c>
    </row>
    <row r="4" spans="1:256" s="5" customFormat="1" x14ac:dyDescent="0.25">
      <c r="A4" s="67"/>
      <c r="B4" s="59">
        <v>2</v>
      </c>
      <c r="C4" s="57">
        <v>0</v>
      </c>
      <c r="D4" s="57">
        <v>-1.9E-3</v>
      </c>
      <c r="E4" s="57">
        <v>-9.7000000000000003E-3</v>
      </c>
      <c r="F4" s="57">
        <v>-1.9599999999999999E-2</v>
      </c>
      <c r="G4" s="57">
        <v>-3.1999999999999994E-2</v>
      </c>
      <c r="H4" s="57">
        <v>-3.7899999999999996E-2</v>
      </c>
      <c r="I4" s="57">
        <v>-3.3099999999999997E-2</v>
      </c>
      <c r="J4" s="57">
        <v>-3.5499999999999997E-2</v>
      </c>
      <c r="K4" s="57">
        <v>-3.0499999999999999E-2</v>
      </c>
      <c r="L4" s="57">
        <v>-1.9599999999999999E-2</v>
      </c>
      <c r="M4" s="58">
        <v>-3.7000000000000002E-3</v>
      </c>
      <c r="N4" s="58">
        <v>1.6199999999999999E-2</v>
      </c>
      <c r="O4" s="58">
        <v>3.95E-2</v>
      </c>
      <c r="P4" s="58">
        <v>8.09E-2</v>
      </c>
      <c r="Q4" s="58">
        <v>0.122</v>
      </c>
      <c r="R4" s="58">
        <v>0.15609999999999999</v>
      </c>
      <c r="S4" s="58">
        <v>0.2039</v>
      </c>
      <c r="T4" s="58">
        <v>0.23759999999999998</v>
      </c>
      <c r="U4" s="58">
        <v>0.23509999999999998</v>
      </c>
      <c r="V4" s="58">
        <v>0.19989999999999999</v>
      </c>
      <c r="W4" s="58">
        <v>0.1545</v>
      </c>
      <c r="X4" s="58">
        <v>0.11840000000000001</v>
      </c>
      <c r="Y4" s="58">
        <v>7.8399999999999997E-2</v>
      </c>
      <c r="Z4" s="58">
        <v>3.5900000000000001E-2</v>
      </c>
      <c r="AA4" s="58">
        <v>1.3299999999999999E-2</v>
      </c>
      <c r="AB4" s="58">
        <v>-6.3999999999999994E-3</v>
      </c>
      <c r="AC4" s="58">
        <v>-0.02</v>
      </c>
      <c r="AD4" s="58">
        <v>-3.3699999999999994E-2</v>
      </c>
      <c r="AE4" s="58">
        <v>-4.07E-2</v>
      </c>
      <c r="AF4" s="58">
        <v>-3.9699999999999999E-2</v>
      </c>
      <c r="AG4" s="58">
        <v>-4.3999999999999997E-2</v>
      </c>
      <c r="AH4" s="58">
        <v>-3.7899999999999996E-2</v>
      </c>
      <c r="AI4" s="58">
        <v>-2.5700000000000001E-2</v>
      </c>
      <c r="AJ4" s="58">
        <v>-1.7000000000000001E-2</v>
      </c>
      <c r="AK4" s="58">
        <v>-8.8999999999999999E-3</v>
      </c>
      <c r="AL4" s="58">
        <v>-5.3999999999999994E-3</v>
      </c>
    </row>
    <row r="5" spans="1:256" s="5" customFormat="1" x14ac:dyDescent="0.25">
      <c r="A5" s="67"/>
      <c r="B5" s="59">
        <v>3</v>
      </c>
      <c r="C5" s="57">
        <v>0</v>
      </c>
      <c r="D5" s="57">
        <v>-2.3E-3</v>
      </c>
      <c r="E5" s="57">
        <v>-9.9000000000000008E-3</v>
      </c>
      <c r="F5" s="57">
        <v>-1.9900000000000001E-2</v>
      </c>
      <c r="G5" s="57">
        <v>-3.2199999999999999E-2</v>
      </c>
      <c r="H5" s="57">
        <v>-3.7599999999999995E-2</v>
      </c>
      <c r="I5" s="57">
        <v>-3.4999999999999996E-2</v>
      </c>
      <c r="J5" s="57">
        <v>-3.8099999999999995E-2</v>
      </c>
      <c r="K5" s="57">
        <v>-3.1399999999999997E-2</v>
      </c>
      <c r="L5" s="57">
        <v>-2.1000000000000001E-2</v>
      </c>
      <c r="M5" s="58">
        <v>-4.7999999999999996E-3</v>
      </c>
      <c r="N5" s="58">
        <v>1.55E-2</v>
      </c>
      <c r="O5" s="58">
        <v>3.8200000000000005E-2</v>
      </c>
      <c r="P5" s="58">
        <v>0.08</v>
      </c>
      <c r="Q5" s="58">
        <v>0.1208</v>
      </c>
      <c r="R5" s="58">
        <v>0.1555</v>
      </c>
      <c r="S5" s="58">
        <v>0.20249999999999999</v>
      </c>
      <c r="T5" s="58">
        <v>0.2374</v>
      </c>
      <c r="U5" s="58">
        <v>0.23519999999999999</v>
      </c>
      <c r="V5" s="58">
        <v>0.19989999999999999</v>
      </c>
      <c r="W5" s="58">
        <v>0.1545</v>
      </c>
      <c r="X5" s="58">
        <v>0.11840000000000001</v>
      </c>
      <c r="Y5" s="58">
        <v>7.8700000000000006E-2</v>
      </c>
      <c r="Z5" s="58">
        <v>3.5800000000000005E-2</v>
      </c>
      <c r="AA5" s="58">
        <v>1.29E-2</v>
      </c>
      <c r="AB5" s="58">
        <v>-6.3999999999999994E-3</v>
      </c>
      <c r="AC5" s="58">
        <v>-1.9400000000000001E-2</v>
      </c>
      <c r="AD5" s="58">
        <v>-3.3399999999999999E-2</v>
      </c>
      <c r="AE5" s="58">
        <v>-4.0399999999999998E-2</v>
      </c>
      <c r="AF5" s="58">
        <v>-3.9799999999999995E-2</v>
      </c>
      <c r="AG5" s="58">
        <v>-4.3099999999999999E-2</v>
      </c>
      <c r="AH5" s="58">
        <v>-3.8599999999999995E-2</v>
      </c>
      <c r="AI5" s="58">
        <v>-2.6000000000000002E-2</v>
      </c>
      <c r="AJ5" s="58">
        <v>-1.77E-2</v>
      </c>
      <c r="AK5" s="58">
        <v>-9.300000000000001E-3</v>
      </c>
      <c r="AL5" s="58">
        <v>-5.8999999999999999E-3</v>
      </c>
    </row>
    <row r="6" spans="1:256" s="5" customFormat="1" x14ac:dyDescent="0.25">
      <c r="A6" s="67"/>
      <c r="B6" s="59">
        <v>4</v>
      </c>
      <c r="C6" s="57">
        <v>0</v>
      </c>
      <c r="D6" s="57">
        <v>-2.4000000000000002E-3</v>
      </c>
      <c r="E6" s="57">
        <v>-1.0100000000000001E-2</v>
      </c>
      <c r="F6" s="57">
        <v>-1.9700000000000002E-2</v>
      </c>
      <c r="G6" s="57">
        <v>-3.2299999999999995E-2</v>
      </c>
      <c r="H6" s="57">
        <v>-3.7699999999999997E-2</v>
      </c>
      <c r="I6" s="57">
        <v>-3.5799999999999998E-2</v>
      </c>
      <c r="J6" s="57">
        <v>-3.5899999999999994E-2</v>
      </c>
      <c r="K6" s="57">
        <v>-2.9000000000000001E-2</v>
      </c>
      <c r="L6" s="57">
        <v>-1.61E-2</v>
      </c>
      <c r="M6" s="58">
        <v>-2E-3</v>
      </c>
      <c r="N6" s="58">
        <v>1.7899999999999999E-2</v>
      </c>
      <c r="O6" s="58">
        <v>4.1100000000000005E-2</v>
      </c>
      <c r="P6" s="58">
        <v>8.3799999999999999E-2</v>
      </c>
      <c r="Q6" s="58">
        <v>0.1242</v>
      </c>
      <c r="R6" s="58">
        <v>0.15809999999999999</v>
      </c>
      <c r="S6" s="58">
        <v>0.20469999999999999</v>
      </c>
      <c r="T6" s="58">
        <v>0.2389</v>
      </c>
      <c r="U6" s="58">
        <v>0.23609999999999998</v>
      </c>
      <c r="V6" s="58">
        <v>0.20119999999999999</v>
      </c>
      <c r="W6" s="58">
        <v>0.155</v>
      </c>
      <c r="X6" s="58">
        <v>0.1192</v>
      </c>
      <c r="Y6" s="58">
        <v>7.8800000000000009E-2</v>
      </c>
      <c r="Z6" s="58">
        <v>3.6700000000000003E-2</v>
      </c>
      <c r="AA6" s="58">
        <v>1.32E-2</v>
      </c>
      <c r="AB6" s="58">
        <v>-6.1999999999999998E-3</v>
      </c>
      <c r="AC6" s="58">
        <v>-1.9200000000000002E-2</v>
      </c>
      <c r="AD6" s="58">
        <v>-3.3099999999999997E-2</v>
      </c>
      <c r="AE6" s="58">
        <v>-4.1099999999999998E-2</v>
      </c>
      <c r="AF6" s="58">
        <v>-3.9699999999999999E-2</v>
      </c>
      <c r="AG6" s="58">
        <v>-4.3699999999999996E-2</v>
      </c>
      <c r="AH6" s="58">
        <v>-3.8899999999999997E-2</v>
      </c>
      <c r="AI6" s="58">
        <v>-2.6000000000000002E-2</v>
      </c>
      <c r="AJ6" s="58">
        <v>-1.7400000000000002E-2</v>
      </c>
      <c r="AK6" s="58">
        <v>-8.5000000000000006E-3</v>
      </c>
      <c r="AL6" s="58">
        <v>-4.8999999999999998E-3</v>
      </c>
    </row>
    <row r="7" spans="1:256" s="5" customFormat="1" x14ac:dyDescent="0.25">
      <c r="A7" s="62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</row>
    <row r="8" spans="1:256" s="5" customFormat="1" ht="13.8" thickBot="1" x14ac:dyDescent="0.3">
      <c r="A8" s="62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</row>
    <row r="9" spans="1:256" s="101" customFormat="1" ht="13.2" customHeight="1" thickBot="1" x14ac:dyDescent="0.3">
      <c r="A9" s="101" t="s">
        <v>2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  <c r="DZ9" s="102"/>
      <c r="EA9" s="102"/>
      <c r="EB9" s="102"/>
      <c r="EC9" s="102"/>
      <c r="ED9" s="102"/>
      <c r="EE9" s="102"/>
      <c r="EF9" s="102"/>
      <c r="EG9" s="102"/>
      <c r="EH9" s="102"/>
      <c r="EI9" s="102"/>
      <c r="EJ9" s="102"/>
      <c r="EK9" s="102"/>
      <c r="EL9" s="102"/>
      <c r="EM9" s="102"/>
      <c r="EN9" s="102"/>
      <c r="EO9" s="102"/>
      <c r="EP9" s="102"/>
      <c r="EQ9" s="102"/>
      <c r="ER9" s="102"/>
      <c r="ES9" s="102"/>
      <c r="ET9" s="102"/>
      <c r="EU9" s="102"/>
      <c r="EV9" s="102"/>
      <c r="EW9" s="102"/>
      <c r="EX9" s="102"/>
      <c r="EY9" s="102"/>
      <c r="EZ9" s="102"/>
      <c r="FA9" s="102"/>
      <c r="FB9" s="102"/>
      <c r="FC9" s="102"/>
      <c r="FD9" s="102"/>
      <c r="FE9" s="102"/>
      <c r="FF9" s="102"/>
      <c r="FG9" s="102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02"/>
      <c r="FV9" s="102"/>
      <c r="FW9" s="102"/>
      <c r="FX9" s="102"/>
      <c r="FY9" s="102"/>
      <c r="FZ9" s="102"/>
      <c r="GA9" s="102"/>
      <c r="GB9" s="102"/>
      <c r="GC9" s="102"/>
      <c r="GD9" s="102"/>
      <c r="GE9" s="102"/>
      <c r="GF9" s="102"/>
      <c r="GG9" s="102"/>
      <c r="GH9" s="102"/>
      <c r="GI9" s="102"/>
      <c r="GJ9" s="102"/>
      <c r="GK9" s="102"/>
      <c r="GL9" s="102"/>
      <c r="GM9" s="102"/>
      <c r="GN9" s="102"/>
      <c r="GO9" s="102"/>
      <c r="GP9" s="102"/>
      <c r="GQ9" s="102"/>
      <c r="GR9" s="102"/>
      <c r="GS9" s="102"/>
      <c r="GT9" s="102"/>
      <c r="GU9" s="102"/>
      <c r="GV9" s="102"/>
      <c r="GW9" s="102"/>
      <c r="GX9" s="102"/>
      <c r="GY9" s="102"/>
      <c r="GZ9" s="102"/>
      <c r="HA9" s="102"/>
      <c r="HB9" s="102"/>
      <c r="HC9" s="102"/>
      <c r="HD9" s="102"/>
      <c r="HE9" s="102"/>
      <c r="HF9" s="102"/>
      <c r="HG9" s="102"/>
      <c r="HH9" s="102"/>
      <c r="HI9" s="102"/>
      <c r="HJ9" s="102"/>
      <c r="HK9" s="102"/>
      <c r="HL9" s="102"/>
      <c r="HM9" s="102"/>
      <c r="HN9" s="102"/>
      <c r="HO9" s="102"/>
      <c r="HP9" s="102"/>
      <c r="HQ9" s="102"/>
      <c r="HR9" s="102"/>
      <c r="HS9" s="102"/>
      <c r="HT9" s="102"/>
      <c r="HU9" s="102"/>
      <c r="HV9" s="102"/>
      <c r="HW9" s="102"/>
      <c r="HX9" s="102"/>
      <c r="HY9" s="102"/>
      <c r="HZ9" s="102"/>
      <c r="IA9" s="102"/>
      <c r="IB9" s="102"/>
      <c r="IC9" s="102"/>
      <c r="ID9" s="102"/>
      <c r="IE9" s="102"/>
      <c r="IF9" s="102"/>
      <c r="IG9" s="102"/>
      <c r="IH9" s="102"/>
      <c r="II9" s="102"/>
      <c r="IJ9" s="102"/>
      <c r="IK9" s="102"/>
      <c r="IL9" s="102"/>
      <c r="IM9" s="102"/>
      <c r="IN9" s="102"/>
      <c r="IO9" s="102"/>
      <c r="IP9" s="102"/>
      <c r="IQ9" s="102"/>
      <c r="IR9" s="102"/>
      <c r="IS9" s="102"/>
      <c r="IT9" s="102"/>
      <c r="IU9" s="102"/>
      <c r="IV9" s="102"/>
    </row>
    <row r="10" spans="1:256" s="101" customFormat="1" ht="13.2" customHeight="1" thickBot="1" x14ac:dyDescent="0.3">
      <c r="A10" s="109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  <c r="FK10" s="110"/>
      <c r="FL10" s="110"/>
      <c r="FM10" s="110"/>
      <c r="FN10" s="110"/>
      <c r="FO10" s="110"/>
      <c r="FP10" s="110"/>
      <c r="FQ10" s="110"/>
      <c r="FR10" s="110"/>
      <c r="FS10" s="110"/>
      <c r="FT10" s="110"/>
      <c r="FU10" s="110"/>
      <c r="FV10" s="110"/>
      <c r="FW10" s="110"/>
      <c r="FX10" s="110"/>
      <c r="FY10" s="110"/>
      <c r="FZ10" s="110"/>
      <c r="GA10" s="110"/>
      <c r="GB10" s="110"/>
      <c r="GC10" s="110"/>
      <c r="GD10" s="110"/>
      <c r="GE10" s="110"/>
      <c r="GF10" s="110"/>
      <c r="GG10" s="110"/>
      <c r="GH10" s="110"/>
      <c r="GI10" s="110"/>
      <c r="GJ10" s="110"/>
      <c r="GK10" s="110"/>
      <c r="GL10" s="110"/>
      <c r="GM10" s="110"/>
      <c r="GN10" s="110"/>
      <c r="GO10" s="110"/>
      <c r="GP10" s="110"/>
      <c r="GQ10" s="110"/>
      <c r="GR10" s="110"/>
      <c r="GS10" s="110"/>
      <c r="GT10" s="110"/>
      <c r="GU10" s="110"/>
      <c r="GV10" s="110"/>
      <c r="GW10" s="110"/>
      <c r="GX10" s="110"/>
      <c r="GY10" s="110"/>
      <c r="GZ10" s="110"/>
      <c r="HA10" s="110"/>
      <c r="HB10" s="110"/>
      <c r="HC10" s="110"/>
      <c r="HD10" s="110"/>
      <c r="HE10" s="110"/>
      <c r="HF10" s="110"/>
      <c r="HG10" s="110"/>
      <c r="HH10" s="110"/>
      <c r="HI10" s="110"/>
      <c r="HJ10" s="110"/>
      <c r="HK10" s="110"/>
      <c r="HL10" s="110"/>
      <c r="HM10" s="110"/>
      <c r="HN10" s="110"/>
      <c r="HO10" s="110"/>
      <c r="HP10" s="110"/>
      <c r="HQ10" s="110"/>
      <c r="HR10" s="110"/>
      <c r="HS10" s="110"/>
      <c r="HT10" s="110"/>
      <c r="HU10" s="110"/>
      <c r="HV10" s="110"/>
      <c r="HW10" s="110"/>
      <c r="HX10" s="110"/>
      <c r="HY10" s="110"/>
      <c r="HZ10" s="110"/>
      <c r="IA10" s="110"/>
      <c r="IB10" s="110"/>
      <c r="IC10" s="110"/>
      <c r="ID10" s="110"/>
      <c r="IE10" s="110"/>
      <c r="IF10" s="110"/>
      <c r="IG10" s="110"/>
      <c r="IH10" s="110"/>
      <c r="II10" s="110"/>
      <c r="IJ10" s="110"/>
      <c r="IK10" s="110"/>
      <c r="IL10" s="110"/>
      <c r="IM10" s="110"/>
      <c r="IN10" s="110"/>
      <c r="IO10" s="110"/>
      <c r="IP10" s="110"/>
      <c r="IQ10" s="110"/>
      <c r="IR10" s="110"/>
      <c r="IS10" s="110"/>
      <c r="IT10" s="110"/>
      <c r="IU10" s="110"/>
      <c r="IV10" s="110"/>
    </row>
    <row r="11" spans="1:256" s="101" customFormat="1" ht="13.8" customHeight="1" thickBot="1" x14ac:dyDescent="0.3">
      <c r="A11" s="104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  <c r="CR11" s="105"/>
      <c r="CS11" s="105"/>
      <c r="CT11" s="105"/>
      <c r="CU11" s="105"/>
      <c r="CV11" s="105"/>
      <c r="CW11" s="105"/>
      <c r="CX11" s="105"/>
      <c r="CY11" s="105"/>
      <c r="CZ11" s="105"/>
      <c r="DA11" s="105"/>
      <c r="DB11" s="105"/>
      <c r="DC11" s="105"/>
      <c r="DD11" s="105"/>
      <c r="DE11" s="105"/>
      <c r="DF11" s="105"/>
      <c r="DG11" s="105"/>
      <c r="DH11" s="105"/>
      <c r="DI11" s="105"/>
      <c r="DJ11" s="105"/>
      <c r="DK11" s="105"/>
      <c r="DL11" s="105"/>
      <c r="DM11" s="105"/>
      <c r="DN11" s="105"/>
      <c r="DO11" s="105"/>
      <c r="DP11" s="105"/>
      <c r="DQ11" s="105"/>
      <c r="DR11" s="105"/>
      <c r="DS11" s="105"/>
      <c r="DT11" s="105"/>
      <c r="DU11" s="105"/>
      <c r="DV11" s="105"/>
      <c r="DW11" s="105"/>
      <c r="DX11" s="105"/>
      <c r="DY11" s="105"/>
      <c r="DZ11" s="105"/>
      <c r="EA11" s="105"/>
      <c r="EB11" s="105"/>
      <c r="EC11" s="105"/>
      <c r="ED11" s="105"/>
      <c r="EE11" s="105"/>
      <c r="EF11" s="105"/>
      <c r="EG11" s="105"/>
      <c r="EH11" s="105"/>
      <c r="EI11" s="105"/>
      <c r="EJ11" s="105"/>
      <c r="EK11" s="105"/>
      <c r="EL11" s="105"/>
      <c r="EM11" s="105"/>
      <c r="EN11" s="105"/>
      <c r="EO11" s="105"/>
      <c r="EP11" s="105"/>
      <c r="EQ11" s="105"/>
      <c r="ER11" s="105"/>
      <c r="ES11" s="105"/>
      <c r="ET11" s="105"/>
      <c r="EU11" s="105"/>
      <c r="EV11" s="105"/>
      <c r="EW11" s="105"/>
      <c r="EX11" s="105"/>
      <c r="EY11" s="105"/>
      <c r="EZ11" s="105"/>
      <c r="FA11" s="105"/>
      <c r="FB11" s="105"/>
      <c r="FC11" s="105"/>
      <c r="FD11" s="105"/>
      <c r="FE11" s="105"/>
      <c r="FF11" s="105"/>
      <c r="FG11" s="105"/>
      <c r="FH11" s="105"/>
      <c r="FI11" s="105"/>
      <c r="FJ11" s="105"/>
      <c r="FK11" s="105"/>
      <c r="FL11" s="105"/>
      <c r="FM11" s="105"/>
      <c r="FN11" s="105"/>
      <c r="FO11" s="105"/>
      <c r="FP11" s="105"/>
      <c r="FQ11" s="105"/>
      <c r="FR11" s="105"/>
      <c r="FS11" s="105"/>
      <c r="FT11" s="105"/>
      <c r="FU11" s="105"/>
      <c r="FV11" s="105"/>
      <c r="FW11" s="105"/>
      <c r="FX11" s="105"/>
      <c r="FY11" s="105"/>
      <c r="FZ11" s="105"/>
      <c r="GA11" s="105"/>
      <c r="GB11" s="105"/>
      <c r="GC11" s="105"/>
      <c r="GD11" s="105"/>
      <c r="GE11" s="105"/>
      <c r="GF11" s="105"/>
      <c r="GG11" s="105"/>
      <c r="GH11" s="105"/>
      <c r="GI11" s="105"/>
      <c r="GJ11" s="105"/>
      <c r="GK11" s="105"/>
      <c r="GL11" s="105"/>
      <c r="GM11" s="105"/>
      <c r="GN11" s="105"/>
      <c r="GO11" s="105"/>
      <c r="GP11" s="105"/>
      <c r="GQ11" s="105"/>
      <c r="GR11" s="105"/>
      <c r="GS11" s="105"/>
      <c r="GT11" s="105"/>
      <c r="GU11" s="105"/>
      <c r="GV11" s="105"/>
      <c r="GW11" s="105"/>
      <c r="GX11" s="105"/>
      <c r="GY11" s="105"/>
      <c r="GZ11" s="105"/>
      <c r="HA11" s="105"/>
      <c r="HB11" s="105"/>
      <c r="HC11" s="105"/>
      <c r="HD11" s="105"/>
      <c r="HE11" s="105"/>
      <c r="HF11" s="105"/>
      <c r="HG11" s="105"/>
      <c r="HH11" s="105"/>
      <c r="HI11" s="105"/>
      <c r="HJ11" s="105"/>
      <c r="HK11" s="105"/>
      <c r="HL11" s="105"/>
      <c r="HM11" s="105"/>
      <c r="HN11" s="105"/>
      <c r="HO11" s="105"/>
      <c r="HP11" s="105"/>
      <c r="HQ11" s="105"/>
      <c r="HR11" s="105"/>
      <c r="HS11" s="105"/>
      <c r="HT11" s="105"/>
      <c r="HU11" s="105"/>
      <c r="HV11" s="105"/>
      <c r="HW11" s="105"/>
      <c r="HX11" s="105"/>
      <c r="HY11" s="105"/>
      <c r="HZ11" s="105"/>
      <c r="IA11" s="105"/>
      <c r="IB11" s="105"/>
      <c r="IC11" s="105"/>
      <c r="ID11" s="105"/>
      <c r="IE11" s="105"/>
      <c r="IF11" s="105"/>
      <c r="IG11" s="105"/>
      <c r="IH11" s="105"/>
      <c r="II11" s="105"/>
      <c r="IJ11" s="105"/>
      <c r="IK11" s="105"/>
      <c r="IL11" s="105"/>
      <c r="IM11" s="105"/>
      <c r="IN11" s="105"/>
      <c r="IO11" s="105"/>
      <c r="IP11" s="105"/>
      <c r="IQ11" s="105"/>
      <c r="IR11" s="105"/>
      <c r="IS11" s="105"/>
      <c r="IT11" s="105"/>
      <c r="IU11" s="105"/>
      <c r="IV11" s="105"/>
    </row>
    <row r="12" spans="1:256" s="5" customFormat="1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</row>
    <row r="13" spans="1:256" ht="13.8" thickBot="1" x14ac:dyDescent="0.3">
      <c r="A13" s="50"/>
      <c r="B13" s="50"/>
      <c r="C13" s="50"/>
      <c r="D13" s="50"/>
      <c r="E13" s="50"/>
      <c r="F13" s="50"/>
      <c r="G13" s="50"/>
      <c r="H13" s="50"/>
      <c r="I13" s="50"/>
      <c r="J13" s="50"/>
    </row>
    <row r="14" spans="1:256" ht="13.8" thickBot="1" x14ac:dyDescent="0.3">
      <c r="A14" s="50"/>
      <c r="B14" s="107" t="s">
        <v>3</v>
      </c>
      <c r="C14" s="107"/>
      <c r="D14" s="9" t="s">
        <v>4</v>
      </c>
      <c r="E14" s="9" t="s">
        <v>5</v>
      </c>
      <c r="F14" s="9" t="s">
        <v>6</v>
      </c>
      <c r="G14" s="9" t="s">
        <v>7</v>
      </c>
      <c r="H14" s="9" t="s">
        <v>8</v>
      </c>
      <c r="I14" s="9" t="s">
        <v>9</v>
      </c>
      <c r="J14" s="9" t="s">
        <v>10</v>
      </c>
      <c r="K14" s="9" t="s">
        <v>11</v>
      </c>
      <c r="L14" s="9" t="s">
        <v>12</v>
      </c>
      <c r="M14" s="9" t="s">
        <v>13</v>
      </c>
      <c r="N14" s="9" t="s">
        <v>14</v>
      </c>
      <c r="O14" s="9" t="s">
        <v>15</v>
      </c>
      <c r="P14" s="9" t="s">
        <v>16</v>
      </c>
      <c r="Q14" s="9" t="s">
        <v>17</v>
      </c>
      <c r="R14" s="9" t="s">
        <v>18</v>
      </c>
      <c r="S14" s="9" t="s">
        <v>19</v>
      </c>
      <c r="T14" s="9" t="s">
        <v>20</v>
      </c>
      <c r="U14" s="9" t="s">
        <v>21</v>
      </c>
    </row>
    <row r="15" spans="1:256" x14ac:dyDescent="0.25">
      <c r="A15" s="50"/>
      <c r="B15" s="97" t="s">
        <v>22</v>
      </c>
      <c r="C15" s="96"/>
      <c r="D15" s="10">
        <f t="shared" ref="D15:U15" si="0">C3</f>
        <v>0</v>
      </c>
      <c r="E15" s="10">
        <f t="shared" si="0"/>
        <v>1E-4</v>
      </c>
      <c r="F15" s="10">
        <f t="shared" si="0"/>
        <v>-7.1999999999999998E-3</v>
      </c>
      <c r="G15" s="10">
        <f t="shared" si="0"/>
        <v>-1.6799999999999999E-2</v>
      </c>
      <c r="H15" s="10">
        <f t="shared" si="0"/>
        <v>-2.9399999999999999E-2</v>
      </c>
      <c r="I15" s="10">
        <f t="shared" si="0"/>
        <v>-3.44E-2</v>
      </c>
      <c r="J15" s="10">
        <f t="shared" si="0"/>
        <v>-3.1399999999999997E-2</v>
      </c>
      <c r="K15" s="10">
        <f t="shared" si="0"/>
        <v>-3.4500000000000003E-2</v>
      </c>
      <c r="L15" s="10">
        <f t="shared" si="0"/>
        <v>-2.5899999999999999E-2</v>
      </c>
      <c r="M15" s="10">
        <f t="shared" si="0"/>
        <v>-1.29E-2</v>
      </c>
      <c r="N15" s="10">
        <f t="shared" si="0"/>
        <v>8.0000000000000004E-4</v>
      </c>
      <c r="O15" s="10">
        <f t="shared" si="0"/>
        <v>2.0400000000000001E-2</v>
      </c>
      <c r="P15" s="10">
        <f t="shared" si="0"/>
        <v>4.36E-2</v>
      </c>
      <c r="Q15" s="10">
        <f t="shared" si="0"/>
        <v>8.5500000000000007E-2</v>
      </c>
      <c r="R15" s="10">
        <f t="shared" si="0"/>
        <v>0.12709999999999999</v>
      </c>
      <c r="S15" s="10">
        <f t="shared" si="0"/>
        <v>0.16250000000000001</v>
      </c>
      <c r="T15" s="10">
        <f t="shared" si="0"/>
        <v>0.2084</v>
      </c>
      <c r="U15" s="10">
        <f t="shared" si="0"/>
        <v>0.2409</v>
      </c>
    </row>
    <row r="16" spans="1:256" x14ac:dyDescent="0.25">
      <c r="A16" s="50"/>
      <c r="B16" s="113" t="s">
        <v>23</v>
      </c>
      <c r="C16" s="114"/>
      <c r="D16" s="10">
        <f t="shared" ref="D16:U16" si="1">C4</f>
        <v>0</v>
      </c>
      <c r="E16" s="10">
        <f t="shared" si="1"/>
        <v>-1.9E-3</v>
      </c>
      <c r="F16" s="10">
        <f t="shared" si="1"/>
        <v>-9.7000000000000003E-3</v>
      </c>
      <c r="G16" s="10">
        <f t="shared" si="1"/>
        <v>-1.9599999999999999E-2</v>
      </c>
      <c r="H16" s="10">
        <f t="shared" si="1"/>
        <v>-3.1999999999999994E-2</v>
      </c>
      <c r="I16" s="10">
        <f t="shared" si="1"/>
        <v>-3.7899999999999996E-2</v>
      </c>
      <c r="J16" s="10">
        <f t="shared" si="1"/>
        <v>-3.3099999999999997E-2</v>
      </c>
      <c r="K16" s="10">
        <f t="shared" si="1"/>
        <v>-3.5499999999999997E-2</v>
      </c>
      <c r="L16" s="10">
        <f t="shared" si="1"/>
        <v>-3.0499999999999999E-2</v>
      </c>
      <c r="M16" s="10">
        <f t="shared" si="1"/>
        <v>-1.9599999999999999E-2</v>
      </c>
      <c r="N16" s="10">
        <f t="shared" si="1"/>
        <v>-3.7000000000000002E-3</v>
      </c>
      <c r="O16" s="10">
        <f t="shared" si="1"/>
        <v>1.6199999999999999E-2</v>
      </c>
      <c r="P16" s="10">
        <f t="shared" si="1"/>
        <v>3.95E-2</v>
      </c>
      <c r="Q16" s="10">
        <f t="shared" si="1"/>
        <v>8.09E-2</v>
      </c>
      <c r="R16" s="10">
        <f t="shared" si="1"/>
        <v>0.122</v>
      </c>
      <c r="S16" s="10">
        <f t="shared" si="1"/>
        <v>0.15609999999999999</v>
      </c>
      <c r="T16" s="10">
        <f t="shared" si="1"/>
        <v>0.2039</v>
      </c>
      <c r="U16" s="10">
        <f t="shared" si="1"/>
        <v>0.23759999999999998</v>
      </c>
    </row>
    <row r="17" spans="1:21" x14ac:dyDescent="0.25">
      <c r="A17" s="50"/>
      <c r="B17" s="113" t="s">
        <v>24</v>
      </c>
      <c r="C17" s="114"/>
      <c r="D17" s="10">
        <f t="shared" ref="D17:U17" si="2">C5</f>
        <v>0</v>
      </c>
      <c r="E17" s="10">
        <f t="shared" si="2"/>
        <v>-2.3E-3</v>
      </c>
      <c r="F17" s="10">
        <f t="shared" si="2"/>
        <v>-9.9000000000000008E-3</v>
      </c>
      <c r="G17" s="10">
        <f t="shared" si="2"/>
        <v>-1.9900000000000001E-2</v>
      </c>
      <c r="H17" s="10">
        <f t="shared" si="2"/>
        <v>-3.2199999999999999E-2</v>
      </c>
      <c r="I17" s="10">
        <f t="shared" si="2"/>
        <v>-3.7599999999999995E-2</v>
      </c>
      <c r="J17" s="10">
        <f t="shared" si="2"/>
        <v>-3.4999999999999996E-2</v>
      </c>
      <c r="K17" s="10">
        <f t="shared" si="2"/>
        <v>-3.8099999999999995E-2</v>
      </c>
      <c r="L17" s="10">
        <f t="shared" si="2"/>
        <v>-3.1399999999999997E-2</v>
      </c>
      <c r="M17" s="10">
        <f t="shared" si="2"/>
        <v>-2.1000000000000001E-2</v>
      </c>
      <c r="N17" s="10">
        <f t="shared" si="2"/>
        <v>-4.7999999999999996E-3</v>
      </c>
      <c r="O17" s="10">
        <f t="shared" si="2"/>
        <v>1.55E-2</v>
      </c>
      <c r="P17" s="10">
        <f t="shared" si="2"/>
        <v>3.8200000000000005E-2</v>
      </c>
      <c r="Q17" s="10">
        <f t="shared" si="2"/>
        <v>0.08</v>
      </c>
      <c r="R17" s="10">
        <f t="shared" si="2"/>
        <v>0.1208</v>
      </c>
      <c r="S17" s="10">
        <f t="shared" si="2"/>
        <v>0.1555</v>
      </c>
      <c r="T17" s="10">
        <f t="shared" si="2"/>
        <v>0.20249999999999999</v>
      </c>
      <c r="U17" s="10">
        <f t="shared" si="2"/>
        <v>0.2374</v>
      </c>
    </row>
    <row r="18" spans="1:21" ht="13.8" thickBot="1" x14ac:dyDescent="0.3">
      <c r="A18" s="50"/>
      <c r="B18" s="113" t="s">
        <v>25</v>
      </c>
      <c r="C18" s="114"/>
      <c r="D18" s="10">
        <f t="shared" ref="D18:U18" si="3">C6</f>
        <v>0</v>
      </c>
      <c r="E18" s="10">
        <f t="shared" si="3"/>
        <v>-2.4000000000000002E-3</v>
      </c>
      <c r="F18" s="10">
        <f t="shared" si="3"/>
        <v>-1.0100000000000001E-2</v>
      </c>
      <c r="G18" s="10">
        <f t="shared" si="3"/>
        <v>-1.9700000000000002E-2</v>
      </c>
      <c r="H18" s="10">
        <f t="shared" si="3"/>
        <v>-3.2299999999999995E-2</v>
      </c>
      <c r="I18" s="10">
        <f t="shared" si="3"/>
        <v>-3.7699999999999997E-2</v>
      </c>
      <c r="J18" s="10">
        <f t="shared" si="3"/>
        <v>-3.5799999999999998E-2</v>
      </c>
      <c r="K18" s="10">
        <f t="shared" si="3"/>
        <v>-3.5899999999999994E-2</v>
      </c>
      <c r="L18" s="10">
        <f t="shared" si="3"/>
        <v>-2.9000000000000001E-2</v>
      </c>
      <c r="M18" s="10">
        <f t="shared" si="3"/>
        <v>-1.61E-2</v>
      </c>
      <c r="N18" s="10">
        <f t="shared" si="3"/>
        <v>-2E-3</v>
      </c>
      <c r="O18" s="10">
        <f t="shared" si="3"/>
        <v>1.7899999999999999E-2</v>
      </c>
      <c r="P18" s="10">
        <f t="shared" si="3"/>
        <v>4.1100000000000005E-2</v>
      </c>
      <c r="Q18" s="10">
        <f t="shared" si="3"/>
        <v>8.3799999999999999E-2</v>
      </c>
      <c r="R18" s="10">
        <f t="shared" si="3"/>
        <v>0.1242</v>
      </c>
      <c r="S18" s="10">
        <f t="shared" si="3"/>
        <v>0.15809999999999999</v>
      </c>
      <c r="T18" s="10">
        <f t="shared" si="3"/>
        <v>0.20469999999999999</v>
      </c>
      <c r="U18" s="10">
        <f t="shared" si="3"/>
        <v>0.2389</v>
      </c>
    </row>
    <row r="19" spans="1:21" ht="13.8" thickBot="1" x14ac:dyDescent="0.3">
      <c r="A19" s="50"/>
      <c r="B19" s="107" t="s">
        <v>27</v>
      </c>
      <c r="C19" s="107"/>
      <c r="D19" s="11">
        <f t="shared" ref="D19:U19" si="4">AVERAGE(D15:D18)</f>
        <v>0</v>
      </c>
      <c r="E19" s="12">
        <f t="shared" si="4"/>
        <v>-1.6249999999999999E-3</v>
      </c>
      <c r="F19" s="12">
        <f t="shared" si="4"/>
        <v>-9.2250000000000006E-3</v>
      </c>
      <c r="G19" s="12">
        <f t="shared" si="4"/>
        <v>-1.9000000000000003E-2</v>
      </c>
      <c r="H19" s="12">
        <f t="shared" si="4"/>
        <v>-3.1474999999999996E-2</v>
      </c>
      <c r="I19" s="12">
        <f t="shared" si="4"/>
        <v>-3.6900000000000002E-2</v>
      </c>
      <c r="J19" s="12">
        <f t="shared" si="4"/>
        <v>-3.3825000000000001E-2</v>
      </c>
      <c r="K19" s="12">
        <f t="shared" si="4"/>
        <v>-3.5999999999999997E-2</v>
      </c>
      <c r="L19" s="12">
        <f t="shared" si="4"/>
        <v>-2.9199999999999997E-2</v>
      </c>
      <c r="M19" s="12">
        <f t="shared" si="4"/>
        <v>-1.7400000000000002E-2</v>
      </c>
      <c r="N19" s="12">
        <f t="shared" si="4"/>
        <v>-2.4250000000000001E-3</v>
      </c>
      <c r="O19" s="12">
        <f t="shared" si="4"/>
        <v>1.7500000000000002E-2</v>
      </c>
      <c r="P19" s="12">
        <f t="shared" si="4"/>
        <v>4.0600000000000004E-2</v>
      </c>
      <c r="Q19" s="12">
        <f t="shared" si="4"/>
        <v>8.2549999999999998E-2</v>
      </c>
      <c r="R19" s="12">
        <f t="shared" si="4"/>
        <v>0.123525</v>
      </c>
      <c r="S19" s="12">
        <f t="shared" si="4"/>
        <v>0.15805</v>
      </c>
      <c r="T19" s="12">
        <f t="shared" si="4"/>
        <v>0.204875</v>
      </c>
      <c r="U19" s="12">
        <f t="shared" si="4"/>
        <v>0.2387</v>
      </c>
    </row>
    <row r="20" spans="1:21" ht="13.8" thickBot="1" x14ac:dyDescent="0.3">
      <c r="A20" s="50"/>
      <c r="B20" s="107" t="s">
        <v>28</v>
      </c>
      <c r="C20" s="107"/>
      <c r="D20" s="12">
        <f t="shared" ref="D20:U20" si="5">_xlfn.STDEV.S(D15:D18)</f>
        <v>0</v>
      </c>
      <c r="E20" s="12">
        <f t="shared" si="5"/>
        <v>1.1701139545645402E-3</v>
      </c>
      <c r="F20" s="12">
        <f t="shared" si="5"/>
        <v>1.3598406769422175E-3</v>
      </c>
      <c r="G20" s="12">
        <f t="shared" si="5"/>
        <v>1.4719601443879753E-3</v>
      </c>
      <c r="H20" s="12">
        <f t="shared" si="5"/>
        <v>1.3889444433333763E-3</v>
      </c>
      <c r="I20" s="12">
        <f t="shared" si="5"/>
        <v>1.6713268182295547E-3</v>
      </c>
      <c r="J20" s="12">
        <f t="shared" si="5"/>
        <v>1.9737865470545019E-3</v>
      </c>
      <c r="K20" s="12">
        <f t="shared" si="5"/>
        <v>1.518771433319266E-3</v>
      </c>
      <c r="L20" s="12">
        <f t="shared" si="5"/>
        <v>2.4124676163629634E-3</v>
      </c>
      <c r="M20" s="12">
        <f t="shared" si="5"/>
        <v>3.6395970472933772E-3</v>
      </c>
      <c r="N20" s="12">
        <f t="shared" si="5"/>
        <v>2.4390913608691796E-3</v>
      </c>
      <c r="O20" s="12">
        <f t="shared" si="5"/>
        <v>2.180214056769045E-3</v>
      </c>
      <c r="P20" s="12">
        <f t="shared" si="5"/>
        <v>2.325224003546037E-3</v>
      </c>
      <c r="Q20" s="12">
        <f t="shared" si="5"/>
        <v>2.5488559525141232E-3</v>
      </c>
      <c r="R20" s="12">
        <f t="shared" si="5"/>
        <v>2.7681221071332771E-3</v>
      </c>
      <c r="S20" s="12">
        <f t="shared" si="5"/>
        <v>3.1680698645495014E-3</v>
      </c>
      <c r="T20" s="12">
        <f t="shared" si="5"/>
        <v>2.5197552791226961E-3</v>
      </c>
      <c r="U20" s="12">
        <f t="shared" si="5"/>
        <v>1.6103829772241617E-3</v>
      </c>
    </row>
    <row r="21" spans="1:21" x14ac:dyDescent="0.25">
      <c r="A21" s="50"/>
      <c r="D21" s="13"/>
    </row>
    <row r="22" spans="1:21" x14ac:dyDescent="0.25">
      <c r="A22" s="50"/>
    </row>
    <row r="23" spans="1:21" x14ac:dyDescent="0.25">
      <c r="A23" s="50"/>
    </row>
    <row r="24" spans="1:21" ht="13.8" thickBot="1" x14ac:dyDescent="0.3">
      <c r="A24" s="50"/>
    </row>
    <row r="25" spans="1:21" ht="13.8" thickBot="1" x14ac:dyDescent="0.3">
      <c r="A25" s="50"/>
      <c r="B25" s="107" t="s">
        <v>29</v>
      </c>
      <c r="C25" s="107"/>
      <c r="D25" s="9" t="s">
        <v>4</v>
      </c>
      <c r="E25" s="9" t="s">
        <v>5</v>
      </c>
      <c r="F25" s="9" t="s">
        <v>6</v>
      </c>
      <c r="G25" s="9" t="s">
        <v>7</v>
      </c>
      <c r="H25" s="9" t="s">
        <v>8</v>
      </c>
      <c r="I25" s="9" t="s">
        <v>9</v>
      </c>
      <c r="J25" s="9" t="s">
        <v>10</v>
      </c>
      <c r="K25" s="9" t="s">
        <v>11</v>
      </c>
      <c r="L25" s="9" t="s">
        <v>12</v>
      </c>
      <c r="M25" s="9" t="s">
        <v>13</v>
      </c>
      <c r="N25" s="9" t="s">
        <v>14</v>
      </c>
      <c r="O25" s="9" t="s">
        <v>15</v>
      </c>
      <c r="P25" s="9" t="s">
        <v>16</v>
      </c>
      <c r="Q25" s="9" t="s">
        <v>17</v>
      </c>
      <c r="R25" s="9" t="s">
        <v>18</v>
      </c>
      <c r="S25" s="9" t="s">
        <v>19</v>
      </c>
      <c r="T25" s="9" t="s">
        <v>20</v>
      </c>
      <c r="U25" s="9" t="s">
        <v>21</v>
      </c>
    </row>
    <row r="26" spans="1:21" x14ac:dyDescent="0.25">
      <c r="A26" s="50"/>
      <c r="B26" s="111" t="s">
        <v>30</v>
      </c>
      <c r="C26" s="112"/>
      <c r="D26" s="10">
        <f>AL3</f>
        <v>-2.7000000000000001E-3</v>
      </c>
      <c r="E26" s="10">
        <f>AK3</f>
        <v>-6.3E-3</v>
      </c>
      <c r="F26" s="10">
        <f>AJ3</f>
        <v>-1.47E-2</v>
      </c>
      <c r="G26" s="10">
        <f>AI3</f>
        <v>-2.4199999999999999E-2</v>
      </c>
      <c r="H26" s="10">
        <f>AH3</f>
        <v>-3.5999999999999997E-2</v>
      </c>
      <c r="I26" s="10">
        <f>AG3</f>
        <v>-4.1099999999999998E-2</v>
      </c>
      <c r="J26" s="10">
        <f>AF3</f>
        <v>-3.6200000000000003E-2</v>
      </c>
      <c r="K26" s="10">
        <f>AE3</f>
        <v>-3.7699999999999997E-2</v>
      </c>
      <c r="L26" s="10">
        <f>AD3</f>
        <v>-3.09E-2</v>
      </c>
      <c r="M26" s="10">
        <f>AC3</f>
        <v>-1.78E-2</v>
      </c>
      <c r="N26" s="10">
        <f>AB3</f>
        <v>-3.5000000000000001E-3</v>
      </c>
      <c r="O26" s="10">
        <f>AA3</f>
        <v>1.4E-2</v>
      </c>
      <c r="P26" s="10">
        <f>Z3</f>
        <v>3.7999999999999999E-2</v>
      </c>
      <c r="Q26" s="10">
        <f>Y3</f>
        <v>8.1199999999999994E-2</v>
      </c>
      <c r="R26" s="10">
        <f>X3</f>
        <v>0.12189999999999999</v>
      </c>
      <c r="S26" s="10">
        <f>W3</f>
        <v>0.1578</v>
      </c>
      <c r="T26" s="10">
        <f>V3</f>
        <v>0.20269999999999999</v>
      </c>
      <c r="U26" s="10">
        <f>U3</f>
        <v>0.23830000000000001</v>
      </c>
    </row>
    <row r="27" spans="1:21" x14ac:dyDescent="0.25">
      <c r="A27" s="50"/>
      <c r="B27" s="111" t="s">
        <v>31</v>
      </c>
      <c r="C27" s="112"/>
      <c r="D27" s="10">
        <f>AL4</f>
        <v>-5.3999999999999994E-3</v>
      </c>
      <c r="E27" s="10">
        <f>AK4</f>
        <v>-8.8999999999999999E-3</v>
      </c>
      <c r="F27" s="10">
        <f>AJ4</f>
        <v>-1.7000000000000001E-2</v>
      </c>
      <c r="G27" s="10">
        <f>AI4</f>
        <v>-2.5700000000000001E-2</v>
      </c>
      <c r="H27" s="10">
        <f>AH4</f>
        <v>-3.7899999999999996E-2</v>
      </c>
      <c r="I27" s="10">
        <f>AG4</f>
        <v>-4.3999999999999997E-2</v>
      </c>
      <c r="J27" s="10">
        <f>AF4</f>
        <v>-3.9699999999999999E-2</v>
      </c>
      <c r="K27" s="10">
        <f>AE4</f>
        <v>-4.07E-2</v>
      </c>
      <c r="L27" s="10">
        <f>AD4</f>
        <v>-3.3699999999999994E-2</v>
      </c>
      <c r="M27" s="10">
        <f>AC4</f>
        <v>-0.02</v>
      </c>
      <c r="N27" s="10">
        <f>AB4</f>
        <v>-6.3999999999999994E-3</v>
      </c>
      <c r="O27" s="10">
        <f>AA4</f>
        <v>1.3299999999999999E-2</v>
      </c>
      <c r="P27" s="10">
        <f>Z4</f>
        <v>3.5900000000000001E-2</v>
      </c>
      <c r="Q27" s="10">
        <f>Y4</f>
        <v>7.8399999999999997E-2</v>
      </c>
      <c r="R27" s="10">
        <f>X4</f>
        <v>0.11840000000000001</v>
      </c>
      <c r="S27" s="10">
        <f>W4</f>
        <v>0.1545</v>
      </c>
      <c r="T27" s="10">
        <f>V4</f>
        <v>0.19989999999999999</v>
      </c>
      <c r="U27" s="10">
        <f>U4</f>
        <v>0.23509999999999998</v>
      </c>
    </row>
    <row r="28" spans="1:21" x14ac:dyDescent="0.25">
      <c r="A28" s="50"/>
      <c r="B28" s="111" t="s">
        <v>32</v>
      </c>
      <c r="C28" s="112"/>
      <c r="D28" s="10">
        <f>AL5</f>
        <v>-5.8999999999999999E-3</v>
      </c>
      <c r="E28" s="10">
        <f>AK5</f>
        <v>-9.300000000000001E-3</v>
      </c>
      <c r="F28" s="10">
        <f>AJ5</f>
        <v>-1.77E-2</v>
      </c>
      <c r="G28" s="10">
        <f>AI5</f>
        <v>-2.6000000000000002E-2</v>
      </c>
      <c r="H28" s="10">
        <f>AH5</f>
        <v>-3.8599999999999995E-2</v>
      </c>
      <c r="I28" s="10">
        <f>AG5</f>
        <v>-4.3099999999999999E-2</v>
      </c>
      <c r="J28" s="10">
        <f>AF5</f>
        <v>-3.9799999999999995E-2</v>
      </c>
      <c r="K28" s="10">
        <f>AE5</f>
        <v>-4.0399999999999998E-2</v>
      </c>
      <c r="L28" s="10">
        <f>AD5</f>
        <v>-3.3399999999999999E-2</v>
      </c>
      <c r="M28" s="10">
        <f>AC5</f>
        <v>-1.9400000000000001E-2</v>
      </c>
      <c r="N28" s="10">
        <f>AB5</f>
        <v>-6.3999999999999994E-3</v>
      </c>
      <c r="O28" s="10">
        <f>AA5</f>
        <v>1.29E-2</v>
      </c>
      <c r="P28" s="10">
        <f>Z5</f>
        <v>3.5800000000000005E-2</v>
      </c>
      <c r="Q28" s="10">
        <f>Y5</f>
        <v>7.8700000000000006E-2</v>
      </c>
      <c r="R28" s="10">
        <f>X5</f>
        <v>0.11840000000000001</v>
      </c>
      <c r="S28" s="10">
        <f>W5</f>
        <v>0.1545</v>
      </c>
      <c r="T28" s="10">
        <f>V5</f>
        <v>0.19989999999999999</v>
      </c>
      <c r="U28" s="10">
        <f>U5</f>
        <v>0.23519999999999999</v>
      </c>
    </row>
    <row r="29" spans="1:21" ht="13.8" thickBot="1" x14ac:dyDescent="0.3">
      <c r="A29" s="50"/>
      <c r="B29" s="111" t="s">
        <v>33</v>
      </c>
      <c r="C29" s="112"/>
      <c r="D29" s="10">
        <f>AL6</f>
        <v>-4.8999999999999998E-3</v>
      </c>
      <c r="E29" s="10">
        <f>AK6</f>
        <v>-8.5000000000000006E-3</v>
      </c>
      <c r="F29" s="10">
        <f>AJ6</f>
        <v>-1.7400000000000002E-2</v>
      </c>
      <c r="G29" s="10">
        <f>AI6</f>
        <v>-2.6000000000000002E-2</v>
      </c>
      <c r="H29" s="10">
        <f>AH6</f>
        <v>-3.8899999999999997E-2</v>
      </c>
      <c r="I29" s="10">
        <f>AG6</f>
        <v>-4.3699999999999996E-2</v>
      </c>
      <c r="J29" s="10">
        <f>AF6</f>
        <v>-3.9699999999999999E-2</v>
      </c>
      <c r="K29" s="10">
        <f>AE6</f>
        <v>-4.1099999999999998E-2</v>
      </c>
      <c r="L29" s="10">
        <f>AD6</f>
        <v>-3.3099999999999997E-2</v>
      </c>
      <c r="M29" s="10">
        <f>AC6</f>
        <v>-1.9200000000000002E-2</v>
      </c>
      <c r="N29" s="10">
        <f>AB6</f>
        <v>-6.1999999999999998E-3</v>
      </c>
      <c r="O29" s="10">
        <f>AA6</f>
        <v>1.32E-2</v>
      </c>
      <c r="P29" s="10">
        <f>Z6</f>
        <v>3.6700000000000003E-2</v>
      </c>
      <c r="Q29" s="10">
        <f>Y6</f>
        <v>7.8800000000000009E-2</v>
      </c>
      <c r="R29" s="10">
        <f>X6</f>
        <v>0.1192</v>
      </c>
      <c r="S29" s="10">
        <f>W6</f>
        <v>0.155</v>
      </c>
      <c r="T29" s="10">
        <f>V6</f>
        <v>0.20119999999999999</v>
      </c>
      <c r="U29" s="10">
        <f>U6</f>
        <v>0.23609999999999998</v>
      </c>
    </row>
    <row r="30" spans="1:21" ht="13.8" thickBot="1" x14ac:dyDescent="0.3">
      <c r="A30" s="50"/>
      <c r="B30" s="107" t="s">
        <v>35</v>
      </c>
      <c r="C30" s="107"/>
      <c r="D30" s="11">
        <f t="shared" ref="D30:U30" si="6">AVERAGE(D26:D29)</f>
        <v>-4.725E-3</v>
      </c>
      <c r="E30" s="12">
        <f t="shared" si="6"/>
        <v>-8.2500000000000004E-3</v>
      </c>
      <c r="F30" s="12">
        <f t="shared" si="6"/>
        <v>-1.67E-2</v>
      </c>
      <c r="G30" s="12">
        <f t="shared" si="6"/>
        <v>-2.5474999999999998E-2</v>
      </c>
      <c r="H30" s="12">
        <f t="shared" si="6"/>
        <v>-3.7849999999999995E-2</v>
      </c>
      <c r="I30" s="12">
        <f t="shared" si="6"/>
        <v>-4.2974999999999992E-2</v>
      </c>
      <c r="J30" s="12">
        <f t="shared" si="6"/>
        <v>-3.8849999999999996E-2</v>
      </c>
      <c r="K30" s="12">
        <f t="shared" si="6"/>
        <v>-3.9974999999999997E-2</v>
      </c>
      <c r="L30" s="12">
        <f t="shared" si="6"/>
        <v>-3.2774999999999999E-2</v>
      </c>
      <c r="M30" s="12">
        <f t="shared" si="6"/>
        <v>-1.9099999999999999E-2</v>
      </c>
      <c r="N30" s="12">
        <f t="shared" si="6"/>
        <v>-5.6249999999999998E-3</v>
      </c>
      <c r="O30" s="12">
        <f t="shared" si="6"/>
        <v>1.3350000000000001E-2</v>
      </c>
      <c r="P30" s="12">
        <f t="shared" si="6"/>
        <v>3.6600000000000001E-2</v>
      </c>
      <c r="Q30" s="12">
        <f t="shared" si="6"/>
        <v>7.9275000000000012E-2</v>
      </c>
      <c r="R30" s="12">
        <f t="shared" si="6"/>
        <v>0.119475</v>
      </c>
      <c r="S30" s="12">
        <f t="shared" si="6"/>
        <v>0.15545</v>
      </c>
      <c r="T30" s="12">
        <f t="shared" si="6"/>
        <v>0.20092499999999996</v>
      </c>
      <c r="U30" s="12">
        <f t="shared" si="6"/>
        <v>0.236175</v>
      </c>
    </row>
    <row r="31" spans="1:21" ht="13.8" thickBot="1" x14ac:dyDescent="0.3">
      <c r="A31" s="50"/>
      <c r="B31" s="107" t="s">
        <v>36</v>
      </c>
      <c r="C31" s="107"/>
      <c r="D31" s="12">
        <f t="shared" ref="D31:U31" si="7">_xlfn.STDEV.S(D26:D29)</f>
        <v>1.4103781998693352E-3</v>
      </c>
      <c r="E31" s="12">
        <f t="shared" si="7"/>
        <v>1.3403979508588737E-3</v>
      </c>
      <c r="F31" s="12">
        <f t="shared" si="7"/>
        <v>1.3638181696985863E-3</v>
      </c>
      <c r="G31" s="12">
        <f t="shared" si="7"/>
        <v>8.6168439698070562E-4</v>
      </c>
      <c r="H31" s="12">
        <f t="shared" si="7"/>
        <v>1.3025615788386611E-3</v>
      </c>
      <c r="I31" s="12">
        <f t="shared" si="7"/>
        <v>1.3047988350699884E-3</v>
      </c>
      <c r="J31" s="12">
        <f t="shared" si="7"/>
        <v>1.7672954855748723E-3</v>
      </c>
      <c r="K31" s="12">
        <f t="shared" si="7"/>
        <v>1.5435349040433138E-3</v>
      </c>
      <c r="L31" s="12">
        <f t="shared" si="7"/>
        <v>1.2737739202856977E-3</v>
      </c>
      <c r="M31" s="12">
        <f t="shared" si="7"/>
        <v>9.3094933625126309E-4</v>
      </c>
      <c r="N31" s="12">
        <f t="shared" si="7"/>
        <v>1.4198004554631374E-3</v>
      </c>
      <c r="O31" s="12">
        <f t="shared" si="7"/>
        <v>4.6547466812563154E-4</v>
      </c>
      <c r="P31" s="12">
        <f t="shared" si="7"/>
        <v>1.016530045465125E-3</v>
      </c>
      <c r="Q31" s="12">
        <f t="shared" si="7"/>
        <v>1.2945398152754215E-3</v>
      </c>
      <c r="R31" s="12">
        <f t="shared" si="7"/>
        <v>1.6600702796367738E-3</v>
      </c>
      <c r="S31" s="12">
        <f t="shared" si="7"/>
        <v>1.5842979517754847E-3</v>
      </c>
      <c r="T31" s="12">
        <f t="shared" si="7"/>
        <v>1.3326039671760432E-3</v>
      </c>
      <c r="U31" s="12">
        <f t="shared" si="7"/>
        <v>1.4863265679744499E-3</v>
      </c>
    </row>
    <row r="32" spans="1:21" ht="13.8" thickBot="1" x14ac:dyDescent="0.3">
      <c r="A32" s="50"/>
      <c r="B32" s="107" t="s">
        <v>37</v>
      </c>
      <c r="C32" s="107"/>
      <c r="D32" s="12">
        <f t="shared" ref="D32:U32" si="8">D19-D30</f>
        <v>4.725E-3</v>
      </c>
      <c r="E32" s="12">
        <f t="shared" si="8"/>
        <v>6.6250000000000007E-3</v>
      </c>
      <c r="F32" s="12">
        <f t="shared" si="8"/>
        <v>7.474999999999999E-3</v>
      </c>
      <c r="G32" s="12">
        <f t="shared" si="8"/>
        <v>6.4749999999999946E-3</v>
      </c>
      <c r="H32" s="12">
        <f t="shared" si="8"/>
        <v>6.3749999999999987E-3</v>
      </c>
      <c r="I32" s="12">
        <f t="shared" si="8"/>
        <v>6.0749999999999901E-3</v>
      </c>
      <c r="J32" s="12">
        <f t="shared" si="8"/>
        <v>5.0249999999999947E-3</v>
      </c>
      <c r="K32" s="12">
        <f t="shared" si="8"/>
        <v>3.9749999999999994E-3</v>
      </c>
      <c r="L32" s="12">
        <f t="shared" si="8"/>
        <v>3.5750000000000018E-3</v>
      </c>
      <c r="M32" s="12">
        <f t="shared" si="8"/>
        <v>1.6999999999999967E-3</v>
      </c>
      <c r="N32" s="12">
        <f t="shared" si="8"/>
        <v>3.1999999999999997E-3</v>
      </c>
      <c r="O32" s="12">
        <f t="shared" si="8"/>
        <v>4.1500000000000009E-3</v>
      </c>
      <c r="P32" s="12">
        <f t="shared" si="8"/>
        <v>4.0000000000000036E-3</v>
      </c>
      <c r="Q32" s="12">
        <f t="shared" si="8"/>
        <v>3.2749999999999863E-3</v>
      </c>
      <c r="R32" s="12">
        <f t="shared" si="8"/>
        <v>4.049999999999998E-3</v>
      </c>
      <c r="S32" s="12">
        <f t="shared" si="8"/>
        <v>2.5999999999999912E-3</v>
      </c>
      <c r="T32" s="12">
        <f t="shared" si="8"/>
        <v>3.9500000000000368E-3</v>
      </c>
      <c r="U32" s="12">
        <f t="shared" si="8"/>
        <v>2.5249999999999995E-3</v>
      </c>
    </row>
    <row r="33" spans="1:51" x14ac:dyDescent="0.25">
      <c r="A33" s="50"/>
      <c r="B33" s="50"/>
      <c r="C33" s="50"/>
      <c r="D33" s="50"/>
      <c r="E33" s="50"/>
      <c r="F33" s="50"/>
      <c r="G33" s="50"/>
      <c r="H33" s="50"/>
      <c r="I33" s="50"/>
      <c r="J33" s="50"/>
    </row>
    <row r="34" spans="1:51" x14ac:dyDescent="0.25">
      <c r="A34" s="50"/>
      <c r="B34" s="50"/>
      <c r="C34" s="50"/>
      <c r="D34" s="63" t="s">
        <v>52</v>
      </c>
      <c r="E34" s="63" t="s">
        <v>53</v>
      </c>
      <c r="F34" s="63" t="s">
        <v>54</v>
      </c>
      <c r="G34" s="50"/>
      <c r="H34" s="50"/>
      <c r="I34" s="50"/>
      <c r="J34" s="50"/>
    </row>
    <row r="35" spans="1:51" x14ac:dyDescent="0.25">
      <c r="D35" s="38" t="s">
        <v>4</v>
      </c>
      <c r="E35" s="6"/>
      <c r="F35" s="6"/>
    </row>
    <row r="36" spans="1:51" x14ac:dyDescent="0.25">
      <c r="D36" s="38" t="s">
        <v>5</v>
      </c>
      <c r="E36" s="6"/>
      <c r="F36" s="6"/>
    </row>
    <row r="37" spans="1:51" x14ac:dyDescent="0.25">
      <c r="D37" s="38" t="s">
        <v>6</v>
      </c>
      <c r="E37" s="6"/>
      <c r="F37" s="6"/>
    </row>
    <row r="38" spans="1:51" x14ac:dyDescent="0.25">
      <c r="D38" s="38" t="s">
        <v>7</v>
      </c>
      <c r="E38" s="6"/>
      <c r="F38" s="6"/>
    </row>
    <row r="39" spans="1:51" x14ac:dyDescent="0.25">
      <c r="D39" s="38" t="s">
        <v>8</v>
      </c>
      <c r="E39" s="6"/>
      <c r="F39" s="6"/>
    </row>
    <row r="40" spans="1:51" x14ac:dyDescent="0.25">
      <c r="D40" s="38" t="s">
        <v>14</v>
      </c>
      <c r="E40" s="6"/>
      <c r="F40" s="6"/>
    </row>
    <row r="41" spans="1:51" x14ac:dyDescent="0.25">
      <c r="D41" s="38" t="s">
        <v>15</v>
      </c>
      <c r="E41" s="6"/>
      <c r="F41" s="6"/>
    </row>
    <row r="42" spans="1:51" x14ac:dyDescent="0.25">
      <c r="D42" s="38" t="s">
        <v>16</v>
      </c>
      <c r="E42" s="6"/>
      <c r="F42" s="6"/>
    </row>
    <row r="43" spans="1:51" x14ac:dyDescent="0.25">
      <c r="D43" s="38" t="s">
        <v>17</v>
      </c>
      <c r="E43" s="6"/>
      <c r="F43" s="6"/>
    </row>
    <row r="44" spans="1:51" x14ac:dyDescent="0.25">
      <c r="D44" s="38" t="s">
        <v>18</v>
      </c>
      <c r="E44" s="6"/>
      <c r="F44" s="6"/>
    </row>
    <row r="45" spans="1:51" s="29" customFormat="1" x14ac:dyDescent="0.25">
      <c r="A45" s="51"/>
      <c r="D45" s="38" t="s">
        <v>19</v>
      </c>
      <c r="E45" s="6"/>
      <c r="F45" s="6"/>
      <c r="AH45" s="29">
        <v>0</v>
      </c>
      <c r="AI45" s="29">
        <v>-3.5900000000000003E-3</v>
      </c>
      <c r="AJ45" s="29">
        <v>-1.2959999999999999E-2</v>
      </c>
      <c r="AK45" s="29">
        <v>-2.1699999999999997E-2</v>
      </c>
      <c r="AL45" s="29">
        <v>-3.4040000000000001E-2</v>
      </c>
      <c r="AM45" s="29">
        <v>-3.7610000000000005E-2</v>
      </c>
      <c r="AN45" s="29">
        <v>-3.3570000000000003E-2</v>
      </c>
      <c r="AO45" s="29">
        <v>-3.4270000000000002E-2</v>
      </c>
      <c r="AP45" s="29">
        <v>-2.4980000000000002E-2</v>
      </c>
      <c r="AQ45" s="29">
        <v>-1.2709999999999999E-2</v>
      </c>
      <c r="AR45" s="29">
        <v>1.15E-3</v>
      </c>
      <c r="AS45" s="29">
        <v>2.1600000000000001E-2</v>
      </c>
      <c r="AT45" s="29">
        <v>4.4979999999999999E-2</v>
      </c>
      <c r="AU45" s="29">
        <v>8.8139999999999996E-2</v>
      </c>
      <c r="AV45" s="29">
        <v>0.12820999999999999</v>
      </c>
      <c r="AW45" s="29">
        <v>0.16231000000000001</v>
      </c>
      <c r="AX45" s="29">
        <v>0.21029</v>
      </c>
      <c r="AY45" s="29">
        <v>0.23958000000000004</v>
      </c>
    </row>
    <row r="46" spans="1:51" x14ac:dyDescent="0.25">
      <c r="D46" s="38" t="s">
        <v>20</v>
      </c>
      <c r="E46" s="6"/>
      <c r="F46" s="6"/>
      <c r="AH46" s="4">
        <v>-1.98E-3</v>
      </c>
      <c r="AI46" s="4">
        <v>-6.000000000000001E-3</v>
      </c>
      <c r="AJ46" s="4">
        <v>-1.5529999999999999E-2</v>
      </c>
      <c r="AK46" s="4">
        <v>-2.3879999999999995E-2</v>
      </c>
      <c r="AL46" s="4">
        <v>-3.7130000000000003E-2</v>
      </c>
      <c r="AM46" s="4">
        <v>-4.1479999999999996E-2</v>
      </c>
      <c r="AN46" s="4">
        <v>-3.6700000000000003E-2</v>
      </c>
      <c r="AO46" s="4">
        <v>-3.7820000000000006E-2</v>
      </c>
      <c r="AP46" s="4">
        <v>-2.928E-2</v>
      </c>
      <c r="AQ46" s="4">
        <v>-1.9319999999999997E-2</v>
      </c>
      <c r="AR46" s="4">
        <v>-6.0299999999999998E-3</v>
      </c>
      <c r="AS46" s="4">
        <v>1.5130000000000001E-2</v>
      </c>
      <c r="AT46" s="4">
        <v>3.8219999999999997E-2</v>
      </c>
      <c r="AU46" s="4">
        <v>8.0399999999999999E-2</v>
      </c>
      <c r="AV46" s="4">
        <v>0.11977000000000002</v>
      </c>
      <c r="AW46" s="4">
        <v>0.15458000000000002</v>
      </c>
      <c r="AX46" s="4">
        <v>0.20046000000000003</v>
      </c>
      <c r="AY46" s="4">
        <v>0.23025999999999999</v>
      </c>
    </row>
    <row r="47" spans="1:51" x14ac:dyDescent="0.25">
      <c r="D47" s="38" t="s">
        <v>21</v>
      </c>
      <c r="E47" s="6"/>
      <c r="F47" s="6"/>
    </row>
    <row r="48" spans="1:51" ht="13.8" thickBot="1" x14ac:dyDescent="0.3"/>
    <row r="49" spans="1:256" s="101" customFormat="1" ht="13.2" customHeight="1" thickBot="1" x14ac:dyDescent="0.3">
      <c r="A49" s="101" t="s">
        <v>38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/>
      <c r="CO49" s="102"/>
      <c r="CP49" s="102"/>
      <c r="CQ49" s="102"/>
      <c r="CR49" s="102"/>
      <c r="CS49" s="102"/>
      <c r="CT49" s="102"/>
      <c r="CU49" s="102"/>
      <c r="CV49" s="102"/>
      <c r="CW49" s="102"/>
      <c r="CX49" s="102"/>
      <c r="CY49" s="102"/>
      <c r="CZ49" s="102"/>
      <c r="DA49" s="102"/>
      <c r="DB49" s="102"/>
      <c r="DC49" s="102"/>
      <c r="DD49" s="102"/>
      <c r="DE49" s="102"/>
      <c r="DF49" s="102"/>
      <c r="DG49" s="102"/>
      <c r="DH49" s="102"/>
      <c r="DI49" s="102"/>
      <c r="DJ49" s="102"/>
      <c r="DK49" s="102"/>
      <c r="DL49" s="102"/>
      <c r="DM49" s="102"/>
      <c r="DN49" s="102"/>
      <c r="DO49" s="102"/>
      <c r="DP49" s="102"/>
      <c r="DQ49" s="102"/>
      <c r="DR49" s="102"/>
      <c r="DS49" s="102"/>
      <c r="DT49" s="102"/>
      <c r="DU49" s="102"/>
      <c r="DV49" s="102"/>
      <c r="DW49" s="102"/>
      <c r="DX49" s="102"/>
      <c r="DY49" s="102"/>
      <c r="DZ49" s="102"/>
      <c r="EA49" s="102"/>
      <c r="EB49" s="102"/>
      <c r="EC49" s="102"/>
      <c r="ED49" s="102"/>
      <c r="EE49" s="102"/>
      <c r="EF49" s="102"/>
      <c r="EG49" s="102"/>
      <c r="EH49" s="102"/>
      <c r="EI49" s="102"/>
      <c r="EJ49" s="102"/>
      <c r="EK49" s="102"/>
      <c r="EL49" s="102"/>
      <c r="EM49" s="102"/>
      <c r="EN49" s="102"/>
      <c r="EO49" s="102"/>
      <c r="EP49" s="102"/>
      <c r="EQ49" s="102"/>
      <c r="ER49" s="102"/>
      <c r="ES49" s="102"/>
      <c r="ET49" s="102"/>
      <c r="EU49" s="102"/>
      <c r="EV49" s="102"/>
      <c r="EW49" s="102"/>
      <c r="EX49" s="102"/>
      <c r="EY49" s="102"/>
      <c r="EZ49" s="102"/>
      <c r="FA49" s="102"/>
      <c r="FB49" s="102"/>
      <c r="FC49" s="102"/>
      <c r="FD49" s="102"/>
      <c r="FE49" s="102"/>
      <c r="FF49" s="102"/>
      <c r="FG49" s="102"/>
      <c r="FH49" s="102"/>
      <c r="FI49" s="102"/>
      <c r="FJ49" s="102"/>
      <c r="FK49" s="102"/>
      <c r="FL49" s="102"/>
      <c r="FM49" s="102"/>
      <c r="FN49" s="102"/>
      <c r="FO49" s="102"/>
      <c r="FP49" s="102"/>
      <c r="FQ49" s="102"/>
      <c r="FR49" s="102"/>
      <c r="FS49" s="102"/>
      <c r="FT49" s="102"/>
      <c r="FU49" s="102"/>
      <c r="FV49" s="102"/>
      <c r="FW49" s="102"/>
      <c r="FX49" s="102"/>
      <c r="FY49" s="102"/>
      <c r="FZ49" s="102"/>
      <c r="GA49" s="102"/>
      <c r="GB49" s="102"/>
      <c r="GC49" s="102"/>
      <c r="GD49" s="102"/>
      <c r="GE49" s="102"/>
      <c r="GF49" s="102"/>
      <c r="GG49" s="102"/>
      <c r="GH49" s="102"/>
      <c r="GI49" s="102"/>
      <c r="GJ49" s="102"/>
      <c r="GK49" s="102"/>
      <c r="GL49" s="102"/>
      <c r="GM49" s="102"/>
      <c r="GN49" s="102"/>
      <c r="GO49" s="102"/>
      <c r="GP49" s="102"/>
      <c r="GQ49" s="102"/>
      <c r="GR49" s="102"/>
      <c r="GS49" s="102"/>
      <c r="GT49" s="102"/>
      <c r="GU49" s="102"/>
      <c r="GV49" s="102"/>
      <c r="GW49" s="102"/>
      <c r="GX49" s="102"/>
      <c r="GY49" s="102"/>
      <c r="GZ49" s="102"/>
      <c r="HA49" s="102"/>
      <c r="HB49" s="102"/>
      <c r="HC49" s="102"/>
      <c r="HD49" s="102"/>
      <c r="HE49" s="102"/>
      <c r="HF49" s="102"/>
      <c r="HG49" s="102"/>
      <c r="HH49" s="102"/>
      <c r="HI49" s="102"/>
      <c r="HJ49" s="102"/>
      <c r="HK49" s="102"/>
      <c r="HL49" s="102"/>
      <c r="HM49" s="102"/>
      <c r="HN49" s="102"/>
      <c r="HO49" s="102"/>
      <c r="HP49" s="102"/>
      <c r="HQ49" s="102"/>
      <c r="HR49" s="102"/>
      <c r="HS49" s="102"/>
      <c r="HT49" s="102"/>
      <c r="HU49" s="102"/>
      <c r="HV49" s="102"/>
      <c r="HW49" s="102"/>
      <c r="HX49" s="102"/>
      <c r="HY49" s="102"/>
      <c r="HZ49" s="102"/>
      <c r="IA49" s="102"/>
      <c r="IB49" s="102"/>
      <c r="IC49" s="102"/>
      <c r="ID49" s="102"/>
      <c r="IE49" s="102"/>
      <c r="IF49" s="102"/>
      <c r="IG49" s="102"/>
      <c r="IH49" s="102"/>
      <c r="II49" s="102"/>
      <c r="IJ49" s="102"/>
      <c r="IK49" s="102"/>
      <c r="IL49" s="102"/>
      <c r="IM49" s="102"/>
      <c r="IN49" s="102"/>
      <c r="IO49" s="102"/>
      <c r="IP49" s="102"/>
      <c r="IQ49" s="102"/>
      <c r="IR49" s="102"/>
      <c r="IS49" s="102"/>
      <c r="IT49" s="102"/>
      <c r="IU49" s="102"/>
      <c r="IV49" s="102"/>
    </row>
    <row r="50" spans="1:256" s="101" customFormat="1" ht="13.2" customHeight="1" thickBot="1" x14ac:dyDescent="0.3">
      <c r="A50" s="109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  <c r="CE50" s="110"/>
      <c r="CF50" s="110"/>
      <c r="CG50" s="110"/>
      <c r="CH50" s="110"/>
      <c r="CI50" s="110"/>
      <c r="CJ50" s="110"/>
      <c r="CK50" s="110"/>
      <c r="CL50" s="110"/>
      <c r="CM50" s="110"/>
      <c r="CN50" s="110"/>
      <c r="CO50" s="110"/>
      <c r="CP50" s="110"/>
      <c r="CQ50" s="110"/>
      <c r="CR50" s="110"/>
      <c r="CS50" s="110"/>
      <c r="CT50" s="110"/>
      <c r="CU50" s="110"/>
      <c r="CV50" s="110"/>
      <c r="CW50" s="110"/>
      <c r="CX50" s="110"/>
      <c r="CY50" s="110"/>
      <c r="CZ50" s="110"/>
      <c r="DA50" s="110"/>
      <c r="DB50" s="110"/>
      <c r="DC50" s="110"/>
      <c r="DD50" s="110"/>
      <c r="DE50" s="110"/>
      <c r="DF50" s="110"/>
      <c r="DG50" s="110"/>
      <c r="DH50" s="110"/>
      <c r="DI50" s="110"/>
      <c r="DJ50" s="110"/>
      <c r="DK50" s="110"/>
      <c r="DL50" s="110"/>
      <c r="DM50" s="110"/>
      <c r="DN50" s="110"/>
      <c r="DO50" s="110"/>
      <c r="DP50" s="110"/>
      <c r="DQ50" s="110"/>
      <c r="DR50" s="110"/>
      <c r="DS50" s="110"/>
      <c r="DT50" s="110"/>
      <c r="DU50" s="110"/>
      <c r="DV50" s="110"/>
      <c r="DW50" s="110"/>
      <c r="DX50" s="110"/>
      <c r="DY50" s="110"/>
      <c r="DZ50" s="110"/>
      <c r="EA50" s="110"/>
      <c r="EB50" s="110"/>
      <c r="EC50" s="110"/>
      <c r="ED50" s="110"/>
      <c r="EE50" s="110"/>
      <c r="EF50" s="110"/>
      <c r="EG50" s="110"/>
      <c r="EH50" s="110"/>
      <c r="EI50" s="110"/>
      <c r="EJ50" s="110"/>
      <c r="EK50" s="110"/>
      <c r="EL50" s="110"/>
      <c r="EM50" s="110"/>
      <c r="EN50" s="110"/>
      <c r="EO50" s="110"/>
      <c r="EP50" s="110"/>
      <c r="EQ50" s="110"/>
      <c r="ER50" s="110"/>
      <c r="ES50" s="110"/>
      <c r="ET50" s="110"/>
      <c r="EU50" s="110"/>
      <c r="EV50" s="110"/>
      <c r="EW50" s="110"/>
      <c r="EX50" s="110"/>
      <c r="EY50" s="110"/>
      <c r="EZ50" s="110"/>
      <c r="FA50" s="110"/>
      <c r="FB50" s="110"/>
      <c r="FC50" s="110"/>
      <c r="FD50" s="110"/>
      <c r="FE50" s="110"/>
      <c r="FF50" s="110"/>
      <c r="FG50" s="110"/>
      <c r="FH50" s="110"/>
      <c r="FI50" s="110"/>
      <c r="FJ50" s="110"/>
      <c r="FK50" s="110"/>
      <c r="FL50" s="110"/>
      <c r="FM50" s="110"/>
      <c r="FN50" s="110"/>
      <c r="FO50" s="110"/>
      <c r="FP50" s="110"/>
      <c r="FQ50" s="110"/>
      <c r="FR50" s="110"/>
      <c r="FS50" s="110"/>
      <c r="FT50" s="110"/>
      <c r="FU50" s="110"/>
      <c r="FV50" s="110"/>
      <c r="FW50" s="110"/>
      <c r="FX50" s="110"/>
      <c r="FY50" s="110"/>
      <c r="FZ50" s="110"/>
      <c r="GA50" s="110"/>
      <c r="GB50" s="110"/>
      <c r="GC50" s="110"/>
      <c r="GD50" s="110"/>
      <c r="GE50" s="110"/>
      <c r="GF50" s="110"/>
      <c r="GG50" s="110"/>
      <c r="GH50" s="110"/>
      <c r="GI50" s="110"/>
      <c r="GJ50" s="110"/>
      <c r="GK50" s="110"/>
      <c r="GL50" s="110"/>
      <c r="GM50" s="110"/>
      <c r="GN50" s="110"/>
      <c r="GO50" s="110"/>
      <c r="GP50" s="110"/>
      <c r="GQ50" s="110"/>
      <c r="GR50" s="110"/>
      <c r="GS50" s="110"/>
      <c r="GT50" s="110"/>
      <c r="GU50" s="110"/>
      <c r="GV50" s="110"/>
      <c r="GW50" s="110"/>
      <c r="GX50" s="110"/>
      <c r="GY50" s="110"/>
      <c r="GZ50" s="110"/>
      <c r="HA50" s="110"/>
      <c r="HB50" s="110"/>
      <c r="HC50" s="110"/>
      <c r="HD50" s="110"/>
      <c r="HE50" s="110"/>
      <c r="HF50" s="110"/>
      <c r="HG50" s="110"/>
      <c r="HH50" s="110"/>
      <c r="HI50" s="110"/>
      <c r="HJ50" s="110"/>
      <c r="HK50" s="110"/>
      <c r="HL50" s="110"/>
      <c r="HM50" s="110"/>
      <c r="HN50" s="110"/>
      <c r="HO50" s="110"/>
      <c r="HP50" s="110"/>
      <c r="HQ50" s="110"/>
      <c r="HR50" s="110"/>
      <c r="HS50" s="110"/>
      <c r="HT50" s="110"/>
      <c r="HU50" s="110"/>
      <c r="HV50" s="110"/>
      <c r="HW50" s="110"/>
      <c r="HX50" s="110"/>
      <c r="HY50" s="110"/>
      <c r="HZ50" s="110"/>
      <c r="IA50" s="110"/>
      <c r="IB50" s="110"/>
      <c r="IC50" s="110"/>
      <c r="ID50" s="110"/>
      <c r="IE50" s="110"/>
      <c r="IF50" s="110"/>
      <c r="IG50" s="110"/>
      <c r="IH50" s="110"/>
      <c r="II50" s="110"/>
      <c r="IJ50" s="110"/>
      <c r="IK50" s="110"/>
      <c r="IL50" s="110"/>
      <c r="IM50" s="110"/>
      <c r="IN50" s="110"/>
      <c r="IO50" s="110"/>
      <c r="IP50" s="110"/>
      <c r="IQ50" s="110"/>
      <c r="IR50" s="110"/>
      <c r="IS50" s="110"/>
      <c r="IT50" s="110"/>
      <c r="IU50" s="110"/>
      <c r="IV50" s="110"/>
    </row>
    <row r="51" spans="1:256" s="124" customFormat="1" ht="13.8" customHeight="1" thickBot="1" x14ac:dyDescent="0.3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5"/>
      <c r="DO51" s="105"/>
      <c r="DP51" s="105"/>
      <c r="DQ51" s="105"/>
      <c r="DR51" s="105"/>
      <c r="DS51" s="105"/>
      <c r="DT51" s="105"/>
      <c r="DU51" s="105"/>
      <c r="DV51" s="105"/>
      <c r="DW51" s="105"/>
      <c r="DX51" s="105"/>
      <c r="DY51" s="105"/>
      <c r="DZ51" s="105"/>
      <c r="EA51" s="105"/>
      <c r="EB51" s="105"/>
      <c r="EC51" s="105"/>
      <c r="ED51" s="105"/>
      <c r="EE51" s="105"/>
      <c r="EF51" s="105"/>
      <c r="EG51" s="105"/>
      <c r="EH51" s="105"/>
      <c r="EI51" s="105"/>
      <c r="EJ51" s="105"/>
      <c r="EK51" s="105"/>
      <c r="EL51" s="105"/>
      <c r="EM51" s="105"/>
      <c r="EN51" s="105"/>
      <c r="EO51" s="105"/>
      <c r="EP51" s="105"/>
      <c r="EQ51" s="105"/>
      <c r="ER51" s="105"/>
      <c r="ES51" s="105"/>
      <c r="ET51" s="105"/>
      <c r="EU51" s="105"/>
      <c r="EV51" s="105"/>
      <c r="EW51" s="105"/>
      <c r="EX51" s="105"/>
      <c r="EY51" s="105"/>
      <c r="EZ51" s="105"/>
      <c r="FA51" s="105"/>
      <c r="FB51" s="105"/>
      <c r="FC51" s="105"/>
      <c r="FD51" s="105"/>
      <c r="FE51" s="105"/>
      <c r="FF51" s="105"/>
      <c r="FG51" s="105"/>
      <c r="FH51" s="105"/>
      <c r="FI51" s="105"/>
      <c r="FJ51" s="105"/>
      <c r="FK51" s="105"/>
      <c r="FL51" s="105"/>
      <c r="FM51" s="105"/>
      <c r="FN51" s="105"/>
      <c r="FO51" s="105"/>
      <c r="FP51" s="105"/>
      <c r="FQ51" s="105"/>
      <c r="FR51" s="105"/>
      <c r="FS51" s="105"/>
      <c r="FT51" s="105"/>
      <c r="FU51" s="105"/>
      <c r="FV51" s="105"/>
      <c r="FW51" s="105"/>
      <c r="FX51" s="105"/>
      <c r="FY51" s="105"/>
      <c r="FZ51" s="105"/>
      <c r="GA51" s="105"/>
      <c r="GB51" s="105"/>
      <c r="GC51" s="105"/>
      <c r="GD51" s="105"/>
      <c r="GE51" s="105"/>
      <c r="GF51" s="105"/>
      <c r="GG51" s="105"/>
      <c r="GH51" s="105"/>
      <c r="GI51" s="105"/>
      <c r="GJ51" s="105"/>
      <c r="GK51" s="105"/>
      <c r="GL51" s="105"/>
      <c r="GM51" s="105"/>
      <c r="GN51" s="105"/>
      <c r="GO51" s="105"/>
      <c r="GP51" s="105"/>
      <c r="GQ51" s="105"/>
      <c r="GR51" s="105"/>
      <c r="GS51" s="105"/>
      <c r="GT51" s="105"/>
      <c r="GU51" s="105"/>
      <c r="GV51" s="105"/>
      <c r="GW51" s="105"/>
      <c r="GX51" s="105"/>
      <c r="GY51" s="105"/>
      <c r="GZ51" s="105"/>
      <c r="HA51" s="105"/>
      <c r="HB51" s="105"/>
      <c r="HC51" s="105"/>
      <c r="HD51" s="105"/>
      <c r="HE51" s="105"/>
      <c r="HF51" s="105"/>
      <c r="HG51" s="105"/>
      <c r="HH51" s="105"/>
      <c r="HI51" s="105"/>
      <c r="HJ51" s="105"/>
      <c r="HK51" s="105"/>
      <c r="HL51" s="105"/>
      <c r="HM51" s="105"/>
      <c r="HN51" s="105"/>
      <c r="HO51" s="105"/>
      <c r="HP51" s="105"/>
      <c r="HQ51" s="105"/>
      <c r="HR51" s="105"/>
      <c r="HS51" s="105"/>
      <c r="HT51" s="105"/>
      <c r="HU51" s="105"/>
      <c r="HV51" s="105"/>
      <c r="HW51" s="105"/>
      <c r="HX51" s="105"/>
      <c r="HY51" s="105"/>
      <c r="HZ51" s="105"/>
      <c r="IA51" s="105"/>
      <c r="IB51" s="105"/>
      <c r="IC51" s="105"/>
      <c r="ID51" s="105"/>
      <c r="IE51" s="105"/>
      <c r="IF51" s="105"/>
      <c r="IG51" s="105"/>
      <c r="IH51" s="105"/>
      <c r="II51" s="105"/>
      <c r="IJ51" s="105"/>
      <c r="IK51" s="105"/>
      <c r="IL51" s="105"/>
      <c r="IM51" s="105"/>
      <c r="IN51" s="105"/>
      <c r="IO51" s="105"/>
      <c r="IP51" s="105"/>
      <c r="IQ51" s="105"/>
      <c r="IR51" s="105"/>
      <c r="IS51" s="105"/>
      <c r="IT51" s="105"/>
      <c r="IU51" s="105"/>
      <c r="IV51" s="105"/>
    </row>
    <row r="54" spans="1:256" x14ac:dyDescent="0.25">
      <c r="A54" s="115" t="s">
        <v>39</v>
      </c>
      <c r="B54" s="116"/>
      <c r="C54" s="116"/>
      <c r="D54" s="116"/>
      <c r="E54" s="116"/>
      <c r="F54" s="116"/>
      <c r="G54" s="116"/>
      <c r="H54" s="117"/>
      <c r="I54" s="14"/>
      <c r="N54" s="115" t="s">
        <v>40</v>
      </c>
      <c r="O54" s="116"/>
      <c r="P54" s="116"/>
      <c r="Q54" s="116"/>
      <c r="R54" s="116"/>
      <c r="S54" s="116"/>
      <c r="T54" s="116"/>
      <c r="U54" s="117"/>
    </row>
    <row r="55" spans="1:256" ht="14.4" x14ac:dyDescent="0.3">
      <c r="A55" s="4"/>
      <c r="B55" s="39" t="s">
        <v>41</v>
      </c>
      <c r="C55" s="39" t="s">
        <v>42</v>
      </c>
      <c r="D55" s="39" t="s">
        <v>43</v>
      </c>
      <c r="E55" s="39" t="s">
        <v>44</v>
      </c>
      <c r="F55" s="39" t="s">
        <v>45</v>
      </c>
      <c r="G55" s="39" t="s">
        <v>46</v>
      </c>
      <c r="H55" s="40" t="s">
        <v>47</v>
      </c>
      <c r="I55" s="15"/>
      <c r="O55" s="39" t="s">
        <v>41</v>
      </c>
      <c r="P55" s="39" t="s">
        <v>42</v>
      </c>
      <c r="Q55" s="39" t="s">
        <v>43</v>
      </c>
      <c r="R55" s="39" t="s">
        <v>44</v>
      </c>
      <c r="S55" s="39" t="s">
        <v>45</v>
      </c>
      <c r="T55" s="39" t="s">
        <v>46</v>
      </c>
      <c r="U55" s="40" t="s">
        <v>47</v>
      </c>
    </row>
    <row r="56" spans="1:256" x14ac:dyDescent="0.25">
      <c r="A56" s="4"/>
      <c r="B56" s="16">
        <v>0</v>
      </c>
      <c r="C56" s="6">
        <f>D19</f>
        <v>0</v>
      </c>
      <c r="D56" s="17">
        <f>B56^2</f>
        <v>0</v>
      </c>
      <c r="E56" s="18">
        <f>B56*C56</f>
        <v>0</v>
      </c>
      <c r="F56" s="6">
        <f t="shared" ref="F56:F73" si="9">($D$79*B56)+$D$80</f>
        <v>-7.6552923976608178E-2</v>
      </c>
      <c r="G56" s="6">
        <f>C56-F56</f>
        <v>7.6552923976608178E-2</v>
      </c>
      <c r="H56" s="19">
        <f t="shared" ref="H56:H73" si="10">G56-$G$56</f>
        <v>0</v>
      </c>
      <c r="I56" s="20"/>
      <c r="O56" s="16">
        <v>0</v>
      </c>
      <c r="P56" s="6">
        <f>D30</f>
        <v>-4.725E-3</v>
      </c>
      <c r="Q56" s="17">
        <f>O56^2</f>
        <v>0</v>
      </c>
      <c r="R56" s="18">
        <f>O56*P56</f>
        <v>0</v>
      </c>
      <c r="S56" s="6">
        <f t="shared" ref="S56:S73" si="11">($Q$78*O56)+$Q$79</f>
        <v>-8.290219298245613E-2</v>
      </c>
      <c r="T56" s="6">
        <f>P56-S56</f>
        <v>7.8177192982456123E-2</v>
      </c>
      <c r="U56" s="19">
        <f t="shared" ref="U56:U73" si="12">T56-$T$56</f>
        <v>0</v>
      </c>
    </row>
    <row r="57" spans="1:256" x14ac:dyDescent="0.25">
      <c r="A57" s="4"/>
      <c r="B57" s="16">
        <v>40</v>
      </c>
      <c r="C57" s="6">
        <f>E19</f>
        <v>-1.6249999999999999E-3</v>
      </c>
      <c r="D57" s="17">
        <f t="shared" ref="D57:D73" si="13">B57^2</f>
        <v>1600</v>
      </c>
      <c r="E57" s="18">
        <f>B57*C57</f>
        <v>-6.5000000000000002E-2</v>
      </c>
      <c r="F57" s="6">
        <f t="shared" si="9"/>
        <v>-6.3306664946680413E-2</v>
      </c>
      <c r="G57" s="6">
        <f t="shared" ref="G57:G73" si="14">C57-F57</f>
        <v>6.1681664946680412E-2</v>
      </c>
      <c r="H57" s="19">
        <f t="shared" si="10"/>
        <v>-1.4871259029927766E-2</v>
      </c>
      <c r="I57" s="20"/>
      <c r="O57" s="16">
        <v>40</v>
      </c>
      <c r="P57" s="6">
        <f>E30</f>
        <v>-8.2500000000000004E-3</v>
      </c>
      <c r="Q57" s="17">
        <f t="shared" ref="Q57:Q73" si="15">O57^2</f>
        <v>1600</v>
      </c>
      <c r="R57" s="18">
        <f>O57*P57</f>
        <v>-0.33</v>
      </c>
      <c r="S57" s="6">
        <f t="shared" si="11"/>
        <v>-6.9430366357069132E-2</v>
      </c>
      <c r="T57" s="6">
        <f t="shared" ref="T57:T73" si="16">P57-S57</f>
        <v>6.1180366357069131E-2</v>
      </c>
      <c r="U57" s="19">
        <f t="shared" si="12"/>
        <v>-1.6996826625386992E-2</v>
      </c>
    </row>
    <row r="58" spans="1:256" x14ac:dyDescent="0.25">
      <c r="A58" s="4"/>
      <c r="B58" s="16">
        <v>80</v>
      </c>
      <c r="C58" s="6">
        <f>F19</f>
        <v>-9.2250000000000006E-3</v>
      </c>
      <c r="D58" s="17">
        <f t="shared" si="13"/>
        <v>6400</v>
      </c>
      <c r="E58" s="18">
        <f t="shared" ref="E58:E73" si="17">B58*C58</f>
        <v>-0.73799999999999999</v>
      </c>
      <c r="F58" s="6">
        <f t="shared" si="9"/>
        <v>-5.0060405916752648E-2</v>
      </c>
      <c r="G58" s="6">
        <f t="shared" si="14"/>
        <v>4.0835405916752651E-2</v>
      </c>
      <c r="H58" s="19">
        <f t="shared" si="10"/>
        <v>-3.5717518059855527E-2</v>
      </c>
      <c r="I58" s="20"/>
      <c r="O58" s="16">
        <v>80</v>
      </c>
      <c r="P58" s="6">
        <f>F30</f>
        <v>-1.67E-2</v>
      </c>
      <c r="Q58" s="17">
        <f t="shared" si="15"/>
        <v>6400</v>
      </c>
      <c r="R58" s="18">
        <f t="shared" ref="R58:R73" si="18">O58*P58</f>
        <v>-1.3359999999999999</v>
      </c>
      <c r="S58" s="6">
        <f t="shared" si="11"/>
        <v>-5.5958539731682133E-2</v>
      </c>
      <c r="T58" s="6">
        <f t="shared" si="16"/>
        <v>3.9258539731682134E-2</v>
      </c>
      <c r="U58" s="19">
        <f t="shared" si="12"/>
        <v>-3.8918653250773989E-2</v>
      </c>
    </row>
    <row r="59" spans="1:256" x14ac:dyDescent="0.25">
      <c r="A59" s="4"/>
      <c r="B59" s="16">
        <v>120</v>
      </c>
      <c r="C59" s="6">
        <f>G19</f>
        <v>-1.9000000000000003E-2</v>
      </c>
      <c r="D59" s="17">
        <f t="shared" si="13"/>
        <v>14400</v>
      </c>
      <c r="E59" s="18">
        <f t="shared" si="17"/>
        <v>-2.2800000000000002</v>
      </c>
      <c r="F59" s="6">
        <f t="shared" si="9"/>
        <v>-3.681414688682489E-2</v>
      </c>
      <c r="G59" s="6">
        <f t="shared" si="14"/>
        <v>1.7814146886824887E-2</v>
      </c>
      <c r="H59" s="19">
        <f t="shared" si="10"/>
        <v>-5.8738777089783291E-2</v>
      </c>
      <c r="I59" s="20"/>
      <c r="O59" s="16">
        <v>120</v>
      </c>
      <c r="P59" s="6">
        <f>G30</f>
        <v>-2.5474999999999998E-2</v>
      </c>
      <c r="Q59" s="17">
        <f t="shared" si="15"/>
        <v>14400</v>
      </c>
      <c r="R59" s="18">
        <f t="shared" si="18"/>
        <v>-3.0569999999999995</v>
      </c>
      <c r="S59" s="6">
        <f t="shared" si="11"/>
        <v>-4.2486713106295135E-2</v>
      </c>
      <c r="T59" s="6">
        <f t="shared" si="16"/>
        <v>1.7011713106295137E-2</v>
      </c>
      <c r="U59" s="19">
        <f t="shared" si="12"/>
        <v>-6.1165479876160986E-2</v>
      </c>
    </row>
    <row r="60" spans="1:256" x14ac:dyDescent="0.25">
      <c r="A60" s="4"/>
      <c r="B60" s="16">
        <v>160</v>
      </c>
      <c r="C60" s="6">
        <f>H19</f>
        <v>-3.1474999999999996E-2</v>
      </c>
      <c r="D60" s="17">
        <f t="shared" si="13"/>
        <v>25600</v>
      </c>
      <c r="E60" s="18">
        <f t="shared" si="17"/>
        <v>-5.0359999999999996</v>
      </c>
      <c r="F60" s="6">
        <f t="shared" si="9"/>
        <v>-2.3567887856897125E-2</v>
      </c>
      <c r="G60" s="6">
        <f t="shared" si="14"/>
        <v>-7.9071121431028707E-3</v>
      </c>
      <c r="H60" s="19">
        <f t="shared" si="10"/>
        <v>-8.4460036119711049E-2</v>
      </c>
      <c r="I60" s="20"/>
      <c r="O60" s="16">
        <v>160</v>
      </c>
      <c r="P60" s="6">
        <f>H30</f>
        <v>-3.7849999999999995E-2</v>
      </c>
      <c r="Q60" s="17">
        <f t="shared" si="15"/>
        <v>25600</v>
      </c>
      <c r="R60" s="18">
        <f t="shared" si="18"/>
        <v>-6.0559999999999992</v>
      </c>
      <c r="S60" s="6">
        <f t="shared" si="11"/>
        <v>-2.9014886480908136E-2</v>
      </c>
      <c r="T60" s="6">
        <f t="shared" si="16"/>
        <v>-8.8351135190918584E-3</v>
      </c>
      <c r="U60" s="19">
        <f t="shared" si="12"/>
        <v>-8.7012306501547981E-2</v>
      </c>
    </row>
    <row r="61" spans="1:256" x14ac:dyDescent="0.25">
      <c r="A61" s="4"/>
      <c r="B61" s="16">
        <v>200</v>
      </c>
      <c r="C61" s="6">
        <f>I19</f>
        <v>-3.6900000000000002E-2</v>
      </c>
      <c r="D61" s="17">
        <f t="shared" si="13"/>
        <v>40000</v>
      </c>
      <c r="E61" s="18">
        <f t="shared" si="17"/>
        <v>-7.3800000000000008</v>
      </c>
      <c r="F61" s="6">
        <f t="shared" si="9"/>
        <v>-1.0321628826969367E-2</v>
      </c>
      <c r="G61" s="6">
        <f t="shared" si="14"/>
        <v>-2.6578371173030635E-2</v>
      </c>
      <c r="H61" s="19">
        <f t="shared" si="10"/>
        <v>-0.10313129514963881</v>
      </c>
      <c r="I61" s="20"/>
      <c r="O61" s="16">
        <v>200</v>
      </c>
      <c r="P61" s="6">
        <f>I30</f>
        <v>-4.2974999999999992E-2</v>
      </c>
      <c r="Q61" s="17">
        <f t="shared" si="15"/>
        <v>40000</v>
      </c>
      <c r="R61" s="18">
        <f t="shared" si="18"/>
        <v>-8.5949999999999989</v>
      </c>
      <c r="S61" s="6">
        <f t="shared" si="11"/>
        <v>-1.5543059855521138E-2</v>
      </c>
      <c r="T61" s="6">
        <f t="shared" si="16"/>
        <v>-2.7431940144478854E-2</v>
      </c>
      <c r="U61" s="19">
        <f t="shared" si="12"/>
        <v>-0.10560913312693498</v>
      </c>
    </row>
    <row r="62" spans="1:256" x14ac:dyDescent="0.25">
      <c r="A62" s="4"/>
      <c r="B62" s="16">
        <v>240</v>
      </c>
      <c r="C62" s="6">
        <f>J19</f>
        <v>-3.3825000000000001E-2</v>
      </c>
      <c r="D62" s="17">
        <f t="shared" si="13"/>
        <v>57600</v>
      </c>
      <c r="E62" s="18">
        <f t="shared" si="17"/>
        <v>-8.1180000000000003</v>
      </c>
      <c r="F62" s="6">
        <f t="shared" si="9"/>
        <v>2.9246302029583976E-3</v>
      </c>
      <c r="G62" s="6">
        <f t="shared" si="14"/>
        <v>-3.6749630202958398E-2</v>
      </c>
      <c r="H62" s="19">
        <f t="shared" si="10"/>
        <v>-0.11330255417956658</v>
      </c>
      <c r="I62" s="20"/>
      <c r="O62" s="16">
        <v>240</v>
      </c>
      <c r="P62" s="6">
        <f>J30</f>
        <v>-3.8849999999999996E-2</v>
      </c>
      <c r="Q62" s="17">
        <f t="shared" si="15"/>
        <v>57600</v>
      </c>
      <c r="R62" s="18">
        <f t="shared" si="18"/>
        <v>-9.3239999999999981</v>
      </c>
      <c r="S62" s="6">
        <f t="shared" si="11"/>
        <v>-2.0712332301341396E-3</v>
      </c>
      <c r="T62" s="6">
        <f t="shared" si="16"/>
        <v>-3.6778766769865856E-2</v>
      </c>
      <c r="U62" s="19">
        <f t="shared" si="12"/>
        <v>-0.11495595975232198</v>
      </c>
    </row>
    <row r="63" spans="1:256" x14ac:dyDescent="0.25">
      <c r="A63" s="4"/>
      <c r="B63" s="16">
        <v>280</v>
      </c>
      <c r="C63" s="6">
        <f>K19</f>
        <v>-3.5999999999999997E-2</v>
      </c>
      <c r="D63" s="17">
        <f t="shared" si="13"/>
        <v>78400</v>
      </c>
      <c r="E63" s="18">
        <f t="shared" si="17"/>
        <v>-10.08</v>
      </c>
      <c r="F63" s="6">
        <f t="shared" si="9"/>
        <v>1.6170889232886163E-2</v>
      </c>
      <c r="G63" s="6">
        <f t="shared" si="14"/>
        <v>-5.217088923288616E-2</v>
      </c>
      <c r="H63" s="19">
        <f t="shared" si="10"/>
        <v>-0.12872381320949433</v>
      </c>
      <c r="I63" s="20"/>
      <c r="O63" s="16">
        <v>280</v>
      </c>
      <c r="P63" s="6">
        <f>K30</f>
        <v>-3.9974999999999997E-2</v>
      </c>
      <c r="Q63" s="17">
        <f t="shared" si="15"/>
        <v>78400</v>
      </c>
      <c r="R63" s="18">
        <f t="shared" si="18"/>
        <v>-11.193</v>
      </c>
      <c r="S63" s="6">
        <f t="shared" si="11"/>
        <v>1.1400593395252859E-2</v>
      </c>
      <c r="T63" s="6">
        <f t="shared" si="16"/>
        <v>-5.1375593395252855E-2</v>
      </c>
      <c r="U63" s="19">
        <f t="shared" si="12"/>
        <v>-0.12955278637770898</v>
      </c>
    </row>
    <row r="64" spans="1:256" x14ac:dyDescent="0.25">
      <c r="A64" s="4"/>
      <c r="B64" s="16">
        <v>320</v>
      </c>
      <c r="C64" s="6">
        <f>L19</f>
        <v>-2.9199999999999997E-2</v>
      </c>
      <c r="D64" s="17">
        <f t="shared" si="13"/>
        <v>102400</v>
      </c>
      <c r="E64" s="18">
        <f t="shared" si="17"/>
        <v>-9.3439999999999994</v>
      </c>
      <c r="F64" s="6">
        <f t="shared" si="9"/>
        <v>2.9417148262813927E-2</v>
      </c>
      <c r="G64" s="6">
        <f t="shared" si="14"/>
        <v>-5.8617148262813924E-2</v>
      </c>
      <c r="H64" s="19">
        <f t="shared" si="10"/>
        <v>-0.1351700722394221</v>
      </c>
      <c r="I64" s="20"/>
      <c r="O64" s="16">
        <v>320</v>
      </c>
      <c r="P64" s="6">
        <f>L30</f>
        <v>-3.2774999999999999E-2</v>
      </c>
      <c r="Q64" s="17">
        <f t="shared" si="15"/>
        <v>102400</v>
      </c>
      <c r="R64" s="18">
        <f t="shared" si="18"/>
        <v>-10.488</v>
      </c>
      <c r="S64" s="6">
        <f t="shared" si="11"/>
        <v>2.4872420020639857E-2</v>
      </c>
      <c r="T64" s="6">
        <f t="shared" si="16"/>
        <v>-5.7647420020639856E-2</v>
      </c>
      <c r="U64" s="19">
        <f t="shared" si="12"/>
        <v>-0.13582461300309598</v>
      </c>
    </row>
    <row r="65" spans="1:22" x14ac:dyDescent="0.25">
      <c r="A65" s="4"/>
      <c r="B65" s="16">
        <v>360</v>
      </c>
      <c r="C65" s="6">
        <f>M19</f>
        <v>-1.7400000000000002E-2</v>
      </c>
      <c r="D65" s="17">
        <f t="shared" si="13"/>
        <v>129600</v>
      </c>
      <c r="E65" s="18">
        <f t="shared" si="17"/>
        <v>-6.2640000000000011</v>
      </c>
      <c r="F65" s="6">
        <f t="shared" si="9"/>
        <v>4.2663407292741692E-2</v>
      </c>
      <c r="G65" s="6">
        <f t="shared" si="14"/>
        <v>-6.0063407292741691E-2</v>
      </c>
      <c r="H65" s="19">
        <f t="shared" si="10"/>
        <v>-0.13661633126934986</v>
      </c>
      <c r="I65" s="20"/>
      <c r="O65" s="16">
        <v>360</v>
      </c>
      <c r="P65" s="6">
        <f>M30</f>
        <v>-1.9099999999999999E-2</v>
      </c>
      <c r="Q65" s="17">
        <f t="shared" si="15"/>
        <v>129600</v>
      </c>
      <c r="R65" s="18">
        <f t="shared" si="18"/>
        <v>-6.8759999999999994</v>
      </c>
      <c r="S65" s="6">
        <f t="shared" si="11"/>
        <v>3.8344246646026856E-2</v>
      </c>
      <c r="T65" s="6">
        <f t="shared" si="16"/>
        <v>-5.7444246646026854E-2</v>
      </c>
      <c r="U65" s="19">
        <f t="shared" si="12"/>
        <v>-0.13562143962848297</v>
      </c>
    </row>
    <row r="66" spans="1:22" x14ac:dyDescent="0.25">
      <c r="A66" s="4"/>
      <c r="B66" s="16">
        <v>400</v>
      </c>
      <c r="C66" s="6">
        <f>N19</f>
        <v>-2.4250000000000001E-3</v>
      </c>
      <c r="D66" s="17">
        <f t="shared" si="13"/>
        <v>160000</v>
      </c>
      <c r="E66" s="18">
        <f t="shared" si="17"/>
        <v>-0.97</v>
      </c>
      <c r="F66" s="6">
        <f t="shared" si="9"/>
        <v>5.5909666322669443E-2</v>
      </c>
      <c r="G66" s="6">
        <f t="shared" si="14"/>
        <v>-5.833466632266944E-2</v>
      </c>
      <c r="H66" s="19">
        <f t="shared" si="10"/>
        <v>-0.1348875902992776</v>
      </c>
      <c r="I66" s="20"/>
      <c r="O66" s="16">
        <v>400</v>
      </c>
      <c r="P66" s="6">
        <f>N30</f>
        <v>-5.6249999999999998E-3</v>
      </c>
      <c r="Q66" s="17">
        <f t="shared" si="15"/>
        <v>160000</v>
      </c>
      <c r="R66" s="18">
        <f t="shared" si="18"/>
        <v>-2.25</v>
      </c>
      <c r="S66" s="6">
        <f t="shared" si="11"/>
        <v>5.1816073271413854E-2</v>
      </c>
      <c r="T66" s="6">
        <f t="shared" si="16"/>
        <v>-5.7441073271413852E-2</v>
      </c>
      <c r="U66" s="19">
        <f t="shared" si="12"/>
        <v>-0.13561826625386997</v>
      </c>
    </row>
    <row r="67" spans="1:22" ht="14.4" x14ac:dyDescent="0.3">
      <c r="A67" s="21"/>
      <c r="B67" s="16">
        <v>440</v>
      </c>
      <c r="C67" s="22">
        <f>O19</f>
        <v>1.7500000000000002E-2</v>
      </c>
      <c r="D67" s="17">
        <f t="shared" si="13"/>
        <v>193600</v>
      </c>
      <c r="E67" s="18">
        <f t="shared" si="17"/>
        <v>7.7000000000000011</v>
      </c>
      <c r="F67" s="6">
        <f t="shared" si="9"/>
        <v>6.9155925352597208E-2</v>
      </c>
      <c r="G67" s="6">
        <f t="shared" si="14"/>
        <v>-5.1655925352597207E-2</v>
      </c>
      <c r="H67" s="19">
        <f t="shared" si="10"/>
        <v>-0.1282088493292054</v>
      </c>
      <c r="I67" s="20"/>
      <c r="N67" s="21"/>
      <c r="O67" s="16">
        <v>440</v>
      </c>
      <c r="P67" s="22">
        <f>O30</f>
        <v>1.3350000000000001E-2</v>
      </c>
      <c r="Q67" s="17">
        <f t="shared" si="15"/>
        <v>193600</v>
      </c>
      <c r="R67" s="18">
        <f t="shared" si="18"/>
        <v>5.8740000000000006</v>
      </c>
      <c r="S67" s="6">
        <f t="shared" si="11"/>
        <v>6.5287899896800866E-2</v>
      </c>
      <c r="T67" s="6">
        <f t="shared" si="16"/>
        <v>-5.1937899896800865E-2</v>
      </c>
      <c r="U67" s="19">
        <f t="shared" si="12"/>
        <v>-0.13011509287925699</v>
      </c>
    </row>
    <row r="68" spans="1:22" x14ac:dyDescent="0.25">
      <c r="B68" s="16">
        <v>480</v>
      </c>
      <c r="C68" s="6">
        <f>P19</f>
        <v>4.0600000000000004E-2</v>
      </c>
      <c r="D68" s="17">
        <f t="shared" si="13"/>
        <v>230400</v>
      </c>
      <c r="E68" s="18">
        <f t="shared" si="17"/>
        <v>19.488000000000003</v>
      </c>
      <c r="F68" s="6">
        <f t="shared" si="9"/>
        <v>8.2402184382524973E-2</v>
      </c>
      <c r="G68" s="6">
        <f t="shared" si="14"/>
        <v>-4.1802184382524969E-2</v>
      </c>
      <c r="H68" s="19">
        <f t="shared" si="10"/>
        <v>-0.11835510835913315</v>
      </c>
      <c r="I68" s="20"/>
      <c r="N68" s="7"/>
      <c r="O68" s="16">
        <v>480</v>
      </c>
      <c r="P68" s="6">
        <f>P30</f>
        <v>3.6600000000000001E-2</v>
      </c>
      <c r="Q68" s="17">
        <f t="shared" si="15"/>
        <v>230400</v>
      </c>
      <c r="R68" s="18">
        <f t="shared" si="18"/>
        <v>17.568000000000001</v>
      </c>
      <c r="S68" s="6">
        <f t="shared" si="11"/>
        <v>7.8759726522187851E-2</v>
      </c>
      <c r="T68" s="6">
        <f t="shared" si="16"/>
        <v>-4.215972652218785E-2</v>
      </c>
      <c r="U68" s="19">
        <f t="shared" si="12"/>
        <v>-0.12033691950464398</v>
      </c>
    </row>
    <row r="69" spans="1:22" x14ac:dyDescent="0.25">
      <c r="B69" s="16">
        <v>520</v>
      </c>
      <c r="C69" s="6">
        <f>Q19</f>
        <v>8.2549999999999998E-2</v>
      </c>
      <c r="D69" s="17">
        <f t="shared" si="13"/>
        <v>270400</v>
      </c>
      <c r="E69" s="18">
        <f t="shared" si="17"/>
        <v>42.926000000000002</v>
      </c>
      <c r="F69" s="6">
        <f t="shared" si="9"/>
        <v>9.5648443412452738E-2</v>
      </c>
      <c r="G69" s="6">
        <f t="shared" si="14"/>
        <v>-1.309844341245274E-2</v>
      </c>
      <c r="H69" s="19">
        <f t="shared" si="10"/>
        <v>-8.9651367389060918E-2</v>
      </c>
      <c r="I69" s="20"/>
      <c r="N69" s="7"/>
      <c r="O69" s="16">
        <v>520</v>
      </c>
      <c r="P69" s="6">
        <f>Q30</f>
        <v>7.9275000000000012E-2</v>
      </c>
      <c r="Q69" s="17">
        <f t="shared" si="15"/>
        <v>270400</v>
      </c>
      <c r="R69" s="18">
        <f t="shared" si="18"/>
        <v>41.223000000000006</v>
      </c>
      <c r="S69" s="6">
        <f t="shared" si="11"/>
        <v>9.2231553147574835E-2</v>
      </c>
      <c r="T69" s="6">
        <f t="shared" si="16"/>
        <v>-1.2956553147574823E-2</v>
      </c>
      <c r="U69" s="19">
        <f t="shared" si="12"/>
        <v>-9.1133746130030946E-2</v>
      </c>
    </row>
    <row r="70" spans="1:22" x14ac:dyDescent="0.25">
      <c r="B70" s="16">
        <v>560</v>
      </c>
      <c r="C70" s="6">
        <f>R19</f>
        <v>0.123525</v>
      </c>
      <c r="D70" s="17">
        <f t="shared" si="13"/>
        <v>313600</v>
      </c>
      <c r="E70" s="18">
        <f t="shared" si="17"/>
        <v>69.173999999999992</v>
      </c>
      <c r="F70" s="6">
        <f t="shared" si="9"/>
        <v>0.1088947024423805</v>
      </c>
      <c r="G70" s="6">
        <f t="shared" si="14"/>
        <v>1.4630297557619493E-2</v>
      </c>
      <c r="H70" s="19">
        <f t="shared" si="10"/>
        <v>-6.1922626418988685E-2</v>
      </c>
      <c r="I70" s="20"/>
      <c r="N70" s="7"/>
      <c r="O70" s="16">
        <v>560</v>
      </c>
      <c r="P70" s="6">
        <f>R30</f>
        <v>0.119475</v>
      </c>
      <c r="Q70" s="17">
        <f t="shared" si="15"/>
        <v>313600</v>
      </c>
      <c r="R70" s="18">
        <f t="shared" si="18"/>
        <v>66.906000000000006</v>
      </c>
      <c r="S70" s="6">
        <f t="shared" si="11"/>
        <v>0.10570337977296185</v>
      </c>
      <c r="T70" s="6">
        <f t="shared" si="16"/>
        <v>1.377162022703815E-2</v>
      </c>
      <c r="U70" s="19">
        <f t="shared" si="12"/>
        <v>-6.4405572755417972E-2</v>
      </c>
    </row>
    <row r="71" spans="1:22" x14ac:dyDescent="0.25">
      <c r="B71" s="16">
        <v>600</v>
      </c>
      <c r="C71" s="6">
        <f>S19</f>
        <v>0.15805</v>
      </c>
      <c r="D71" s="17">
        <f t="shared" si="13"/>
        <v>360000</v>
      </c>
      <c r="E71" s="18">
        <f t="shared" si="17"/>
        <v>94.83</v>
      </c>
      <c r="F71" s="6">
        <f t="shared" si="9"/>
        <v>0.12214096147230827</v>
      </c>
      <c r="G71" s="6">
        <f t="shared" si="14"/>
        <v>3.5909038527691728E-2</v>
      </c>
      <c r="H71" s="19">
        <f t="shared" si="10"/>
        <v>-4.064388544891645E-2</v>
      </c>
      <c r="I71" s="20"/>
      <c r="N71" s="7"/>
      <c r="O71" s="16">
        <v>600</v>
      </c>
      <c r="P71" s="6">
        <f>S30</f>
        <v>0.15545</v>
      </c>
      <c r="Q71" s="17">
        <f t="shared" si="15"/>
        <v>360000</v>
      </c>
      <c r="R71" s="18">
        <f t="shared" si="18"/>
        <v>93.27</v>
      </c>
      <c r="S71" s="6">
        <f t="shared" si="11"/>
        <v>0.11917520639834886</v>
      </c>
      <c r="T71" s="6">
        <f t="shared" si="16"/>
        <v>3.6274793601651145E-2</v>
      </c>
      <c r="U71" s="19">
        <f t="shared" si="12"/>
        <v>-4.1902399380804978E-2</v>
      </c>
    </row>
    <row r="72" spans="1:22" x14ac:dyDescent="0.25">
      <c r="B72" s="16">
        <v>640</v>
      </c>
      <c r="C72" s="6">
        <f>T19</f>
        <v>0.204875</v>
      </c>
      <c r="D72" s="17">
        <f t="shared" si="13"/>
        <v>409600</v>
      </c>
      <c r="E72" s="18">
        <f t="shared" si="17"/>
        <v>131.12</v>
      </c>
      <c r="F72" s="6">
        <f t="shared" si="9"/>
        <v>0.13538722050223603</v>
      </c>
      <c r="G72" s="6">
        <f t="shared" si="14"/>
        <v>6.9487779497763968E-2</v>
      </c>
      <c r="H72" s="19">
        <f t="shared" si="10"/>
        <v>-7.0651444788442097E-3</v>
      </c>
      <c r="I72" s="20"/>
      <c r="N72" s="7"/>
      <c r="O72" s="16">
        <v>640</v>
      </c>
      <c r="P72" s="6">
        <f>T30</f>
        <v>0.20092499999999996</v>
      </c>
      <c r="Q72" s="17">
        <f t="shared" si="15"/>
        <v>409600</v>
      </c>
      <c r="R72" s="18">
        <f t="shared" si="18"/>
        <v>128.59199999999998</v>
      </c>
      <c r="S72" s="6">
        <f t="shared" si="11"/>
        <v>0.13264703302373584</v>
      </c>
      <c r="T72" s="6">
        <f t="shared" si="16"/>
        <v>6.8277966976264121E-2</v>
      </c>
      <c r="U72" s="19">
        <f t="shared" si="12"/>
        <v>-9.8992260061920023E-3</v>
      </c>
    </row>
    <row r="73" spans="1:22" x14ac:dyDescent="0.25">
      <c r="B73" s="16">
        <v>680</v>
      </c>
      <c r="C73" s="6">
        <f>U19</f>
        <v>0.2387</v>
      </c>
      <c r="D73" s="17">
        <f t="shared" si="13"/>
        <v>462400</v>
      </c>
      <c r="E73" s="18">
        <f t="shared" si="17"/>
        <v>162.316</v>
      </c>
      <c r="F73" s="6">
        <f t="shared" si="9"/>
        <v>0.1486334795321638</v>
      </c>
      <c r="G73" s="6">
        <f t="shared" si="14"/>
        <v>9.0066520467836197E-2</v>
      </c>
      <c r="H73" s="19">
        <f t="shared" si="10"/>
        <v>1.3513596491228019E-2</v>
      </c>
      <c r="I73" s="20"/>
      <c r="N73" s="7"/>
      <c r="O73" s="16">
        <v>680</v>
      </c>
      <c r="P73" s="6">
        <f>U30</f>
        <v>0.236175</v>
      </c>
      <c r="Q73" s="17">
        <f t="shared" si="15"/>
        <v>462400</v>
      </c>
      <c r="R73" s="18">
        <f t="shared" si="18"/>
        <v>160.59899999999999</v>
      </c>
      <c r="S73" s="6">
        <f t="shared" si="11"/>
        <v>0.14611885964912283</v>
      </c>
      <c r="T73" s="6">
        <f t="shared" si="16"/>
        <v>9.0056140350877167E-2</v>
      </c>
      <c r="U73" s="19">
        <f t="shared" si="12"/>
        <v>1.1878947368421044E-2</v>
      </c>
    </row>
    <row r="74" spans="1:22" x14ac:dyDescent="0.25">
      <c r="A74" s="23" t="s">
        <v>48</v>
      </c>
      <c r="B74" s="24">
        <f>SUM(B56:B73)</f>
        <v>6120</v>
      </c>
      <c r="C74" s="25">
        <f>SUM(C56:C73)</f>
        <v>0.648725</v>
      </c>
      <c r="D74" s="26">
        <f t="shared" ref="D74:E74" si="19">SUM(D56:D73)</f>
        <v>2856000</v>
      </c>
      <c r="E74" s="25">
        <f t="shared" si="19"/>
        <v>477.279</v>
      </c>
      <c r="F74" s="27"/>
      <c r="G74" s="27"/>
      <c r="H74" s="28"/>
      <c r="I74" s="14"/>
      <c r="N74" s="23" t="s">
        <v>48</v>
      </c>
      <c r="O74" s="24">
        <f>SUM(O56:O73)</f>
        <v>6120</v>
      </c>
      <c r="P74" s="25">
        <f>SUM(P56:P73)</f>
        <v>0.56894999999999996</v>
      </c>
      <c r="Q74" s="26">
        <f t="shared" ref="Q74:R74" si="20">SUM(Q56:Q73)</f>
        <v>2856000</v>
      </c>
      <c r="R74" s="25">
        <f t="shared" si="20"/>
        <v>454.52699999999999</v>
      </c>
      <c r="S74" s="27"/>
      <c r="T74" s="27"/>
      <c r="U74" s="27"/>
    </row>
    <row r="76" spans="1:22" ht="13.8" thickBot="1" x14ac:dyDescent="0.3"/>
    <row r="77" spans="1:22" ht="13.8" thickBot="1" x14ac:dyDescent="0.3">
      <c r="H77" s="119" t="s">
        <v>39</v>
      </c>
      <c r="I77" s="119"/>
      <c r="J77" s="119"/>
      <c r="K77" s="119" t="s">
        <v>40</v>
      </c>
      <c r="L77" s="119"/>
      <c r="M77" s="119"/>
      <c r="O77" s="30" t="s">
        <v>49</v>
      </c>
      <c r="P77" s="31">
        <f>U73-U65</f>
        <v>0.14750038699690401</v>
      </c>
      <c r="V77" s="14"/>
    </row>
    <row r="78" spans="1:22" ht="14.4" x14ac:dyDescent="0.3">
      <c r="B78" s="30" t="s">
        <v>49</v>
      </c>
      <c r="C78" s="31">
        <f>H73-H65</f>
        <v>0.15012992776057787</v>
      </c>
      <c r="H78" s="46" t="s">
        <v>49</v>
      </c>
      <c r="I78" s="46" t="s">
        <v>50</v>
      </c>
      <c r="J78" s="46" t="s">
        <v>51</v>
      </c>
      <c r="K78" s="46" t="s">
        <v>49</v>
      </c>
      <c r="L78" s="46" t="s">
        <v>50</v>
      </c>
      <c r="M78" s="46" t="s">
        <v>51</v>
      </c>
      <c r="O78" s="100" t="s">
        <v>40</v>
      </c>
      <c r="P78" s="18" t="s">
        <v>50</v>
      </c>
      <c r="Q78" s="32">
        <f>((18*R74)-(O74*P74))/((18*Q74)-(O74)^2)</f>
        <v>3.3679566563467496E-4</v>
      </c>
      <c r="R78" s="18">
        <f>SLOPE(P55:P73,O55:O73)</f>
        <v>3.3679566563467491E-4</v>
      </c>
      <c r="V78" s="15"/>
    </row>
    <row r="79" spans="1:22" x14ac:dyDescent="0.25">
      <c r="B79" s="100" t="s">
        <v>39</v>
      </c>
      <c r="C79" s="18" t="s">
        <v>50</v>
      </c>
      <c r="D79" s="32">
        <f>((18*E74)-(B74*C74))/((18*D74)-(B74)^2)</f>
        <v>3.3115647574819408E-4</v>
      </c>
      <c r="E79" s="18">
        <f>SLOPE(C56:C73,B56:B73)</f>
        <v>3.3115647574819397E-4</v>
      </c>
      <c r="F79" s="33"/>
      <c r="H79" s="41">
        <f>C78</f>
        <v>0.15012992776057787</v>
      </c>
      <c r="I79" s="42">
        <f>D79</f>
        <v>3.3115647574819408E-4</v>
      </c>
      <c r="J79" s="42">
        <f>D80</f>
        <v>-7.6552923976608178E-2</v>
      </c>
      <c r="K79" s="41">
        <f>P77</f>
        <v>0.14750038699690401</v>
      </c>
      <c r="L79" s="42">
        <f>Q78</f>
        <v>3.3679566563467496E-4</v>
      </c>
      <c r="M79" s="42">
        <f>Q79</f>
        <v>-8.290219298245613E-2</v>
      </c>
      <c r="O79" s="100"/>
      <c r="P79" s="18" t="s">
        <v>51</v>
      </c>
      <c r="Q79" s="32">
        <f>((Q74*P74)-(O74*R74))/((18*Q74)-(O74^2))</f>
        <v>-8.290219298245613E-2</v>
      </c>
      <c r="R79" s="18">
        <f>INTERCEPT(P55:P73,O55:O73)</f>
        <v>-8.290219298245613E-2</v>
      </c>
      <c r="V79" s="20"/>
    </row>
    <row r="80" spans="1:22" x14ac:dyDescent="0.25">
      <c r="B80" s="100"/>
      <c r="C80" s="18" t="s">
        <v>51</v>
      </c>
      <c r="D80" s="18">
        <f>((D74*C74)-(B74*E74))/((18*D74)-(B74^2))</f>
        <v>-7.6552923976608178E-2</v>
      </c>
      <c r="E80" s="18">
        <f>INTERCEPT(C56:C73,B56:B73)</f>
        <v>-7.6552923976608178E-2</v>
      </c>
      <c r="V80" s="20"/>
    </row>
    <row r="81" spans="22:22" x14ac:dyDescent="0.25">
      <c r="V81" s="20"/>
    </row>
    <row r="82" spans="22:22" x14ac:dyDescent="0.25">
      <c r="V82" s="20"/>
    </row>
    <row r="83" spans="22:22" x14ac:dyDescent="0.25">
      <c r="V83" s="20"/>
    </row>
    <row r="84" spans="22:22" x14ac:dyDescent="0.25">
      <c r="V84" s="20"/>
    </row>
    <row r="85" spans="22:22" x14ac:dyDescent="0.25">
      <c r="V85" s="20"/>
    </row>
    <row r="86" spans="22:22" x14ac:dyDescent="0.25">
      <c r="V86" s="20"/>
    </row>
    <row r="87" spans="22:22" x14ac:dyDescent="0.25">
      <c r="V87" s="20"/>
    </row>
    <row r="88" spans="22:22" x14ac:dyDescent="0.25">
      <c r="V88" s="20"/>
    </row>
    <row r="89" spans="22:22" x14ac:dyDescent="0.25">
      <c r="V89" s="20"/>
    </row>
    <row r="90" spans="22:22" x14ac:dyDescent="0.25">
      <c r="V90" s="20"/>
    </row>
    <row r="91" spans="22:22" x14ac:dyDescent="0.25">
      <c r="V91" s="20"/>
    </row>
    <row r="92" spans="22:22" x14ac:dyDescent="0.25">
      <c r="V92" s="20"/>
    </row>
    <row r="93" spans="22:22" x14ac:dyDescent="0.25">
      <c r="V93" s="20"/>
    </row>
    <row r="94" spans="22:22" x14ac:dyDescent="0.25">
      <c r="V94" s="20"/>
    </row>
    <row r="95" spans="22:22" x14ac:dyDescent="0.25">
      <c r="V95" s="20"/>
    </row>
    <row r="96" spans="22:22" x14ac:dyDescent="0.25">
      <c r="V96" s="20"/>
    </row>
    <row r="97" spans="22:22" x14ac:dyDescent="0.25">
      <c r="V97" s="29"/>
    </row>
    <row r="161" spans="1:15" ht="13.8" thickBot="1" x14ac:dyDescent="0.3"/>
    <row r="162" spans="1:15" s="101" customFormat="1" ht="13.8" customHeight="1" thickBot="1" x14ac:dyDescent="0.3">
      <c r="A162" s="101" t="s">
        <v>55</v>
      </c>
    </row>
    <row r="163" spans="1:15" s="101" customFormat="1" ht="13.8" customHeight="1" thickBot="1" x14ac:dyDescent="0.3">
      <c r="A163" s="109"/>
    </row>
    <row r="164" spans="1:15" s="124" customFormat="1" ht="13.8" customHeight="1" thickBot="1" x14ac:dyDescent="0.3">
      <c r="A164" s="104"/>
    </row>
    <row r="167" spans="1:15" x14ac:dyDescent="0.25">
      <c r="A167" s="120" t="s">
        <v>39</v>
      </c>
      <c r="B167" s="121"/>
      <c r="C167" s="121"/>
      <c r="D167" s="121"/>
      <c r="E167" s="122"/>
      <c r="K167" s="123" t="s">
        <v>40</v>
      </c>
      <c r="L167" s="121"/>
      <c r="M167" s="121"/>
      <c r="N167" s="121"/>
      <c r="O167" s="122"/>
    </row>
    <row r="168" spans="1:15" ht="14.4" x14ac:dyDescent="0.3">
      <c r="A168" s="43" t="s">
        <v>56</v>
      </c>
      <c r="B168" s="43" t="s">
        <v>57</v>
      </c>
      <c r="C168" s="43" t="s">
        <v>58</v>
      </c>
      <c r="D168" s="43" t="s">
        <v>59</v>
      </c>
      <c r="E168" s="43" t="s">
        <v>60</v>
      </c>
      <c r="K168" s="43" t="s">
        <v>56</v>
      </c>
      <c r="L168" s="43" t="s">
        <v>57</v>
      </c>
      <c r="M168" s="43" t="s">
        <v>58</v>
      </c>
      <c r="N168" s="43" t="s">
        <v>59</v>
      </c>
      <c r="O168" s="43" t="s">
        <v>60</v>
      </c>
    </row>
    <row r="169" spans="1:15" x14ac:dyDescent="0.25">
      <c r="A169" s="44">
        <v>0</v>
      </c>
      <c r="B169" s="45">
        <f>'200 mm sem rev'!H66*1000</f>
        <v>0</v>
      </c>
      <c r="C169" s="45">
        <f t="shared" ref="C169:C186" si="21">H56*1000</f>
        <v>0</v>
      </c>
      <c r="D169" s="45">
        <f>(B169-C169)/2</f>
        <v>0</v>
      </c>
      <c r="E169" s="45">
        <f>(B169+C169)/2</f>
        <v>0</v>
      </c>
      <c r="K169" s="44">
        <v>0</v>
      </c>
      <c r="L169" s="45">
        <f>'200 mm sem rev'!U66*1000</f>
        <v>0</v>
      </c>
      <c r="M169" s="45">
        <f t="shared" ref="M169:M186" si="22">U56*1000</f>
        <v>0</v>
      </c>
      <c r="N169" s="45">
        <f>(L169-M169)/2</f>
        <v>0</v>
      </c>
      <c r="O169" s="45">
        <f>(L169+M169)/2</f>
        <v>0</v>
      </c>
    </row>
    <row r="170" spans="1:15" x14ac:dyDescent="0.25">
      <c r="A170" s="44">
        <v>40</v>
      </c>
      <c r="B170" s="45">
        <f>'200 mm sem rev'!H67*1000</f>
        <v>-10.045536635706918</v>
      </c>
      <c r="C170" s="45">
        <f t="shared" si="21"/>
        <v>-14.871259029927767</v>
      </c>
      <c r="D170" s="45">
        <f t="shared" ref="D170:D186" si="23">(B170-C170)/2</f>
        <v>2.4128611971104243</v>
      </c>
      <c r="E170" s="45">
        <f t="shared" ref="E170:E186" si="24">(B170+C170)/2</f>
        <v>-12.458397832817344</v>
      </c>
      <c r="K170" s="44">
        <v>40</v>
      </c>
      <c r="L170" s="45">
        <f>'200 mm sem rev'!U67*1000</f>
        <v>-11.520252837977313</v>
      </c>
      <c r="M170" s="45">
        <f t="shared" si="22"/>
        <v>-16.996826625386991</v>
      </c>
      <c r="N170" s="45">
        <f t="shared" ref="N170:N186" si="25">(L170-M170)/2</f>
        <v>2.7382868937048386</v>
      </c>
      <c r="O170" s="45">
        <f t="shared" ref="O170:O186" si="26">(L170+M170)/2</f>
        <v>-14.258539731682152</v>
      </c>
    </row>
    <row r="171" spans="1:15" x14ac:dyDescent="0.25">
      <c r="A171" s="44">
        <v>80</v>
      </c>
      <c r="B171" s="45">
        <f>'200 mm sem rev'!H68*1000</f>
        <v>-24.016073271413848</v>
      </c>
      <c r="C171" s="45">
        <f t="shared" si="21"/>
        <v>-35.717518059855529</v>
      </c>
      <c r="D171" s="45">
        <f t="shared" si="23"/>
        <v>5.8507223942208402</v>
      </c>
      <c r="E171" s="45">
        <f t="shared" si="24"/>
        <v>-29.86679566563469</v>
      </c>
      <c r="K171" s="44">
        <v>80</v>
      </c>
      <c r="L171" s="45">
        <f>'200 mm sem rev'!U68*1000</f>
        <v>-25.815505675954668</v>
      </c>
      <c r="M171" s="45">
        <f t="shared" si="22"/>
        <v>-38.918653250773993</v>
      </c>
      <c r="N171" s="45">
        <f t="shared" si="25"/>
        <v>6.5515737874096622</v>
      </c>
      <c r="O171" s="45">
        <f t="shared" si="26"/>
        <v>-32.367079463364334</v>
      </c>
    </row>
    <row r="172" spans="1:15" x14ac:dyDescent="0.25">
      <c r="A172" s="44">
        <v>120</v>
      </c>
      <c r="B172" s="45">
        <f>'200 mm sem rev'!H69*1000</f>
        <v>-45.636609907120778</v>
      </c>
      <c r="C172" s="45">
        <f t="shared" si="21"/>
        <v>-58.738777089783291</v>
      </c>
      <c r="D172" s="45">
        <f t="shared" si="23"/>
        <v>6.5510835913312562</v>
      </c>
      <c r="E172" s="45">
        <f t="shared" si="24"/>
        <v>-52.187693498452035</v>
      </c>
      <c r="K172" s="44">
        <v>120</v>
      </c>
      <c r="L172" s="45">
        <f>'200 mm sem rev'!U69*1000</f>
        <v>-48.285758513932009</v>
      </c>
      <c r="M172" s="45">
        <f t="shared" si="22"/>
        <v>-61.165479876160987</v>
      </c>
      <c r="N172" s="45">
        <f t="shared" si="25"/>
        <v>6.4398606811144887</v>
      </c>
      <c r="O172" s="45">
        <f t="shared" si="26"/>
        <v>-54.725619195046498</v>
      </c>
    </row>
    <row r="173" spans="1:15" x14ac:dyDescent="0.25">
      <c r="A173" s="44">
        <v>160</v>
      </c>
      <c r="B173" s="45">
        <f>'200 mm sem rev'!H70*1000</f>
        <v>-72.607146542827692</v>
      </c>
      <c r="C173" s="45">
        <f t="shared" si="21"/>
        <v>-84.460036119711049</v>
      </c>
      <c r="D173" s="45">
        <f t="shared" si="23"/>
        <v>5.9264447884416782</v>
      </c>
      <c r="E173" s="45">
        <f t="shared" si="24"/>
        <v>-78.533591331269378</v>
      </c>
      <c r="K173" s="44">
        <v>160</v>
      </c>
      <c r="L173" s="45">
        <f>'200 mm sem rev'!U70*1000</f>
        <v>-75.656011351909285</v>
      </c>
      <c r="M173" s="45">
        <f t="shared" si="22"/>
        <v>-87.012306501547982</v>
      </c>
      <c r="N173" s="45">
        <f t="shared" si="25"/>
        <v>5.6781475748193486</v>
      </c>
      <c r="O173" s="45">
        <f t="shared" si="26"/>
        <v>-81.334158926728634</v>
      </c>
    </row>
    <row r="174" spans="1:15" x14ac:dyDescent="0.25">
      <c r="A174" s="44">
        <v>200</v>
      </c>
      <c r="B174" s="45">
        <f>'200 mm sem rev'!H71*1000</f>
        <v>-90.90268317853463</v>
      </c>
      <c r="C174" s="45">
        <f t="shared" si="21"/>
        <v>-103.13129514963882</v>
      </c>
      <c r="D174" s="45">
        <f t="shared" si="23"/>
        <v>6.1143059855520931</v>
      </c>
      <c r="E174" s="45">
        <f t="shared" si="24"/>
        <v>-97.016989164086723</v>
      </c>
      <c r="K174" s="44">
        <v>200</v>
      </c>
      <c r="L174" s="45">
        <f>'200 mm sem rev'!U71*1000</f>
        <v>-93.526264189886646</v>
      </c>
      <c r="M174" s="45">
        <f t="shared" si="22"/>
        <v>-105.60913312693498</v>
      </c>
      <c r="N174" s="45">
        <f t="shared" si="25"/>
        <v>6.0414344685241659</v>
      </c>
      <c r="O174" s="45">
        <f t="shared" si="26"/>
        <v>-99.567698658410819</v>
      </c>
    </row>
    <row r="175" spans="1:15" x14ac:dyDescent="0.25">
      <c r="A175" s="44">
        <v>240</v>
      </c>
      <c r="B175" s="45">
        <f>'200 mm sem rev'!H72*1000</f>
        <v>-98.373219814241537</v>
      </c>
      <c r="C175" s="45">
        <f t="shared" si="21"/>
        <v>-113.30255417956658</v>
      </c>
      <c r="D175" s="45">
        <f t="shared" si="23"/>
        <v>7.4646671826625237</v>
      </c>
      <c r="E175" s="45">
        <f t="shared" si="24"/>
        <v>-105.83788699690406</v>
      </c>
      <c r="K175" s="44">
        <v>240</v>
      </c>
      <c r="L175" s="45">
        <f>'200 mm sem rev'!U72*1000</f>
        <v>-101.17151702786398</v>
      </c>
      <c r="M175" s="45">
        <f t="shared" si="22"/>
        <v>-114.95595975232197</v>
      </c>
      <c r="N175" s="45">
        <f t="shared" si="25"/>
        <v>6.8922213622289945</v>
      </c>
      <c r="O175" s="45">
        <f t="shared" si="26"/>
        <v>-108.06373839009298</v>
      </c>
    </row>
    <row r="176" spans="1:15" x14ac:dyDescent="0.25">
      <c r="A176" s="44">
        <v>280</v>
      </c>
      <c r="B176" s="45">
        <f>'200 mm sem rev'!H73*1000</f>
        <v>-112.91875644994855</v>
      </c>
      <c r="C176" s="45">
        <f t="shared" si="21"/>
        <v>-128.72381320949432</v>
      </c>
      <c r="D176" s="45">
        <f t="shared" si="23"/>
        <v>7.9025283797728889</v>
      </c>
      <c r="E176" s="45">
        <f t="shared" si="24"/>
        <v>-120.82128482972144</v>
      </c>
      <c r="K176" s="44">
        <v>280</v>
      </c>
      <c r="L176" s="45">
        <f>'200 mm sem rev'!U73*1000</f>
        <v>-116.31676986584129</v>
      </c>
      <c r="M176" s="45">
        <f t="shared" si="22"/>
        <v>-129.55278637770897</v>
      </c>
      <c r="N176" s="45">
        <f t="shared" si="25"/>
        <v>6.6180082559338373</v>
      </c>
      <c r="O176" s="45">
        <f t="shared" si="26"/>
        <v>-122.93477812177514</v>
      </c>
    </row>
    <row r="177" spans="1:17" x14ac:dyDescent="0.25">
      <c r="A177" s="44">
        <v>320</v>
      </c>
      <c r="B177" s="45">
        <f>'200 mm sem rev'!H74*1000</f>
        <v>-117.26429308565541</v>
      </c>
      <c r="C177" s="45">
        <f t="shared" si="21"/>
        <v>-135.1700722394221</v>
      </c>
      <c r="D177" s="45">
        <f t="shared" si="23"/>
        <v>8.9528895768833436</v>
      </c>
      <c r="E177" s="45">
        <f t="shared" si="24"/>
        <v>-126.21718266253876</v>
      </c>
      <c r="K177" s="44">
        <v>320</v>
      </c>
      <c r="L177" s="45">
        <f>'200 mm sem rev'!U74*1000</f>
        <v>-121.41202270381858</v>
      </c>
      <c r="M177" s="45">
        <f t="shared" si="22"/>
        <v>-135.82461300309598</v>
      </c>
      <c r="N177" s="45">
        <f t="shared" si="25"/>
        <v>7.2062951496386987</v>
      </c>
      <c r="O177" s="45">
        <f t="shared" si="26"/>
        <v>-128.61831785345728</v>
      </c>
    </row>
    <row r="178" spans="1:17" x14ac:dyDescent="0.25">
      <c r="A178" s="44">
        <v>360</v>
      </c>
      <c r="B178" s="45">
        <f>'200 mm sem rev'!H75*1000</f>
        <v>-117.35982972136235</v>
      </c>
      <c r="C178" s="45">
        <f t="shared" si="21"/>
        <v>-136.61633126934984</v>
      </c>
      <c r="D178" s="45">
        <f t="shared" si="23"/>
        <v>9.6282507739937486</v>
      </c>
      <c r="E178" s="45">
        <f t="shared" si="24"/>
        <v>-126.98808049535609</v>
      </c>
      <c r="K178" s="44">
        <v>360</v>
      </c>
      <c r="L178" s="45">
        <f>'200 mm sem rev'!U75*1000</f>
        <v>-121.50727554179598</v>
      </c>
      <c r="M178" s="45">
        <f t="shared" si="22"/>
        <v>-135.62143962848296</v>
      </c>
      <c r="N178" s="45">
        <f t="shared" si="25"/>
        <v>7.0570820433434918</v>
      </c>
      <c r="O178" s="45">
        <f t="shared" si="26"/>
        <v>-128.56435758513948</v>
      </c>
    </row>
    <row r="179" spans="1:17" x14ac:dyDescent="0.25">
      <c r="A179" s="44">
        <v>400</v>
      </c>
      <c r="B179" s="45">
        <f>'200 mm sem rev'!H76*1000</f>
        <v>-117.35536635706924</v>
      </c>
      <c r="C179" s="45">
        <f t="shared" si="21"/>
        <v>-134.8875902992776</v>
      </c>
      <c r="D179" s="45">
        <f t="shared" si="23"/>
        <v>8.7661119711041806</v>
      </c>
      <c r="E179" s="45">
        <f t="shared" si="24"/>
        <v>-126.12147832817342</v>
      </c>
      <c r="K179" s="44">
        <v>400</v>
      </c>
      <c r="L179" s="45">
        <f>'200 mm sem rev'!U76*1000</f>
        <v>-120.60252837977328</v>
      </c>
      <c r="M179" s="45">
        <f t="shared" si="22"/>
        <v>-135.61826625386996</v>
      </c>
      <c r="N179" s="45">
        <f t="shared" si="25"/>
        <v>7.5078689370483431</v>
      </c>
      <c r="O179" s="45">
        <f t="shared" si="26"/>
        <v>-128.1103973168216</v>
      </c>
    </row>
    <row r="180" spans="1:17" x14ac:dyDescent="0.25">
      <c r="A180" s="44">
        <v>440</v>
      </c>
      <c r="B180" s="45">
        <f>'200 mm sem rev'!H77*1000</f>
        <v>-110.95090299277616</v>
      </c>
      <c r="C180" s="45">
        <f t="shared" si="21"/>
        <v>-128.20884932920541</v>
      </c>
      <c r="D180" s="45">
        <f t="shared" si="23"/>
        <v>8.6289731682146211</v>
      </c>
      <c r="E180" s="45">
        <f t="shared" si="24"/>
        <v>-119.57987616099078</v>
      </c>
      <c r="K180" s="44">
        <v>440</v>
      </c>
      <c r="L180" s="45">
        <f>'200 mm sem rev'!U77*1000</f>
        <v>-113.92278121775058</v>
      </c>
      <c r="M180" s="45">
        <f t="shared" si="22"/>
        <v>-130.11509287925699</v>
      </c>
      <c r="N180" s="45">
        <f t="shared" si="25"/>
        <v>8.0961558307532044</v>
      </c>
      <c r="O180" s="45">
        <f t="shared" si="26"/>
        <v>-122.01893704850379</v>
      </c>
    </row>
    <row r="181" spans="1:17" x14ac:dyDescent="0.25">
      <c r="A181" s="44">
        <v>480</v>
      </c>
      <c r="B181" s="45">
        <f>'200 mm sem rev'!H78*1000</f>
        <v>-103.62143962848315</v>
      </c>
      <c r="C181" s="45">
        <f t="shared" si="21"/>
        <v>-118.35510835913315</v>
      </c>
      <c r="D181" s="45">
        <f t="shared" si="23"/>
        <v>7.3668343653250048</v>
      </c>
      <c r="E181" s="45">
        <f t="shared" si="24"/>
        <v>-110.98827399380815</v>
      </c>
      <c r="K181" s="44">
        <v>480</v>
      </c>
      <c r="L181" s="45">
        <f>'200 mm sem rev'!U78*1000</f>
        <v>-109.96803405572787</v>
      </c>
      <c r="M181" s="45">
        <f t="shared" si="22"/>
        <v>-120.33691950464399</v>
      </c>
      <c r="N181" s="45">
        <f t="shared" si="25"/>
        <v>5.1844427244580586</v>
      </c>
      <c r="O181" s="45">
        <f t="shared" si="26"/>
        <v>-115.15247678018594</v>
      </c>
    </row>
    <row r="182" spans="1:17" x14ac:dyDescent="0.25">
      <c r="A182" s="44">
        <v>520</v>
      </c>
      <c r="B182" s="45">
        <f>'200 mm sem rev'!H79*1000</f>
        <v>-76.966976264190038</v>
      </c>
      <c r="C182" s="45">
        <f t="shared" si="21"/>
        <v>-89.651367389060923</v>
      </c>
      <c r="D182" s="45">
        <f t="shared" si="23"/>
        <v>6.3421955624354425</v>
      </c>
      <c r="E182" s="45">
        <f t="shared" si="24"/>
        <v>-83.309171826625487</v>
      </c>
      <c r="K182" s="44">
        <v>520</v>
      </c>
      <c r="L182" s="45">
        <f>'200 mm sem rev'!U79*1000</f>
        <v>-81.163286893705234</v>
      </c>
      <c r="M182" s="45">
        <f t="shared" si="22"/>
        <v>-91.133746130030943</v>
      </c>
      <c r="N182" s="45">
        <f t="shared" si="25"/>
        <v>4.9852296181628546</v>
      </c>
      <c r="O182" s="45">
        <f t="shared" si="26"/>
        <v>-86.148516511868081</v>
      </c>
      <c r="Q182" s="4">
        <f>SMALL(E168:E186,1)</f>
        <v>-126.98808049535609</v>
      </c>
    </row>
    <row r="183" spans="1:17" x14ac:dyDescent="0.25">
      <c r="A183" s="44">
        <v>560</v>
      </c>
      <c r="B183" s="45">
        <f>'200 mm sem rev'!H80*1000</f>
        <v>-52.937512899897023</v>
      </c>
      <c r="C183" s="45">
        <f t="shared" si="21"/>
        <v>-61.922626418988685</v>
      </c>
      <c r="D183" s="45">
        <f t="shared" si="23"/>
        <v>4.4925567595458311</v>
      </c>
      <c r="E183" s="45">
        <f t="shared" si="24"/>
        <v>-57.43006965944285</v>
      </c>
      <c r="K183" s="44">
        <v>560</v>
      </c>
      <c r="L183" s="45">
        <f>'200 mm sem rev'!U80*1000</f>
        <v>-56.758539731682667</v>
      </c>
      <c r="M183" s="45">
        <f t="shared" si="22"/>
        <v>-64.405572755417978</v>
      </c>
      <c r="N183" s="45">
        <f t="shared" si="25"/>
        <v>3.8235165118676555</v>
      </c>
      <c r="O183" s="45">
        <f t="shared" si="26"/>
        <v>-60.582056243550326</v>
      </c>
      <c r="Q183" s="4">
        <f>SMALL(O168:O186,1)</f>
        <v>-128.61831785345728</v>
      </c>
    </row>
    <row r="184" spans="1:17" x14ac:dyDescent="0.25">
      <c r="A184" s="44">
        <v>600</v>
      </c>
      <c r="B184" s="45">
        <f>'200 mm sem rev'!H81*1000</f>
        <v>-34.008049535604002</v>
      </c>
      <c r="C184" s="45">
        <f t="shared" si="21"/>
        <v>-40.64388544891645</v>
      </c>
      <c r="D184" s="45">
        <f t="shared" si="23"/>
        <v>3.317917956656224</v>
      </c>
      <c r="E184" s="45">
        <f t="shared" si="24"/>
        <v>-37.325967492260226</v>
      </c>
      <c r="K184" s="44">
        <v>600</v>
      </c>
      <c r="L184" s="45">
        <f>'200 mm sem rev'!U81*1000</f>
        <v>-35.153792569659906</v>
      </c>
      <c r="M184" s="45">
        <f t="shared" si="22"/>
        <v>-41.90239938080498</v>
      </c>
      <c r="N184" s="45">
        <f t="shared" si="25"/>
        <v>3.3743034055725367</v>
      </c>
      <c r="O184" s="45">
        <f t="shared" si="26"/>
        <v>-38.528095975232446</v>
      </c>
    </row>
    <row r="185" spans="1:17" x14ac:dyDescent="0.25">
      <c r="A185" s="44">
        <v>640</v>
      </c>
      <c r="B185" s="45">
        <f>'200 mm sem rev'!H82*1000</f>
        <v>-3.0785861713108624</v>
      </c>
      <c r="C185" s="45">
        <f t="shared" si="21"/>
        <v>-7.0651444788442097</v>
      </c>
      <c r="D185" s="45">
        <f t="shared" si="23"/>
        <v>1.9932791537666736</v>
      </c>
      <c r="E185" s="45">
        <f t="shared" si="24"/>
        <v>-5.0718653250775363</v>
      </c>
      <c r="K185" s="44">
        <v>640</v>
      </c>
      <c r="L185" s="45">
        <f>'200 mm sem rev'!U82*1000</f>
        <v>-2.5490454076372431</v>
      </c>
      <c r="M185" s="45">
        <f t="shared" si="22"/>
        <v>-9.8992260061920021</v>
      </c>
      <c r="N185" s="45">
        <f t="shared" si="25"/>
        <v>3.6750902992773797</v>
      </c>
      <c r="O185" s="45">
        <f t="shared" si="26"/>
        <v>-6.2241357069146224</v>
      </c>
    </row>
    <row r="186" spans="1:17" x14ac:dyDescent="0.25">
      <c r="A186" s="44">
        <v>680</v>
      </c>
      <c r="B186" s="45">
        <f>'200 mm sem rev'!H83*1000</f>
        <v>18.250877192982227</v>
      </c>
      <c r="C186" s="45">
        <f t="shared" si="21"/>
        <v>13.51359649122802</v>
      </c>
      <c r="D186" s="45">
        <f t="shared" si="23"/>
        <v>2.3686403508771035</v>
      </c>
      <c r="E186" s="45">
        <f t="shared" si="24"/>
        <v>15.882236842105122</v>
      </c>
      <c r="K186" s="44">
        <v>680</v>
      </c>
      <c r="L186" s="45">
        <f>'200 mm sem rev'!U83*1000</f>
        <v>18.905701754385316</v>
      </c>
      <c r="M186" s="45">
        <f t="shared" si="22"/>
        <v>11.878947368421045</v>
      </c>
      <c r="N186" s="45">
        <f t="shared" si="25"/>
        <v>3.5133771929821354</v>
      </c>
      <c r="O186" s="45">
        <f t="shared" si="26"/>
        <v>15.39232456140318</v>
      </c>
    </row>
    <row r="189" spans="1:17" s="64" customFormat="1" ht="13.2" customHeight="1" x14ac:dyDescent="0.25"/>
    <row r="190" spans="1:17" s="64" customFormat="1" ht="13.2" customHeight="1" x14ac:dyDescent="0.25"/>
    <row r="191" spans="1:17" s="64" customFormat="1" ht="13.2" customHeight="1" x14ac:dyDescent="0.25"/>
    <row r="198" spans="1:16" x14ac:dyDescent="0.25">
      <c r="A198" s="96"/>
      <c r="B198" s="96"/>
      <c r="C198" s="96"/>
      <c r="D198" s="96"/>
      <c r="E198" s="96"/>
      <c r="F198" s="14"/>
      <c r="G198" s="14"/>
      <c r="H198" s="29"/>
      <c r="I198" s="29"/>
      <c r="J198" s="29"/>
      <c r="K198" s="97"/>
      <c r="L198" s="96"/>
      <c r="M198" s="96"/>
      <c r="N198" s="96"/>
      <c r="O198" s="96"/>
      <c r="P198" s="29"/>
    </row>
    <row r="199" spans="1:16" ht="14.4" x14ac:dyDescent="0.3">
      <c r="A199" s="34"/>
      <c r="B199" s="34"/>
      <c r="C199" s="34"/>
      <c r="D199" s="34"/>
      <c r="E199" s="34"/>
      <c r="F199" s="34"/>
      <c r="G199" s="15"/>
      <c r="H199" s="29"/>
      <c r="I199" s="29"/>
      <c r="J199" s="29"/>
      <c r="K199" s="34"/>
      <c r="L199" s="34"/>
      <c r="M199" s="34"/>
      <c r="N199" s="34"/>
      <c r="O199" s="34"/>
      <c r="P199" s="29"/>
    </row>
    <row r="200" spans="1:16" x14ac:dyDescent="0.25">
      <c r="A200" s="52"/>
      <c r="B200" s="35"/>
      <c r="C200" s="35"/>
      <c r="D200" s="35"/>
      <c r="E200" s="35"/>
      <c r="F200" s="35"/>
      <c r="G200" s="20"/>
      <c r="H200" s="29"/>
      <c r="I200" s="29"/>
      <c r="J200" s="29"/>
      <c r="K200" s="52"/>
      <c r="L200" s="35"/>
      <c r="M200" s="35"/>
      <c r="N200" s="35"/>
      <c r="O200" s="35"/>
      <c r="P200" s="29"/>
    </row>
    <row r="201" spans="1:16" x14ac:dyDescent="0.25">
      <c r="A201" s="52"/>
      <c r="B201" s="35"/>
      <c r="C201" s="35"/>
      <c r="D201" s="35"/>
      <c r="E201" s="35"/>
      <c r="F201" s="35"/>
      <c r="G201" s="20"/>
      <c r="H201" s="29"/>
      <c r="I201" s="29"/>
      <c r="J201" s="29"/>
      <c r="K201" s="52"/>
      <c r="L201" s="35"/>
      <c r="M201" s="35"/>
      <c r="N201" s="35"/>
      <c r="O201" s="35"/>
      <c r="P201" s="29"/>
    </row>
    <row r="202" spans="1:16" x14ac:dyDescent="0.25">
      <c r="A202" s="52"/>
      <c r="B202" s="35"/>
      <c r="C202" s="35"/>
      <c r="D202" s="35"/>
      <c r="E202" s="35"/>
      <c r="F202" s="35"/>
      <c r="G202" s="20"/>
      <c r="H202" s="29"/>
      <c r="I202" s="29"/>
      <c r="J202" s="29"/>
      <c r="K202" s="52"/>
      <c r="L202" s="35"/>
      <c r="M202" s="35"/>
      <c r="N202" s="35"/>
      <c r="O202" s="35"/>
      <c r="P202" s="29"/>
    </row>
    <row r="203" spans="1:16" x14ac:dyDescent="0.25">
      <c r="A203" s="52"/>
      <c r="B203" s="35"/>
      <c r="C203" s="35"/>
      <c r="D203" s="35"/>
      <c r="E203" s="35"/>
      <c r="F203" s="35"/>
      <c r="G203" s="20"/>
      <c r="H203" s="29"/>
      <c r="I203" s="29"/>
      <c r="J203" s="29"/>
      <c r="K203" s="52"/>
      <c r="L203" s="35"/>
      <c r="M203" s="35"/>
      <c r="N203" s="35"/>
      <c r="O203" s="35"/>
      <c r="P203" s="29"/>
    </row>
    <row r="204" spans="1:16" x14ac:dyDescent="0.25">
      <c r="A204" s="52"/>
      <c r="B204" s="35"/>
      <c r="C204" s="35"/>
      <c r="D204" s="35"/>
      <c r="E204" s="35"/>
      <c r="F204" s="35"/>
      <c r="G204" s="20"/>
      <c r="H204" s="29"/>
      <c r="I204" s="29"/>
      <c r="J204" s="29"/>
      <c r="K204" s="52"/>
      <c r="L204" s="35"/>
      <c r="M204" s="35"/>
      <c r="N204" s="35"/>
      <c r="O204" s="35"/>
      <c r="P204" s="29"/>
    </row>
    <row r="205" spans="1:16" x14ac:dyDescent="0.25">
      <c r="A205" s="52"/>
      <c r="B205" s="35"/>
      <c r="C205" s="35"/>
      <c r="D205" s="35"/>
      <c r="E205" s="35"/>
      <c r="F205" s="35"/>
      <c r="G205" s="20"/>
      <c r="H205" s="29"/>
      <c r="I205" s="29"/>
      <c r="J205" s="29"/>
      <c r="K205" s="52"/>
      <c r="L205" s="35"/>
      <c r="M205" s="35"/>
      <c r="N205" s="35"/>
      <c r="O205" s="35"/>
      <c r="P205" s="29"/>
    </row>
    <row r="206" spans="1:16" x14ac:dyDescent="0.25">
      <c r="A206" s="52"/>
      <c r="B206" s="35"/>
      <c r="C206" s="35"/>
      <c r="D206" s="35"/>
      <c r="E206" s="35"/>
      <c r="F206" s="35"/>
      <c r="G206" s="20"/>
      <c r="H206" s="29"/>
      <c r="I206" s="29"/>
      <c r="J206" s="29"/>
      <c r="K206" s="52"/>
      <c r="L206" s="35"/>
      <c r="M206" s="35"/>
      <c r="N206" s="35"/>
      <c r="O206" s="35"/>
      <c r="P206" s="29"/>
    </row>
    <row r="207" spans="1:16" x14ac:dyDescent="0.25">
      <c r="A207" s="52"/>
      <c r="B207" s="35"/>
      <c r="C207" s="35"/>
      <c r="D207" s="35"/>
      <c r="E207" s="35"/>
      <c r="F207" s="35"/>
      <c r="G207" s="20"/>
      <c r="H207" s="29"/>
      <c r="I207" s="29"/>
      <c r="J207" s="29"/>
      <c r="K207" s="52"/>
      <c r="L207" s="35"/>
      <c r="M207" s="35"/>
      <c r="N207" s="35"/>
      <c r="O207" s="35"/>
      <c r="P207" s="29"/>
    </row>
    <row r="208" spans="1:16" x14ac:dyDescent="0.25">
      <c r="A208" s="52"/>
      <c r="B208" s="35"/>
      <c r="C208" s="35"/>
      <c r="D208" s="35"/>
      <c r="E208" s="35"/>
      <c r="F208" s="35"/>
      <c r="G208" s="20"/>
      <c r="H208" s="29"/>
      <c r="I208" s="29"/>
      <c r="J208" s="29"/>
      <c r="K208" s="52"/>
      <c r="L208" s="35"/>
      <c r="M208" s="35"/>
      <c r="N208" s="35"/>
      <c r="O208" s="35"/>
      <c r="P208" s="29"/>
    </row>
    <row r="209" spans="1:16" x14ac:dyDescent="0.25">
      <c r="A209" s="52"/>
      <c r="B209" s="35"/>
      <c r="C209" s="35"/>
      <c r="D209" s="35"/>
      <c r="E209" s="35"/>
      <c r="F209" s="35"/>
      <c r="G209" s="20"/>
      <c r="H209" s="29"/>
      <c r="I209" s="29"/>
      <c r="J209" s="29"/>
      <c r="K209" s="52"/>
      <c r="L209" s="35"/>
      <c r="M209" s="35"/>
      <c r="N209" s="35"/>
      <c r="O209" s="35"/>
      <c r="P209" s="29"/>
    </row>
    <row r="210" spans="1:16" x14ac:dyDescent="0.25">
      <c r="A210" s="52"/>
      <c r="B210" s="35"/>
      <c r="C210" s="35"/>
      <c r="D210" s="35"/>
      <c r="E210" s="35"/>
      <c r="F210" s="35"/>
      <c r="G210" s="20"/>
      <c r="H210" s="29"/>
      <c r="I210" s="29"/>
      <c r="J210" s="29"/>
      <c r="K210" s="52"/>
      <c r="L210" s="35"/>
      <c r="M210" s="35"/>
      <c r="N210" s="35"/>
      <c r="O210" s="35"/>
      <c r="P210" s="29"/>
    </row>
    <row r="211" spans="1:16" x14ac:dyDescent="0.25">
      <c r="A211" s="52"/>
      <c r="B211" s="35"/>
      <c r="C211" s="35"/>
      <c r="D211" s="35"/>
      <c r="E211" s="35"/>
      <c r="F211" s="35"/>
      <c r="G211" s="20"/>
      <c r="H211" s="29"/>
      <c r="I211" s="29"/>
      <c r="J211" s="29"/>
      <c r="K211" s="52"/>
      <c r="L211" s="35"/>
      <c r="M211" s="35"/>
      <c r="N211" s="35"/>
      <c r="O211" s="35"/>
      <c r="P211" s="29"/>
    </row>
    <row r="212" spans="1:16" x14ac:dyDescent="0.25">
      <c r="A212" s="52"/>
      <c r="B212" s="35"/>
      <c r="C212" s="35"/>
      <c r="D212" s="35"/>
      <c r="E212" s="35"/>
      <c r="F212" s="35"/>
      <c r="G212" s="20"/>
      <c r="H212" s="29"/>
      <c r="I212" s="29"/>
      <c r="J212" s="29"/>
      <c r="K212" s="52"/>
      <c r="L212" s="35"/>
      <c r="M212" s="35"/>
      <c r="N212" s="35"/>
      <c r="O212" s="35"/>
      <c r="P212" s="29"/>
    </row>
    <row r="213" spans="1:16" x14ac:dyDescent="0.25">
      <c r="A213" s="52"/>
      <c r="B213" s="35"/>
      <c r="C213" s="35"/>
      <c r="D213" s="35"/>
      <c r="E213" s="35"/>
      <c r="F213" s="35"/>
      <c r="G213" s="20"/>
      <c r="H213" s="29"/>
      <c r="I213" s="29"/>
      <c r="J213" s="29"/>
      <c r="K213" s="52"/>
      <c r="L213" s="35"/>
      <c r="M213" s="35"/>
      <c r="N213" s="35"/>
      <c r="O213" s="35"/>
      <c r="P213" s="29"/>
    </row>
    <row r="214" spans="1:16" x14ac:dyDescent="0.25">
      <c r="A214" s="52"/>
      <c r="B214" s="35"/>
      <c r="C214" s="35"/>
      <c r="D214" s="35"/>
      <c r="E214" s="35"/>
      <c r="F214" s="35"/>
      <c r="G214" s="20"/>
      <c r="H214" s="29"/>
      <c r="I214" s="29"/>
      <c r="J214" s="29"/>
      <c r="K214" s="52"/>
      <c r="L214" s="35"/>
      <c r="M214" s="35"/>
      <c r="N214" s="35"/>
      <c r="O214" s="35"/>
      <c r="P214" s="29"/>
    </row>
    <row r="215" spans="1:16" x14ac:dyDescent="0.25">
      <c r="A215" s="52"/>
      <c r="B215" s="35"/>
      <c r="C215" s="35"/>
      <c r="D215" s="35"/>
      <c r="E215" s="35"/>
      <c r="F215" s="35"/>
      <c r="G215" s="20"/>
      <c r="H215" s="29"/>
      <c r="I215" s="29"/>
      <c r="J215" s="29"/>
      <c r="K215" s="52"/>
      <c r="L215" s="35"/>
      <c r="M215" s="35"/>
      <c r="N215" s="35"/>
      <c r="O215" s="35"/>
      <c r="P215" s="29"/>
    </row>
    <row r="216" spans="1:16" x14ac:dyDescent="0.25">
      <c r="A216" s="52"/>
      <c r="B216" s="35"/>
      <c r="C216" s="35"/>
      <c r="D216" s="35"/>
      <c r="E216" s="35"/>
      <c r="F216" s="35"/>
      <c r="G216" s="20"/>
      <c r="H216" s="29"/>
      <c r="I216" s="29"/>
      <c r="J216" s="29"/>
      <c r="K216" s="52"/>
      <c r="L216" s="35"/>
      <c r="M216" s="35"/>
      <c r="N216" s="35"/>
      <c r="O216" s="35"/>
      <c r="P216" s="29"/>
    </row>
    <row r="217" spans="1:16" x14ac:dyDescent="0.25">
      <c r="A217" s="52"/>
      <c r="B217" s="35"/>
      <c r="C217" s="35"/>
      <c r="D217" s="35"/>
      <c r="E217" s="35"/>
      <c r="F217" s="35"/>
      <c r="G217" s="20"/>
      <c r="H217" s="29"/>
      <c r="I217" s="29"/>
      <c r="J217" s="29"/>
      <c r="K217" s="52"/>
      <c r="L217" s="35"/>
      <c r="M217" s="35"/>
      <c r="N217" s="35"/>
      <c r="O217" s="35"/>
      <c r="P217" s="29"/>
    </row>
    <row r="218" spans="1:16" x14ac:dyDescent="0.25">
      <c r="A218" s="5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</row>
    <row r="219" spans="1:16" x14ac:dyDescent="0.25">
      <c r="A219" s="5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spans="1:16" x14ac:dyDescent="0.25">
      <c r="A220" s="5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spans="1:16" x14ac:dyDescent="0.25">
      <c r="A221" s="5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spans="1:16" x14ac:dyDescent="0.25">
      <c r="A222" s="51"/>
      <c r="B222" s="29"/>
      <c r="C222" s="29"/>
      <c r="D222" s="29"/>
      <c r="E222" s="29"/>
      <c r="F222" s="29"/>
      <c r="G222" s="29"/>
      <c r="H222" s="29"/>
      <c r="I222" s="29"/>
      <c r="J222" s="29"/>
      <c r="K222" s="98"/>
      <c r="L222" s="53"/>
      <c r="M222" s="29"/>
      <c r="N222" s="29"/>
      <c r="O222" s="29"/>
      <c r="P222" s="29"/>
    </row>
    <row r="223" spans="1:16" x14ac:dyDescent="0.25">
      <c r="A223" s="51"/>
      <c r="B223" s="29"/>
      <c r="C223" s="98"/>
      <c r="D223" s="53"/>
      <c r="E223" s="29"/>
      <c r="F223" s="29"/>
      <c r="G223" s="29"/>
      <c r="H223" s="29"/>
      <c r="I223" s="29"/>
      <c r="J223" s="29"/>
      <c r="K223" s="99"/>
      <c r="L223" s="53"/>
      <c r="M223" s="54"/>
      <c r="N223" s="29"/>
      <c r="O223" s="29"/>
      <c r="P223" s="29"/>
    </row>
    <row r="224" spans="1:16" x14ac:dyDescent="0.25">
      <c r="A224" s="51"/>
      <c r="B224" s="29"/>
      <c r="C224" s="99"/>
      <c r="D224" s="53"/>
      <c r="E224" s="54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spans="1:16" x14ac:dyDescent="0.25">
      <c r="A225" s="5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spans="1:16" x14ac:dyDescent="0.25">
      <c r="A226" s="5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spans="1:16" x14ac:dyDescent="0.25">
      <c r="A227" s="5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spans="1:16" x14ac:dyDescent="0.25">
      <c r="A228" s="5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spans="1:16" x14ac:dyDescent="0.25">
      <c r="A229" s="5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spans="1:16" x14ac:dyDescent="0.25">
      <c r="A230" s="5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spans="1:16" x14ac:dyDescent="0.25">
      <c r="A231" s="5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spans="1:16" x14ac:dyDescent="0.25">
      <c r="A232" s="5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spans="1:16" x14ac:dyDescent="0.25">
      <c r="A233" s="5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spans="1:16" x14ac:dyDescent="0.25">
      <c r="A234" s="5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spans="1:16" x14ac:dyDescent="0.25">
      <c r="A235" s="5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spans="1:16" x14ac:dyDescent="0.25">
      <c r="A236" s="5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spans="1:16" x14ac:dyDescent="0.25">
      <c r="A237" s="5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spans="1:16" x14ac:dyDescent="0.25">
      <c r="A238" s="5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spans="1:16" x14ac:dyDescent="0.25">
      <c r="A239" s="5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spans="1:16" x14ac:dyDescent="0.25">
      <c r="A240" s="5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spans="1:16" x14ac:dyDescent="0.25">
      <c r="A241" s="5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spans="1:16" x14ac:dyDescent="0.25">
      <c r="A242" s="5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spans="1:16" x14ac:dyDescent="0.25">
      <c r="A243" s="5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spans="1:16" x14ac:dyDescent="0.25">
      <c r="A244" s="5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spans="1:16" x14ac:dyDescent="0.25">
      <c r="A245" s="5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spans="1:16" x14ac:dyDescent="0.25">
      <c r="A246" s="5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spans="1:16" x14ac:dyDescent="0.25">
      <c r="A247" s="5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spans="1:16" x14ac:dyDescent="0.25">
      <c r="A248" s="5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spans="1:16" x14ac:dyDescent="0.25">
      <c r="A249" s="5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spans="1:16" x14ac:dyDescent="0.25">
      <c r="A250" s="5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spans="1:16" x14ac:dyDescent="0.25">
      <c r="A251" s="5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spans="1:16" x14ac:dyDescent="0.25">
      <c r="A252" s="5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spans="1:16" x14ac:dyDescent="0.25">
      <c r="A253" s="5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spans="1:16" x14ac:dyDescent="0.25">
      <c r="A254" s="5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spans="1:16" x14ac:dyDescent="0.25">
      <c r="A255" s="5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spans="1:16" x14ac:dyDescent="0.25">
      <c r="A256" s="5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spans="1:16" x14ac:dyDescent="0.25">
      <c r="A257" s="5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spans="1:16" x14ac:dyDescent="0.25">
      <c r="A258" s="5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spans="1:16" x14ac:dyDescent="0.25">
      <c r="A259" s="5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spans="1:16" x14ac:dyDescent="0.25">
      <c r="A260" s="5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spans="1:16" x14ac:dyDescent="0.25">
      <c r="A261" s="5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spans="1:16" x14ac:dyDescent="0.25">
      <c r="A262" s="5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spans="1:16" x14ac:dyDescent="0.25">
      <c r="A263" s="5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spans="1:16" x14ac:dyDescent="0.25">
      <c r="A264" s="5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spans="1:16" x14ac:dyDescent="0.25">
      <c r="A265" s="5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spans="1:16" x14ac:dyDescent="0.25">
      <c r="A266" s="5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spans="1:16" x14ac:dyDescent="0.25">
      <c r="A267" s="5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spans="1:16" x14ac:dyDescent="0.25">
      <c r="A268" s="5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spans="1:16" x14ac:dyDescent="0.25">
      <c r="A269" s="5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spans="1:16" x14ac:dyDescent="0.25">
      <c r="A270" s="5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</sheetData>
  <mergeCells count="31">
    <mergeCell ref="B25:C25"/>
    <mergeCell ref="A1:XFD2"/>
    <mergeCell ref="A9:XFD11"/>
    <mergeCell ref="B14:C14"/>
    <mergeCell ref="B15:C15"/>
    <mergeCell ref="B16:C16"/>
    <mergeCell ref="B17:C17"/>
    <mergeCell ref="B18:C18"/>
    <mergeCell ref="B19:C19"/>
    <mergeCell ref="B20:C20"/>
    <mergeCell ref="H77:J77"/>
    <mergeCell ref="K77:M77"/>
    <mergeCell ref="B26:C26"/>
    <mergeCell ref="B27:C27"/>
    <mergeCell ref="B28:C28"/>
    <mergeCell ref="B29:C29"/>
    <mergeCell ref="B30:C30"/>
    <mergeCell ref="B31:C31"/>
    <mergeCell ref="B32:C32"/>
    <mergeCell ref="A49:XFD51"/>
    <mergeCell ref="A54:H54"/>
    <mergeCell ref="N54:U54"/>
    <mergeCell ref="K222:K223"/>
    <mergeCell ref="C223:C224"/>
    <mergeCell ref="O78:O79"/>
    <mergeCell ref="B79:B80"/>
    <mergeCell ref="A162:XFD164"/>
    <mergeCell ref="A167:E167"/>
    <mergeCell ref="K167:O167"/>
    <mergeCell ref="A198:E198"/>
    <mergeCell ref="K198:O198"/>
  </mergeCells>
  <pageMargins left="0.78740157499999996" right="0.78740157499999996" top="0.984251969" bottom="0.984251969" header="0.4921259845" footer="0.4921259845"/>
  <pageSetup paperSize="9" orientation="portrait" horizontalDpi="360" verticalDpi="360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7CB3-7199-4460-B656-A940CEC4DFB2}">
  <dimension ref="A1:IV273"/>
  <sheetViews>
    <sheetView showGridLines="0" topLeftCell="A85" zoomScaleNormal="100" workbookViewId="0">
      <selection activeCell="A25" sqref="A25"/>
    </sheetView>
  </sheetViews>
  <sheetFormatPr defaultRowHeight="13.2" x14ac:dyDescent="0.25"/>
  <cols>
    <col min="1" max="1" width="11.44140625" style="7" customWidth="1"/>
    <col min="2" max="2" width="11.5546875" style="4" customWidth="1"/>
    <col min="3" max="3" width="12.109375" style="4" bestFit="1" customWidth="1"/>
    <col min="4" max="4" width="12.88671875" style="4" bestFit="1" customWidth="1"/>
    <col min="5" max="6" width="11.5546875" style="4" customWidth="1"/>
    <col min="7" max="8" width="14.44140625" style="4" bestFit="1" customWidth="1"/>
    <col min="9" max="16" width="11.5546875" style="4" customWidth="1"/>
    <col min="17" max="17" width="12.88671875" style="4" bestFit="1" customWidth="1"/>
    <col min="18" max="20" width="11.5546875" style="4" customWidth="1"/>
    <col min="21" max="21" width="14.44140625" style="4" bestFit="1" customWidth="1"/>
    <col min="22" max="24" width="11.5546875" style="4" customWidth="1"/>
    <col min="25" max="25" width="17" style="4" bestFit="1" customWidth="1"/>
    <col min="26" max="26" width="14.6640625" style="4" bestFit="1" customWidth="1"/>
    <col min="27" max="27" width="16.44140625" style="4" bestFit="1" customWidth="1"/>
    <col min="28" max="28" width="14.21875" style="4" bestFit="1" customWidth="1"/>
    <col min="29" max="29" width="16.109375" style="4" bestFit="1" customWidth="1"/>
    <col min="30" max="256" width="11.5546875" style="4" customWidth="1"/>
    <col min="257" max="16384" width="8.88671875" style="4"/>
  </cols>
  <sheetData>
    <row r="1" spans="1:256" s="103" customFormat="1" ht="13.2" customHeight="1" x14ac:dyDescent="0.25">
      <c r="A1" s="101" t="s">
        <v>67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s="106" customFormat="1" ht="13.8" customHeight="1" thickBot="1" x14ac:dyDescent="0.3">
      <c r="A2" s="104"/>
      <c r="B2" s="105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  <c r="GG2" s="105"/>
      <c r="GH2" s="105"/>
      <c r="GI2" s="105"/>
      <c r="GJ2" s="105"/>
      <c r="GK2" s="105"/>
      <c r="GL2" s="105"/>
      <c r="GM2" s="105"/>
      <c r="GN2" s="105"/>
      <c r="GO2" s="105"/>
      <c r="GP2" s="105"/>
      <c r="GQ2" s="105"/>
      <c r="GR2" s="105"/>
      <c r="GS2" s="105"/>
      <c r="GT2" s="105"/>
      <c r="GU2" s="105"/>
      <c r="GV2" s="105"/>
      <c r="GW2" s="105"/>
      <c r="GX2" s="105"/>
      <c r="GY2" s="105"/>
      <c r="GZ2" s="105"/>
      <c r="HA2" s="105"/>
      <c r="HB2" s="105"/>
      <c r="HC2" s="105"/>
      <c r="HD2" s="105"/>
      <c r="HE2" s="105"/>
      <c r="HF2" s="105"/>
      <c r="HG2" s="105"/>
      <c r="HH2" s="105"/>
      <c r="HI2" s="105"/>
      <c r="HJ2" s="105"/>
      <c r="HK2" s="105"/>
      <c r="HL2" s="105"/>
      <c r="HM2" s="105"/>
      <c r="HN2" s="105"/>
      <c r="HO2" s="105"/>
      <c r="HP2" s="105"/>
      <c r="HQ2" s="105"/>
      <c r="HR2" s="105"/>
      <c r="HS2" s="105"/>
      <c r="HT2" s="105"/>
      <c r="HU2" s="105"/>
      <c r="HV2" s="105"/>
      <c r="HW2" s="105"/>
      <c r="HX2" s="105"/>
      <c r="HY2" s="105"/>
      <c r="HZ2" s="105"/>
      <c r="IA2" s="105"/>
      <c r="IB2" s="105"/>
      <c r="IC2" s="105"/>
      <c r="ID2" s="105"/>
      <c r="IE2" s="105"/>
      <c r="IF2" s="105"/>
      <c r="IG2" s="105"/>
      <c r="IH2" s="105"/>
      <c r="II2" s="105"/>
      <c r="IJ2" s="105"/>
      <c r="IK2" s="105"/>
      <c r="IL2" s="105"/>
      <c r="IM2" s="105"/>
      <c r="IN2" s="105"/>
      <c r="IO2" s="105"/>
      <c r="IP2" s="105"/>
      <c r="IQ2" s="105"/>
      <c r="IR2" s="105"/>
      <c r="IS2" s="105"/>
      <c r="IT2" s="105"/>
      <c r="IU2" s="105"/>
      <c r="IV2" s="105"/>
    </row>
    <row r="3" spans="1:256" ht="13.2" customHeight="1" x14ac:dyDescent="0.25">
      <c r="A3" s="66" t="s">
        <v>1</v>
      </c>
      <c r="B3" s="3">
        <v>1</v>
      </c>
      <c r="C3" s="57">
        <v>0</v>
      </c>
      <c r="D3" s="57">
        <v>-5.1200000000000002E-2</v>
      </c>
      <c r="E3" s="57">
        <v>-0.104</v>
      </c>
      <c r="F3" s="57">
        <v>-0.16539999999999999</v>
      </c>
      <c r="G3" s="57">
        <v>-0.23230000000000001</v>
      </c>
      <c r="H3" s="57">
        <v>-0.2893</v>
      </c>
      <c r="I3" s="57">
        <v>-0.33660000000000001</v>
      </c>
      <c r="J3" s="57">
        <v>-0.3886</v>
      </c>
      <c r="K3" s="57">
        <v>-0.4325</v>
      </c>
      <c r="L3" s="57">
        <v>-0.47110000000000002</v>
      </c>
      <c r="M3" s="58">
        <v>-0.51019999999999999</v>
      </c>
      <c r="N3" s="58">
        <v>-0.54400000000000004</v>
      </c>
      <c r="O3" s="58">
        <v>-0.57530000000000003</v>
      </c>
      <c r="P3" s="58">
        <v>-0.58740000000000003</v>
      </c>
      <c r="Q3" s="58">
        <v>-0.60050000000000003</v>
      </c>
      <c r="R3" s="58">
        <v>-0.61780000000000002</v>
      </c>
      <c r="S3" s="58">
        <v>-0.62629999999999997</v>
      </c>
      <c r="T3" s="58">
        <v>-0.64290000000000003</v>
      </c>
      <c r="U3" s="58">
        <v>-0.64290000000000003</v>
      </c>
      <c r="V3" s="58">
        <v>-0.62529999999999997</v>
      </c>
      <c r="W3" s="58">
        <v>-0.61760000000000004</v>
      </c>
      <c r="X3" s="58">
        <v>-0.60029999999999994</v>
      </c>
      <c r="Y3" s="58">
        <v>-0.58689999999999998</v>
      </c>
      <c r="Z3" s="58">
        <v>-0.57540000000000002</v>
      </c>
      <c r="AA3" s="58">
        <v>-0.54549999999999998</v>
      </c>
      <c r="AB3" s="58">
        <v>-0.51049999999999995</v>
      </c>
      <c r="AC3" s="58">
        <v>-0.47170000000000001</v>
      </c>
      <c r="AD3" s="58">
        <v>-0.43230000000000002</v>
      </c>
      <c r="AE3" s="58">
        <v>-0.38840000000000002</v>
      </c>
      <c r="AF3" s="58">
        <v>-0.33639999999999998</v>
      </c>
      <c r="AG3" s="58">
        <v>-0.28820000000000001</v>
      </c>
      <c r="AH3" s="58">
        <v>-0.2321</v>
      </c>
      <c r="AI3" s="58">
        <v>-0.1651</v>
      </c>
      <c r="AJ3" s="58">
        <v>-0.1028</v>
      </c>
      <c r="AK3" s="58">
        <v>-5.0299999999999997E-2</v>
      </c>
      <c r="AL3" s="58">
        <v>6.9999999999999999E-4</v>
      </c>
    </row>
    <row r="4" spans="1:256" s="5" customFormat="1" x14ac:dyDescent="0.25">
      <c r="A4" s="67"/>
      <c r="B4" s="59">
        <v>2</v>
      </c>
      <c r="C4" s="57">
        <v>0</v>
      </c>
      <c r="D4" s="57">
        <v>-5.11E-2</v>
      </c>
      <c r="E4" s="57">
        <v>-0.1041</v>
      </c>
      <c r="F4" s="57">
        <v>-0.16619999999999999</v>
      </c>
      <c r="G4" s="57">
        <v>-0.2319</v>
      </c>
      <c r="H4" s="57">
        <v>-0.28889999999999999</v>
      </c>
      <c r="I4" s="57">
        <v>-0.33639999999999998</v>
      </c>
      <c r="J4" s="57">
        <v>-0.38819999999999999</v>
      </c>
      <c r="K4" s="57">
        <v>-0.43209999999999998</v>
      </c>
      <c r="L4" s="57">
        <v>-0.47110000000000002</v>
      </c>
      <c r="M4" s="58">
        <v>-0.50980000000000003</v>
      </c>
      <c r="N4" s="58">
        <v>-0.54310000000000003</v>
      </c>
      <c r="O4" s="58">
        <v>-0.57440000000000002</v>
      </c>
      <c r="P4" s="58">
        <v>-0.58640000000000003</v>
      </c>
      <c r="Q4" s="58">
        <v>-0.59970000000000001</v>
      </c>
      <c r="R4" s="58">
        <v>-0.6169</v>
      </c>
      <c r="S4" s="58">
        <v>-0.62529999999999997</v>
      </c>
      <c r="T4" s="58">
        <v>-0.64259999999999995</v>
      </c>
      <c r="U4" s="58">
        <v>-0.6421</v>
      </c>
      <c r="V4" s="58">
        <v>-0.62409999999999999</v>
      </c>
      <c r="W4" s="58">
        <v>-0.61639999999999995</v>
      </c>
      <c r="X4" s="58">
        <v>-0.59930000000000005</v>
      </c>
      <c r="Y4" s="58">
        <v>-0.58550000000000002</v>
      </c>
      <c r="Z4" s="58">
        <v>-0.57420000000000004</v>
      </c>
      <c r="AA4" s="58">
        <v>-0.54359999999999997</v>
      </c>
      <c r="AB4" s="58">
        <v>-0.50949999999999995</v>
      </c>
      <c r="AC4" s="58">
        <v>-0.47120000000000001</v>
      </c>
      <c r="AD4" s="58">
        <v>-0.43109999999999998</v>
      </c>
      <c r="AE4" s="58">
        <v>-0.3871</v>
      </c>
      <c r="AF4" s="58">
        <v>-0.33550000000000002</v>
      </c>
      <c r="AG4" s="58">
        <v>-0.28739999999999999</v>
      </c>
      <c r="AH4" s="58">
        <v>-0.23050000000000001</v>
      </c>
      <c r="AI4" s="58">
        <v>-0.1641</v>
      </c>
      <c r="AJ4" s="58">
        <v>-0.1022</v>
      </c>
      <c r="AK4" s="58">
        <v>-4.9099999999999998E-2</v>
      </c>
      <c r="AL4" s="58">
        <v>1.5E-3</v>
      </c>
    </row>
    <row r="5" spans="1:256" s="5" customFormat="1" x14ac:dyDescent="0.25">
      <c r="A5" s="67"/>
      <c r="B5" s="3">
        <v>3</v>
      </c>
      <c r="C5" s="57">
        <v>0</v>
      </c>
      <c r="D5" s="57">
        <v>-5.0699999999999995E-2</v>
      </c>
      <c r="E5" s="57">
        <v>-0.1041</v>
      </c>
      <c r="F5" s="57">
        <v>-0.16590000000000002</v>
      </c>
      <c r="G5" s="57">
        <v>-0.23180000000000001</v>
      </c>
      <c r="H5" s="57">
        <v>-0.28889999999999999</v>
      </c>
      <c r="I5" s="57">
        <v>-0.33640000000000003</v>
      </c>
      <c r="J5" s="57">
        <v>-0.38790000000000002</v>
      </c>
      <c r="K5" s="57">
        <v>-0.43209999999999998</v>
      </c>
      <c r="L5" s="57">
        <v>-0.47139999999999999</v>
      </c>
      <c r="M5" s="58">
        <v>-0.50960000000000005</v>
      </c>
      <c r="N5" s="58">
        <v>-0.54430000000000001</v>
      </c>
      <c r="O5" s="58">
        <v>-0.57440000000000002</v>
      </c>
      <c r="P5" s="58">
        <v>-0.58620000000000005</v>
      </c>
      <c r="Q5" s="58">
        <v>-0.59950000000000003</v>
      </c>
      <c r="R5" s="58">
        <v>-0.61699999999999999</v>
      </c>
      <c r="S5" s="58">
        <v>-0.62529999999999997</v>
      </c>
      <c r="T5" s="58">
        <v>-0.64270000000000005</v>
      </c>
      <c r="U5" s="58">
        <v>-0.64219999999999999</v>
      </c>
      <c r="V5" s="58">
        <v>-0.62380000000000002</v>
      </c>
      <c r="W5" s="58">
        <v>-0.61650000000000005</v>
      </c>
      <c r="X5" s="58">
        <v>-0.59920000000000007</v>
      </c>
      <c r="Y5" s="58">
        <v>-0.5857</v>
      </c>
      <c r="Z5" s="58">
        <v>-0.57420000000000004</v>
      </c>
      <c r="AA5" s="58">
        <v>-0.5423</v>
      </c>
      <c r="AB5" s="58">
        <v>-0.50919999999999999</v>
      </c>
      <c r="AC5" s="58">
        <v>-0.47110000000000002</v>
      </c>
      <c r="AD5" s="58">
        <v>-0.43130000000000002</v>
      </c>
      <c r="AE5" s="58">
        <v>-0.3876</v>
      </c>
      <c r="AF5" s="58">
        <v>-0.3352</v>
      </c>
      <c r="AG5" s="58">
        <v>-0.28750000000000003</v>
      </c>
      <c r="AH5" s="58">
        <v>-0.23140000000000002</v>
      </c>
      <c r="AI5" s="58">
        <v>-0.1648</v>
      </c>
      <c r="AJ5" s="58">
        <v>-0.1022</v>
      </c>
      <c r="AK5" s="58">
        <v>-4.9499999999999995E-2</v>
      </c>
      <c r="AL5" s="58">
        <v>1.1000000000000001E-3</v>
      </c>
    </row>
    <row r="6" spans="1:256" s="5" customFormat="1" ht="13.8" thickBot="1" x14ac:dyDescent="0.3">
      <c r="A6" s="68"/>
      <c r="B6" s="59">
        <v>4</v>
      </c>
      <c r="C6" s="57">
        <v>0</v>
      </c>
      <c r="D6" s="57">
        <v>-5.0499999999999996E-2</v>
      </c>
      <c r="E6" s="57">
        <v>-0.1041</v>
      </c>
      <c r="F6" s="57">
        <v>-0.16590000000000002</v>
      </c>
      <c r="G6" s="57">
        <v>-0.23240000000000002</v>
      </c>
      <c r="H6" s="57">
        <v>-0.28900000000000003</v>
      </c>
      <c r="I6" s="57">
        <v>-0.33640000000000003</v>
      </c>
      <c r="J6" s="57">
        <v>-0.38840000000000002</v>
      </c>
      <c r="K6" s="57">
        <v>-0.43230000000000002</v>
      </c>
      <c r="L6" s="57">
        <v>-0.47110000000000002</v>
      </c>
      <c r="M6" s="58">
        <v>-0.50990000000000002</v>
      </c>
      <c r="N6" s="58">
        <v>-0.54269999999999996</v>
      </c>
      <c r="O6" s="58">
        <v>-0.57479999999999998</v>
      </c>
      <c r="P6" s="58">
        <v>-0.58630000000000004</v>
      </c>
      <c r="Q6" s="58">
        <v>-0.59950000000000003</v>
      </c>
      <c r="R6" s="58">
        <v>-0.61709999999999998</v>
      </c>
      <c r="S6" s="58">
        <v>-0.62529999999999997</v>
      </c>
      <c r="T6" s="58">
        <v>-0.64270000000000005</v>
      </c>
      <c r="U6" s="58">
        <v>-0.64200000000000002</v>
      </c>
      <c r="V6" s="58">
        <v>-0.624</v>
      </c>
      <c r="W6" s="58">
        <v>-0.61629999999999996</v>
      </c>
      <c r="X6" s="58">
        <v>-0.59850000000000003</v>
      </c>
      <c r="Y6" s="58">
        <v>-0.58510000000000006</v>
      </c>
      <c r="Z6" s="58">
        <v>-0.57389999999999997</v>
      </c>
      <c r="AA6" s="58">
        <v>-0.54239999999999999</v>
      </c>
      <c r="AB6" s="58">
        <v>-0.50929999999999997</v>
      </c>
      <c r="AC6" s="58">
        <v>-0.47039999999999998</v>
      </c>
      <c r="AD6" s="58">
        <v>-0.43099999999999999</v>
      </c>
      <c r="AE6" s="58">
        <v>-0.38700000000000001</v>
      </c>
      <c r="AF6" s="58">
        <v>-0.3352</v>
      </c>
      <c r="AG6" s="58">
        <v>-0.28770000000000001</v>
      </c>
      <c r="AH6" s="58">
        <v>-0.2311</v>
      </c>
      <c r="AI6" s="58">
        <v>-0.1648</v>
      </c>
      <c r="AJ6" s="58">
        <v>-0.10239999999999999</v>
      </c>
      <c r="AK6" s="58">
        <v>-4.9299999999999997E-2</v>
      </c>
      <c r="AL6" s="58">
        <v>1E-3</v>
      </c>
    </row>
    <row r="7" spans="1:256" s="5" customFormat="1" x14ac:dyDescent="0.25">
      <c r="A7" s="55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</row>
    <row r="8" spans="1:256" s="5" customFormat="1" x14ac:dyDescent="0.25">
      <c r="A8" s="55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</row>
    <row r="9" spans="1:256" s="5" customFormat="1" ht="13.8" thickBot="1" x14ac:dyDescent="0.3">
      <c r="A9" s="55"/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</row>
    <row r="10" spans="1:256" s="101" customFormat="1" ht="13.2" customHeight="1" thickBot="1" x14ac:dyDescent="0.3">
      <c r="A10" s="101" t="s">
        <v>2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2"/>
      <c r="EP10" s="102"/>
      <c r="EQ10" s="102"/>
      <c r="ER10" s="102"/>
      <c r="ES10" s="102"/>
      <c r="ET10" s="102"/>
      <c r="EU10" s="102"/>
      <c r="EV10" s="102"/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2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02"/>
      <c r="FV10" s="102"/>
      <c r="FW10" s="102"/>
      <c r="FX10" s="102"/>
      <c r="FY10" s="102"/>
      <c r="FZ10" s="102"/>
      <c r="GA10" s="102"/>
      <c r="GB10" s="102"/>
      <c r="GC10" s="102"/>
      <c r="GD10" s="102"/>
      <c r="GE10" s="102"/>
      <c r="GF10" s="102"/>
      <c r="GG10" s="102"/>
      <c r="GH10" s="102"/>
      <c r="GI10" s="102"/>
      <c r="GJ10" s="102"/>
      <c r="GK10" s="102"/>
      <c r="GL10" s="102"/>
      <c r="GM10" s="102"/>
      <c r="GN10" s="102"/>
      <c r="GO10" s="102"/>
      <c r="GP10" s="102"/>
      <c r="GQ10" s="102"/>
      <c r="GR10" s="102"/>
      <c r="GS10" s="102"/>
      <c r="GT10" s="102"/>
      <c r="GU10" s="102"/>
      <c r="GV10" s="102"/>
      <c r="GW10" s="102"/>
      <c r="GX10" s="102"/>
      <c r="GY10" s="102"/>
      <c r="GZ10" s="102"/>
      <c r="HA10" s="102"/>
      <c r="HB10" s="102"/>
      <c r="HC10" s="102"/>
      <c r="HD10" s="102"/>
      <c r="HE10" s="102"/>
      <c r="HF10" s="102"/>
      <c r="HG10" s="102"/>
      <c r="HH10" s="102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</row>
    <row r="11" spans="1:256" s="101" customFormat="1" ht="13.2" customHeight="1" thickBot="1" x14ac:dyDescent="0.3">
      <c r="A11" s="109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  <c r="IO11" s="110"/>
      <c r="IP11" s="110"/>
      <c r="IQ11" s="110"/>
      <c r="IR11" s="110"/>
      <c r="IS11" s="110"/>
      <c r="IT11" s="110"/>
      <c r="IU11" s="110"/>
      <c r="IV11" s="110"/>
    </row>
    <row r="12" spans="1:256" s="101" customFormat="1" ht="13.8" customHeight="1" thickBot="1" x14ac:dyDescent="0.3">
      <c r="A12" s="104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  <c r="DV12" s="105"/>
      <c r="DW12" s="105"/>
      <c r="DX12" s="105"/>
      <c r="DY12" s="105"/>
      <c r="DZ12" s="105"/>
      <c r="EA12" s="105"/>
      <c r="EB12" s="105"/>
      <c r="EC12" s="105"/>
      <c r="ED12" s="105"/>
      <c r="EE12" s="105"/>
      <c r="EF12" s="105"/>
      <c r="EG12" s="105"/>
      <c r="EH12" s="105"/>
      <c r="EI12" s="105"/>
      <c r="EJ12" s="105"/>
      <c r="EK12" s="105"/>
      <c r="EL12" s="105"/>
      <c r="EM12" s="105"/>
      <c r="EN12" s="105"/>
      <c r="EO12" s="105"/>
      <c r="EP12" s="105"/>
      <c r="EQ12" s="105"/>
      <c r="ER12" s="105"/>
      <c r="ES12" s="105"/>
      <c r="ET12" s="105"/>
      <c r="EU12" s="105"/>
      <c r="EV12" s="105"/>
      <c r="EW12" s="105"/>
      <c r="EX12" s="105"/>
      <c r="EY12" s="105"/>
      <c r="EZ12" s="105"/>
      <c r="FA12" s="105"/>
      <c r="FB12" s="105"/>
      <c r="FC12" s="105"/>
      <c r="FD12" s="105"/>
      <c r="FE12" s="105"/>
      <c r="FF12" s="105"/>
      <c r="FG12" s="105"/>
      <c r="FH12" s="105"/>
      <c r="FI12" s="105"/>
      <c r="FJ12" s="105"/>
      <c r="FK12" s="105"/>
      <c r="FL12" s="105"/>
      <c r="FM12" s="105"/>
      <c r="FN12" s="105"/>
      <c r="FO12" s="105"/>
      <c r="FP12" s="105"/>
      <c r="FQ12" s="105"/>
      <c r="FR12" s="105"/>
      <c r="FS12" s="105"/>
      <c r="FT12" s="105"/>
      <c r="FU12" s="105"/>
      <c r="FV12" s="105"/>
      <c r="FW12" s="105"/>
      <c r="FX12" s="105"/>
      <c r="FY12" s="105"/>
      <c r="FZ12" s="105"/>
      <c r="GA12" s="105"/>
      <c r="GB12" s="105"/>
      <c r="GC12" s="105"/>
      <c r="GD12" s="105"/>
      <c r="GE12" s="105"/>
      <c r="GF12" s="105"/>
      <c r="GG12" s="105"/>
      <c r="GH12" s="105"/>
      <c r="GI12" s="105"/>
      <c r="GJ12" s="105"/>
      <c r="GK12" s="105"/>
      <c r="GL12" s="105"/>
      <c r="GM12" s="105"/>
      <c r="GN12" s="105"/>
      <c r="GO12" s="105"/>
      <c r="GP12" s="105"/>
      <c r="GQ12" s="105"/>
      <c r="GR12" s="105"/>
      <c r="GS12" s="105"/>
      <c r="GT12" s="105"/>
      <c r="GU12" s="105"/>
      <c r="GV12" s="105"/>
      <c r="GW12" s="105"/>
      <c r="GX12" s="105"/>
      <c r="GY12" s="105"/>
      <c r="GZ12" s="105"/>
      <c r="HA12" s="105"/>
      <c r="HB12" s="105"/>
      <c r="HC12" s="105"/>
      <c r="HD12" s="105"/>
      <c r="HE12" s="105"/>
      <c r="HF12" s="105"/>
      <c r="HG12" s="105"/>
      <c r="HH12" s="105"/>
      <c r="HI12" s="105"/>
      <c r="HJ12" s="105"/>
      <c r="HK12" s="105"/>
      <c r="HL12" s="105"/>
      <c r="HM12" s="105"/>
      <c r="HN12" s="105"/>
      <c r="HO12" s="105"/>
      <c r="HP12" s="105"/>
      <c r="HQ12" s="105"/>
      <c r="HR12" s="105"/>
      <c r="HS12" s="105"/>
      <c r="HT12" s="105"/>
      <c r="HU12" s="105"/>
      <c r="HV12" s="105"/>
      <c r="HW12" s="105"/>
      <c r="HX12" s="105"/>
      <c r="HY12" s="105"/>
      <c r="HZ12" s="105"/>
      <c r="IA12" s="105"/>
      <c r="IB12" s="105"/>
      <c r="IC12" s="105"/>
      <c r="ID12" s="105"/>
      <c r="IE12" s="105"/>
      <c r="IF12" s="105"/>
      <c r="IG12" s="105"/>
      <c r="IH12" s="105"/>
      <c r="II12" s="105"/>
      <c r="IJ12" s="105"/>
      <c r="IK12" s="105"/>
      <c r="IL12" s="105"/>
      <c r="IM12" s="105"/>
      <c r="IN12" s="105"/>
      <c r="IO12" s="105"/>
      <c r="IP12" s="105"/>
      <c r="IQ12" s="105"/>
      <c r="IR12" s="105"/>
      <c r="IS12" s="105"/>
      <c r="IT12" s="105"/>
      <c r="IU12" s="105"/>
      <c r="IV12" s="105"/>
    </row>
    <row r="13" spans="1:256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</row>
    <row r="14" spans="1:256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</row>
    <row r="15" spans="1:256" ht="13.8" thickBot="1" x14ac:dyDescent="0.3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56" ht="13.8" thickBot="1" x14ac:dyDescent="0.3">
      <c r="B16" s="107" t="s">
        <v>3</v>
      </c>
      <c r="C16" s="107"/>
      <c r="D16" s="9" t="s">
        <v>4</v>
      </c>
      <c r="E16" s="9" t="s">
        <v>5</v>
      </c>
      <c r="F16" s="9" t="s">
        <v>6</v>
      </c>
      <c r="G16" s="9" t="s">
        <v>7</v>
      </c>
      <c r="H16" s="9" t="s">
        <v>8</v>
      </c>
      <c r="I16" s="9" t="s">
        <v>9</v>
      </c>
      <c r="J16" s="9" t="s">
        <v>10</v>
      </c>
      <c r="K16" s="9" t="s">
        <v>11</v>
      </c>
      <c r="L16" s="9" t="s">
        <v>12</v>
      </c>
      <c r="M16" s="9" t="s">
        <v>13</v>
      </c>
      <c r="N16" s="9" t="s">
        <v>14</v>
      </c>
      <c r="O16" s="9" t="s">
        <v>15</v>
      </c>
      <c r="P16" s="9" t="s">
        <v>16</v>
      </c>
      <c r="Q16" s="9" t="s">
        <v>17</v>
      </c>
      <c r="R16" s="9" t="s">
        <v>18</v>
      </c>
      <c r="S16" s="9" t="s">
        <v>19</v>
      </c>
      <c r="T16" s="9" t="s">
        <v>20</v>
      </c>
      <c r="U16" s="9" t="s">
        <v>21</v>
      </c>
    </row>
    <row r="17" spans="2:21" ht="13.8" thickBot="1" x14ac:dyDescent="0.3">
      <c r="B17" s="125" t="s">
        <v>22</v>
      </c>
      <c r="C17" s="125"/>
      <c r="D17" s="10">
        <f t="shared" ref="D17:U17" si="0">C3</f>
        <v>0</v>
      </c>
      <c r="E17" s="10">
        <f t="shared" si="0"/>
        <v>-5.1200000000000002E-2</v>
      </c>
      <c r="F17" s="10">
        <f t="shared" si="0"/>
        <v>-0.104</v>
      </c>
      <c r="G17" s="10">
        <f t="shared" si="0"/>
        <v>-0.16539999999999999</v>
      </c>
      <c r="H17" s="10">
        <f t="shared" si="0"/>
        <v>-0.23230000000000001</v>
      </c>
      <c r="I17" s="10">
        <f t="shared" si="0"/>
        <v>-0.2893</v>
      </c>
      <c r="J17" s="10">
        <f t="shared" si="0"/>
        <v>-0.33660000000000001</v>
      </c>
      <c r="K17" s="10">
        <f t="shared" si="0"/>
        <v>-0.3886</v>
      </c>
      <c r="L17" s="10">
        <f t="shared" si="0"/>
        <v>-0.4325</v>
      </c>
      <c r="M17" s="10">
        <f t="shared" si="0"/>
        <v>-0.47110000000000002</v>
      </c>
      <c r="N17" s="10">
        <f t="shared" si="0"/>
        <v>-0.51019999999999999</v>
      </c>
      <c r="O17" s="10">
        <f t="shared" si="0"/>
        <v>-0.54400000000000004</v>
      </c>
      <c r="P17" s="10">
        <f t="shared" si="0"/>
        <v>-0.57530000000000003</v>
      </c>
      <c r="Q17" s="10">
        <f t="shared" si="0"/>
        <v>-0.58740000000000003</v>
      </c>
      <c r="R17" s="10">
        <f t="shared" si="0"/>
        <v>-0.60050000000000003</v>
      </c>
      <c r="S17" s="10">
        <f t="shared" si="0"/>
        <v>-0.61780000000000002</v>
      </c>
      <c r="T17" s="10">
        <f t="shared" si="0"/>
        <v>-0.62629999999999997</v>
      </c>
      <c r="U17" s="10">
        <f t="shared" si="0"/>
        <v>-0.64290000000000003</v>
      </c>
    </row>
    <row r="18" spans="2:21" ht="13.8" thickBot="1" x14ac:dyDescent="0.3">
      <c r="B18" s="125" t="s">
        <v>23</v>
      </c>
      <c r="C18" s="125"/>
      <c r="D18" s="10">
        <f t="shared" ref="D18:U18" si="1">C4</f>
        <v>0</v>
      </c>
      <c r="E18" s="10">
        <f t="shared" si="1"/>
        <v>-5.11E-2</v>
      </c>
      <c r="F18" s="10">
        <f t="shared" si="1"/>
        <v>-0.1041</v>
      </c>
      <c r="G18" s="10">
        <f t="shared" si="1"/>
        <v>-0.16619999999999999</v>
      </c>
      <c r="H18" s="10">
        <f t="shared" si="1"/>
        <v>-0.2319</v>
      </c>
      <c r="I18" s="10">
        <f t="shared" si="1"/>
        <v>-0.28889999999999999</v>
      </c>
      <c r="J18" s="10">
        <f t="shared" si="1"/>
        <v>-0.33639999999999998</v>
      </c>
      <c r="K18" s="10">
        <f t="shared" si="1"/>
        <v>-0.38819999999999999</v>
      </c>
      <c r="L18" s="10">
        <f t="shared" si="1"/>
        <v>-0.43209999999999998</v>
      </c>
      <c r="M18" s="10">
        <f t="shared" si="1"/>
        <v>-0.47110000000000002</v>
      </c>
      <c r="N18" s="10">
        <f t="shared" si="1"/>
        <v>-0.50980000000000003</v>
      </c>
      <c r="O18" s="10">
        <f t="shared" si="1"/>
        <v>-0.54310000000000003</v>
      </c>
      <c r="P18" s="10">
        <f t="shared" si="1"/>
        <v>-0.57440000000000002</v>
      </c>
      <c r="Q18" s="10">
        <f t="shared" si="1"/>
        <v>-0.58640000000000003</v>
      </c>
      <c r="R18" s="10">
        <f t="shared" si="1"/>
        <v>-0.59970000000000001</v>
      </c>
      <c r="S18" s="10">
        <f t="shared" si="1"/>
        <v>-0.6169</v>
      </c>
      <c r="T18" s="10">
        <f t="shared" si="1"/>
        <v>-0.62529999999999997</v>
      </c>
      <c r="U18" s="10">
        <f t="shared" si="1"/>
        <v>-0.64259999999999995</v>
      </c>
    </row>
    <row r="19" spans="2:21" ht="13.8" thickBot="1" x14ac:dyDescent="0.3">
      <c r="B19" s="125" t="s">
        <v>24</v>
      </c>
      <c r="C19" s="125"/>
      <c r="D19" s="10">
        <f t="shared" ref="D19:U19" si="2">C5</f>
        <v>0</v>
      </c>
      <c r="E19" s="10">
        <f t="shared" si="2"/>
        <v>-5.0699999999999995E-2</v>
      </c>
      <c r="F19" s="10">
        <f t="shared" si="2"/>
        <v>-0.1041</v>
      </c>
      <c r="G19" s="10">
        <f t="shared" si="2"/>
        <v>-0.16590000000000002</v>
      </c>
      <c r="H19" s="10">
        <f t="shared" si="2"/>
        <v>-0.23180000000000001</v>
      </c>
      <c r="I19" s="10">
        <f t="shared" si="2"/>
        <v>-0.28889999999999999</v>
      </c>
      <c r="J19" s="10">
        <f t="shared" si="2"/>
        <v>-0.33640000000000003</v>
      </c>
      <c r="K19" s="10">
        <f t="shared" si="2"/>
        <v>-0.38790000000000002</v>
      </c>
      <c r="L19" s="10">
        <f t="shared" si="2"/>
        <v>-0.43209999999999998</v>
      </c>
      <c r="M19" s="10">
        <f t="shared" si="2"/>
        <v>-0.47139999999999999</v>
      </c>
      <c r="N19" s="10">
        <f t="shared" si="2"/>
        <v>-0.50960000000000005</v>
      </c>
      <c r="O19" s="10">
        <f t="shared" si="2"/>
        <v>-0.54430000000000001</v>
      </c>
      <c r="P19" s="10">
        <f t="shared" si="2"/>
        <v>-0.57440000000000002</v>
      </c>
      <c r="Q19" s="10">
        <f t="shared" si="2"/>
        <v>-0.58620000000000005</v>
      </c>
      <c r="R19" s="10">
        <f t="shared" si="2"/>
        <v>-0.59950000000000003</v>
      </c>
      <c r="S19" s="10">
        <f t="shared" si="2"/>
        <v>-0.61699999999999999</v>
      </c>
      <c r="T19" s="10">
        <f t="shared" si="2"/>
        <v>-0.62529999999999997</v>
      </c>
      <c r="U19" s="10">
        <f t="shared" si="2"/>
        <v>-0.64270000000000005</v>
      </c>
    </row>
    <row r="20" spans="2:21" ht="13.8" thickBot="1" x14ac:dyDescent="0.3">
      <c r="B20" s="125" t="s">
        <v>25</v>
      </c>
      <c r="C20" s="125"/>
      <c r="D20" s="10">
        <f t="shared" ref="D20:U20" si="3">C6</f>
        <v>0</v>
      </c>
      <c r="E20" s="10">
        <f t="shared" si="3"/>
        <v>-5.0499999999999996E-2</v>
      </c>
      <c r="F20" s="10">
        <f t="shared" si="3"/>
        <v>-0.1041</v>
      </c>
      <c r="G20" s="10">
        <f t="shared" si="3"/>
        <v>-0.16590000000000002</v>
      </c>
      <c r="H20" s="10">
        <f t="shared" si="3"/>
        <v>-0.23240000000000002</v>
      </c>
      <c r="I20" s="10">
        <f t="shared" si="3"/>
        <v>-0.28900000000000003</v>
      </c>
      <c r="J20" s="10">
        <f t="shared" si="3"/>
        <v>-0.33640000000000003</v>
      </c>
      <c r="K20" s="10">
        <f t="shared" si="3"/>
        <v>-0.38840000000000002</v>
      </c>
      <c r="L20" s="10">
        <f t="shared" si="3"/>
        <v>-0.43230000000000002</v>
      </c>
      <c r="M20" s="10">
        <f t="shared" si="3"/>
        <v>-0.47110000000000002</v>
      </c>
      <c r="N20" s="10">
        <f t="shared" si="3"/>
        <v>-0.50990000000000002</v>
      </c>
      <c r="O20" s="10">
        <f t="shared" si="3"/>
        <v>-0.54269999999999996</v>
      </c>
      <c r="P20" s="10">
        <f t="shared" si="3"/>
        <v>-0.57479999999999998</v>
      </c>
      <c r="Q20" s="10">
        <f t="shared" si="3"/>
        <v>-0.58630000000000004</v>
      </c>
      <c r="R20" s="10">
        <f t="shared" si="3"/>
        <v>-0.59950000000000003</v>
      </c>
      <c r="S20" s="10">
        <f t="shared" si="3"/>
        <v>-0.61709999999999998</v>
      </c>
      <c r="T20" s="10">
        <f t="shared" si="3"/>
        <v>-0.62529999999999997</v>
      </c>
      <c r="U20" s="10">
        <f t="shared" si="3"/>
        <v>-0.64270000000000005</v>
      </c>
    </row>
    <row r="21" spans="2:21" ht="13.8" thickBot="1" x14ac:dyDescent="0.3">
      <c r="B21" s="107" t="s">
        <v>27</v>
      </c>
      <c r="C21" s="107"/>
      <c r="D21" s="11">
        <f t="shared" ref="D21:U21" si="4">AVERAGE(D17:D20)</f>
        <v>0</v>
      </c>
      <c r="E21" s="12">
        <f t="shared" si="4"/>
        <v>-5.0874999999999997E-2</v>
      </c>
      <c r="F21" s="12">
        <f t="shared" si="4"/>
        <v>-0.104075</v>
      </c>
      <c r="G21" s="12">
        <f t="shared" si="4"/>
        <v>-0.16585000000000003</v>
      </c>
      <c r="H21" s="12">
        <f t="shared" si="4"/>
        <v>-0.2321</v>
      </c>
      <c r="I21" s="12">
        <f t="shared" si="4"/>
        <v>-0.28902499999999998</v>
      </c>
      <c r="J21" s="12">
        <f t="shared" si="4"/>
        <v>-0.33645000000000003</v>
      </c>
      <c r="K21" s="12">
        <f t="shared" si="4"/>
        <v>-0.38827499999999998</v>
      </c>
      <c r="L21" s="12">
        <f t="shared" si="4"/>
        <v>-0.43225000000000002</v>
      </c>
      <c r="M21" s="12">
        <f t="shared" si="4"/>
        <v>-0.47117500000000001</v>
      </c>
      <c r="N21" s="12">
        <f t="shared" si="4"/>
        <v>-0.50987500000000008</v>
      </c>
      <c r="O21" s="12">
        <f t="shared" si="4"/>
        <v>-0.54352500000000004</v>
      </c>
      <c r="P21" s="12">
        <f t="shared" si="4"/>
        <v>-0.57472500000000004</v>
      </c>
      <c r="Q21" s="12">
        <f t="shared" si="4"/>
        <v>-0.58657500000000007</v>
      </c>
      <c r="R21" s="12">
        <f t="shared" si="4"/>
        <v>-0.5998</v>
      </c>
      <c r="S21" s="12">
        <f t="shared" si="4"/>
        <v>-0.61719999999999997</v>
      </c>
      <c r="T21" s="12">
        <f t="shared" si="4"/>
        <v>-0.62554999999999994</v>
      </c>
      <c r="U21" s="12">
        <f t="shared" si="4"/>
        <v>-0.64272499999999999</v>
      </c>
    </row>
    <row r="22" spans="2:21" ht="13.8" thickBot="1" x14ac:dyDescent="0.3">
      <c r="B22" s="107" t="s">
        <v>28</v>
      </c>
      <c r="C22" s="107"/>
      <c r="D22" s="12">
        <f t="shared" ref="D22:U22" si="5">_xlfn.STDEV.S(D17:D20)</f>
        <v>0</v>
      </c>
      <c r="E22" s="12">
        <f t="shared" si="5"/>
        <v>3.3040379335998649E-4</v>
      </c>
      <c r="F22" s="12">
        <f t="shared" si="5"/>
        <v>5.0000000000001432E-5</v>
      </c>
      <c r="G22" s="12">
        <f t="shared" si="5"/>
        <v>3.3166247903554109E-4</v>
      </c>
      <c r="H22" s="12">
        <f t="shared" si="5"/>
        <v>2.9439202887760331E-4</v>
      </c>
      <c r="I22" s="12">
        <f t="shared" si="5"/>
        <v>1.892969448600127E-4</v>
      </c>
      <c r="J22" s="12">
        <f t="shared" si="5"/>
        <v>9.9999999999998243E-5</v>
      </c>
      <c r="K22" s="12">
        <f t="shared" si="5"/>
        <v>2.9860788111947696E-4</v>
      </c>
      <c r="L22" s="12">
        <f t="shared" si="5"/>
        <v>1.9148542155127552E-4</v>
      </c>
      <c r="M22" s="12">
        <f t="shared" si="5"/>
        <v>1.4999999999998348E-4</v>
      </c>
      <c r="N22" s="12">
        <f t="shared" si="5"/>
        <v>2.4999999999997247E-4</v>
      </c>
      <c r="O22" s="12">
        <f t="shared" si="5"/>
        <v>7.5000000000001975E-4</v>
      </c>
      <c r="P22" s="12">
        <f t="shared" si="5"/>
        <v>4.2720018726587932E-4</v>
      </c>
      <c r="Q22" s="12">
        <f t="shared" si="5"/>
        <v>5.560275772537363E-4</v>
      </c>
      <c r="R22" s="12">
        <f t="shared" si="5"/>
        <v>4.7609522856952534E-4</v>
      </c>
      <c r="S22" s="12">
        <f t="shared" si="5"/>
        <v>4.0824829046387241E-4</v>
      </c>
      <c r="T22" s="12">
        <f t="shared" si="5"/>
        <v>5.0000000000000055E-4</v>
      </c>
      <c r="U22" s="12">
        <f t="shared" si="5"/>
        <v>1.2583057392120207E-4</v>
      </c>
    </row>
    <row r="23" spans="2:21" x14ac:dyDescent="0.25">
      <c r="D23" s="13"/>
    </row>
    <row r="26" spans="2:21" ht="13.8" thickBot="1" x14ac:dyDescent="0.3"/>
    <row r="27" spans="2:21" ht="13.8" thickBot="1" x14ac:dyDescent="0.3">
      <c r="B27" s="107" t="s">
        <v>29</v>
      </c>
      <c r="C27" s="107"/>
      <c r="D27" s="9" t="s">
        <v>4</v>
      </c>
      <c r="E27" s="9" t="s">
        <v>5</v>
      </c>
      <c r="F27" s="9" t="s">
        <v>6</v>
      </c>
      <c r="G27" s="9" t="s">
        <v>7</v>
      </c>
      <c r="H27" s="9" t="s">
        <v>8</v>
      </c>
      <c r="I27" s="9" t="s">
        <v>9</v>
      </c>
      <c r="J27" s="9" t="s">
        <v>10</v>
      </c>
      <c r="K27" s="9" t="s">
        <v>11</v>
      </c>
      <c r="L27" s="9" t="s">
        <v>12</v>
      </c>
      <c r="M27" s="9" t="s">
        <v>13</v>
      </c>
      <c r="N27" s="9" t="s">
        <v>14</v>
      </c>
      <c r="O27" s="9" t="s">
        <v>15</v>
      </c>
      <c r="P27" s="9" t="s">
        <v>16</v>
      </c>
      <c r="Q27" s="9" t="s">
        <v>17</v>
      </c>
      <c r="R27" s="9" t="s">
        <v>18</v>
      </c>
      <c r="S27" s="9" t="s">
        <v>19</v>
      </c>
      <c r="T27" s="9" t="s">
        <v>20</v>
      </c>
      <c r="U27" s="9" t="s">
        <v>21</v>
      </c>
    </row>
    <row r="28" spans="2:21" x14ac:dyDescent="0.25">
      <c r="B28" s="111" t="s">
        <v>30</v>
      </c>
      <c r="C28" s="112"/>
      <c r="D28" s="10">
        <f>AL3</f>
        <v>6.9999999999999999E-4</v>
      </c>
      <c r="E28" s="10">
        <f>AK3</f>
        <v>-5.0299999999999997E-2</v>
      </c>
      <c r="F28" s="10">
        <f>AJ3</f>
        <v>-0.1028</v>
      </c>
      <c r="G28" s="10">
        <f>AI3</f>
        <v>-0.1651</v>
      </c>
      <c r="H28" s="10">
        <f>AH3</f>
        <v>-0.2321</v>
      </c>
      <c r="I28" s="10">
        <f>AG3</f>
        <v>-0.28820000000000001</v>
      </c>
      <c r="J28" s="10">
        <f>AF3</f>
        <v>-0.33639999999999998</v>
      </c>
      <c r="K28" s="10">
        <f>AE3</f>
        <v>-0.38840000000000002</v>
      </c>
      <c r="L28" s="10">
        <f>AD3</f>
        <v>-0.43230000000000002</v>
      </c>
      <c r="M28" s="10">
        <f>AC3</f>
        <v>-0.47170000000000001</v>
      </c>
      <c r="N28" s="10">
        <f>AB3</f>
        <v>-0.51049999999999995</v>
      </c>
      <c r="O28" s="10">
        <f>AA3</f>
        <v>-0.54549999999999998</v>
      </c>
      <c r="P28" s="10">
        <f>Z3</f>
        <v>-0.57540000000000002</v>
      </c>
      <c r="Q28" s="10">
        <f>Y3</f>
        <v>-0.58689999999999998</v>
      </c>
      <c r="R28" s="10">
        <f>X3</f>
        <v>-0.60029999999999994</v>
      </c>
      <c r="S28" s="10">
        <f>W3</f>
        <v>-0.61760000000000004</v>
      </c>
      <c r="T28" s="10">
        <f>V3</f>
        <v>-0.62529999999999997</v>
      </c>
      <c r="U28" s="10">
        <f>U3</f>
        <v>-0.64290000000000003</v>
      </c>
    </row>
    <row r="29" spans="2:21" x14ac:dyDescent="0.25">
      <c r="B29" s="111" t="s">
        <v>31</v>
      </c>
      <c r="C29" s="112"/>
      <c r="D29" s="10">
        <f>AL4</f>
        <v>1.5E-3</v>
      </c>
      <c r="E29" s="10">
        <f>AK4</f>
        <v>-4.9099999999999998E-2</v>
      </c>
      <c r="F29" s="10">
        <f>AJ4</f>
        <v>-0.1022</v>
      </c>
      <c r="G29" s="10">
        <f>AI4</f>
        <v>-0.1641</v>
      </c>
      <c r="H29" s="10">
        <f>AH4</f>
        <v>-0.23050000000000001</v>
      </c>
      <c r="I29" s="10">
        <f>AG4</f>
        <v>-0.28739999999999999</v>
      </c>
      <c r="J29" s="10">
        <f>AF4</f>
        <v>-0.33550000000000002</v>
      </c>
      <c r="K29" s="10">
        <f>AE4</f>
        <v>-0.3871</v>
      </c>
      <c r="L29" s="10">
        <f>AD4</f>
        <v>-0.43109999999999998</v>
      </c>
      <c r="M29" s="10">
        <f>AC4</f>
        <v>-0.47120000000000001</v>
      </c>
      <c r="N29" s="10">
        <f>AB4</f>
        <v>-0.50949999999999995</v>
      </c>
      <c r="O29" s="10">
        <f>AA4</f>
        <v>-0.54359999999999997</v>
      </c>
      <c r="P29" s="10">
        <f>Z4</f>
        <v>-0.57420000000000004</v>
      </c>
      <c r="Q29" s="10">
        <f>Y4</f>
        <v>-0.58550000000000002</v>
      </c>
      <c r="R29" s="10">
        <f>X4</f>
        <v>-0.59930000000000005</v>
      </c>
      <c r="S29" s="10">
        <f>W4</f>
        <v>-0.61639999999999995</v>
      </c>
      <c r="T29" s="10">
        <f>V4</f>
        <v>-0.62409999999999999</v>
      </c>
      <c r="U29" s="10">
        <f>U4</f>
        <v>-0.6421</v>
      </c>
    </row>
    <row r="30" spans="2:21" x14ac:dyDescent="0.25">
      <c r="B30" s="111" t="s">
        <v>32</v>
      </c>
      <c r="C30" s="112"/>
      <c r="D30" s="10">
        <f>AL5</f>
        <v>1.1000000000000001E-3</v>
      </c>
      <c r="E30" s="10">
        <f>AK5</f>
        <v>-4.9499999999999995E-2</v>
      </c>
      <c r="F30" s="10">
        <f>AJ5</f>
        <v>-0.1022</v>
      </c>
      <c r="G30" s="10">
        <f>AI5</f>
        <v>-0.1648</v>
      </c>
      <c r="H30" s="10">
        <f>AH5</f>
        <v>-0.23140000000000002</v>
      </c>
      <c r="I30" s="10">
        <f>AG5</f>
        <v>-0.28750000000000003</v>
      </c>
      <c r="J30" s="10">
        <f>AF5</f>
        <v>-0.3352</v>
      </c>
      <c r="K30" s="10">
        <f>AE5</f>
        <v>-0.3876</v>
      </c>
      <c r="L30" s="10">
        <f>AD5</f>
        <v>-0.43130000000000002</v>
      </c>
      <c r="M30" s="10">
        <f>AC5</f>
        <v>-0.47110000000000002</v>
      </c>
      <c r="N30" s="10">
        <f>AB5</f>
        <v>-0.50919999999999999</v>
      </c>
      <c r="O30" s="10">
        <f>AA5</f>
        <v>-0.5423</v>
      </c>
      <c r="P30" s="10">
        <f>Z5</f>
        <v>-0.57420000000000004</v>
      </c>
      <c r="Q30" s="10">
        <f>Y5</f>
        <v>-0.5857</v>
      </c>
      <c r="R30" s="10">
        <f>X5</f>
        <v>-0.59920000000000007</v>
      </c>
      <c r="S30" s="10">
        <f>W5</f>
        <v>-0.61650000000000005</v>
      </c>
      <c r="T30" s="10">
        <f>V5</f>
        <v>-0.62380000000000002</v>
      </c>
      <c r="U30" s="10">
        <f>U5</f>
        <v>-0.64219999999999999</v>
      </c>
    </row>
    <row r="31" spans="2:21" ht="13.8" thickBot="1" x14ac:dyDescent="0.3">
      <c r="B31" s="111" t="s">
        <v>33</v>
      </c>
      <c r="C31" s="112"/>
      <c r="D31" s="10">
        <f>AL6</f>
        <v>1E-3</v>
      </c>
      <c r="E31" s="10">
        <f>AK6</f>
        <v>-4.9299999999999997E-2</v>
      </c>
      <c r="F31" s="10">
        <f>AJ6</f>
        <v>-0.10239999999999999</v>
      </c>
      <c r="G31" s="10">
        <f>AI6</f>
        <v>-0.1648</v>
      </c>
      <c r="H31" s="10">
        <f>AH6</f>
        <v>-0.2311</v>
      </c>
      <c r="I31" s="10">
        <f>AG6</f>
        <v>-0.28770000000000001</v>
      </c>
      <c r="J31" s="10">
        <f>AF6</f>
        <v>-0.3352</v>
      </c>
      <c r="K31" s="10">
        <f>AE6</f>
        <v>-0.38700000000000001</v>
      </c>
      <c r="L31" s="10">
        <f>AD6</f>
        <v>-0.43099999999999999</v>
      </c>
      <c r="M31" s="10">
        <f>AC6</f>
        <v>-0.47039999999999998</v>
      </c>
      <c r="N31" s="10">
        <f>AB6</f>
        <v>-0.50929999999999997</v>
      </c>
      <c r="O31" s="10">
        <f>AA6</f>
        <v>-0.54239999999999999</v>
      </c>
      <c r="P31" s="10">
        <f>Z6</f>
        <v>-0.57389999999999997</v>
      </c>
      <c r="Q31" s="10">
        <f>Y6</f>
        <v>-0.58510000000000006</v>
      </c>
      <c r="R31" s="10">
        <f>X6</f>
        <v>-0.59850000000000003</v>
      </c>
      <c r="S31" s="10">
        <f>W6</f>
        <v>-0.61629999999999996</v>
      </c>
      <c r="T31" s="10">
        <f>V6</f>
        <v>-0.624</v>
      </c>
      <c r="U31" s="10">
        <f>U6</f>
        <v>-0.64200000000000002</v>
      </c>
    </row>
    <row r="32" spans="2:21" ht="13.8" thickBot="1" x14ac:dyDescent="0.3">
      <c r="B32" s="107" t="s">
        <v>35</v>
      </c>
      <c r="C32" s="107"/>
      <c r="D32" s="11">
        <f t="shared" ref="D32:U32" si="6">AVERAGE(D28:D31)</f>
        <v>1.075E-3</v>
      </c>
      <c r="E32" s="12">
        <f t="shared" si="6"/>
        <v>-4.9549999999999997E-2</v>
      </c>
      <c r="F32" s="12">
        <f t="shared" si="6"/>
        <v>-0.1024</v>
      </c>
      <c r="G32" s="12">
        <f t="shared" si="6"/>
        <v>-0.16470000000000001</v>
      </c>
      <c r="H32" s="12">
        <f t="shared" si="6"/>
        <v>-0.23127500000000001</v>
      </c>
      <c r="I32" s="12">
        <f t="shared" si="6"/>
        <v>-0.28770000000000001</v>
      </c>
      <c r="J32" s="12">
        <f t="shared" si="6"/>
        <v>-0.33557499999999996</v>
      </c>
      <c r="K32" s="12">
        <f t="shared" si="6"/>
        <v>-0.38752500000000001</v>
      </c>
      <c r="L32" s="12">
        <f t="shared" si="6"/>
        <v>-0.431425</v>
      </c>
      <c r="M32" s="12">
        <f t="shared" si="6"/>
        <v>-0.47110000000000002</v>
      </c>
      <c r="N32" s="12">
        <f t="shared" si="6"/>
        <v>-0.50962499999999999</v>
      </c>
      <c r="O32" s="12">
        <f t="shared" si="6"/>
        <v>-0.54344999999999999</v>
      </c>
      <c r="P32" s="12">
        <f t="shared" si="6"/>
        <v>-0.57442499999999996</v>
      </c>
      <c r="Q32" s="12">
        <f t="shared" si="6"/>
        <v>-0.5858000000000001</v>
      </c>
      <c r="R32" s="12">
        <f t="shared" si="6"/>
        <v>-0.599325</v>
      </c>
      <c r="S32" s="12">
        <f t="shared" si="6"/>
        <v>-0.61670000000000003</v>
      </c>
      <c r="T32" s="12">
        <f t="shared" si="6"/>
        <v>-0.62430000000000008</v>
      </c>
      <c r="U32" s="12">
        <f t="shared" si="6"/>
        <v>-0.64229999999999998</v>
      </c>
    </row>
    <row r="33" spans="2:50" ht="13.8" thickBot="1" x14ac:dyDescent="0.3">
      <c r="B33" s="107" t="s">
        <v>36</v>
      </c>
      <c r="C33" s="107"/>
      <c r="D33" s="12">
        <f t="shared" ref="D33:U33" si="7">_xlfn.STDEV.S(D28:D31)</f>
        <v>3.3040379335998345E-4</v>
      </c>
      <c r="E33" s="12">
        <f t="shared" si="7"/>
        <v>5.2599112793531681E-4</v>
      </c>
      <c r="F33" s="12">
        <f t="shared" si="7"/>
        <v>2.8284271247462059E-4</v>
      </c>
      <c r="G33" s="12">
        <f t="shared" si="7"/>
        <v>4.2426406871192974E-4</v>
      </c>
      <c r="H33" s="12">
        <f t="shared" si="7"/>
        <v>6.6520673478250123E-4</v>
      </c>
      <c r="I33" s="12">
        <f t="shared" si="7"/>
        <v>3.5590260840104613E-4</v>
      </c>
      <c r="J33" s="12">
        <f t="shared" si="7"/>
        <v>5.6789083458001614E-4</v>
      </c>
      <c r="K33" s="12">
        <f t="shared" si="7"/>
        <v>6.396613687465239E-4</v>
      </c>
      <c r="L33" s="12">
        <f t="shared" si="7"/>
        <v>5.9651767227245458E-4</v>
      </c>
      <c r="M33" s="12">
        <f t="shared" si="7"/>
        <v>5.3541261347364382E-4</v>
      </c>
      <c r="N33" s="12">
        <f t="shared" si="7"/>
        <v>5.9651767227243127E-4</v>
      </c>
      <c r="O33" s="12">
        <f t="shared" si="7"/>
        <v>1.4888474289418124E-3</v>
      </c>
      <c r="P33" s="12">
        <f t="shared" si="7"/>
        <v>6.652067347825137E-4</v>
      </c>
      <c r="Q33" s="12">
        <f t="shared" si="7"/>
        <v>7.7459666924145057E-4</v>
      </c>
      <c r="R33" s="12">
        <f t="shared" si="7"/>
        <v>7.4105780251381651E-4</v>
      </c>
      <c r="S33" s="12">
        <f t="shared" si="7"/>
        <v>6.0553007081952945E-4</v>
      </c>
      <c r="T33" s="12">
        <f t="shared" si="7"/>
        <v>6.7823299831250663E-4</v>
      </c>
      <c r="U33" s="12">
        <f t="shared" si="7"/>
        <v>4.0824829046387241E-4</v>
      </c>
    </row>
    <row r="34" spans="2:50" ht="13.8" thickBot="1" x14ac:dyDescent="0.3">
      <c r="B34" s="107" t="s">
        <v>37</v>
      </c>
      <c r="C34" s="107"/>
      <c r="D34" s="12">
        <f t="shared" ref="D34:U34" si="8">D21-D32</f>
        <v>-1.075E-3</v>
      </c>
      <c r="E34" s="12">
        <f t="shared" si="8"/>
        <v>-1.3249999999999998E-3</v>
      </c>
      <c r="F34" s="12">
        <f t="shared" si="8"/>
        <v>-1.6749999999999959E-3</v>
      </c>
      <c r="G34" s="12">
        <f t="shared" si="8"/>
        <v>-1.1500000000000121E-3</v>
      </c>
      <c r="H34" s="12">
        <f t="shared" si="8"/>
        <v>-8.2499999999999241E-4</v>
      </c>
      <c r="I34" s="12">
        <f t="shared" si="8"/>
        <v>-1.3249999999999651E-3</v>
      </c>
      <c r="J34" s="12">
        <f t="shared" si="8"/>
        <v>-8.7500000000007017E-4</v>
      </c>
      <c r="K34" s="12">
        <f t="shared" si="8"/>
        <v>-7.4999999999997291E-4</v>
      </c>
      <c r="L34" s="12">
        <f t="shared" si="8"/>
        <v>-8.2500000000002016E-4</v>
      </c>
      <c r="M34" s="12">
        <f t="shared" si="8"/>
        <v>-7.499999999999174E-5</v>
      </c>
      <c r="N34" s="12">
        <f t="shared" si="8"/>
        <v>-2.5000000000008349E-4</v>
      </c>
      <c r="O34" s="12">
        <f t="shared" si="8"/>
        <v>-7.5000000000047251E-5</v>
      </c>
      <c r="P34" s="12">
        <f t="shared" si="8"/>
        <v>-3.0000000000007798E-4</v>
      </c>
      <c r="Q34" s="12">
        <f t="shared" si="8"/>
        <v>-7.7499999999997016E-4</v>
      </c>
      <c r="R34" s="12">
        <f t="shared" si="8"/>
        <v>-4.750000000000032E-4</v>
      </c>
      <c r="S34" s="12">
        <f t="shared" si="8"/>
        <v>-4.9999999999994493E-4</v>
      </c>
      <c r="T34" s="12">
        <f t="shared" si="8"/>
        <v>-1.2499999999998623E-3</v>
      </c>
      <c r="U34" s="12">
        <f t="shared" si="8"/>
        <v>-4.250000000000087E-4</v>
      </c>
    </row>
    <row r="37" spans="2:50" x14ac:dyDescent="0.25">
      <c r="B37" s="29"/>
      <c r="C37" s="69"/>
      <c r="D37" s="69"/>
      <c r="E37" s="69"/>
      <c r="F37" s="69"/>
      <c r="AG37" s="4">
        <v>0</v>
      </c>
      <c r="AH37" s="4">
        <v>-5.2350000000000008E-2</v>
      </c>
      <c r="AI37" s="4">
        <v>-0.10754</v>
      </c>
      <c r="AJ37" s="4">
        <v>-0.16923000000000002</v>
      </c>
      <c r="AK37" s="4">
        <v>-0.23675000000000002</v>
      </c>
      <c r="AL37" s="4">
        <v>-0.29498000000000002</v>
      </c>
      <c r="AM37" s="4">
        <v>-0.34329999999999999</v>
      </c>
      <c r="AN37" s="4">
        <v>-0.39685000000000004</v>
      </c>
      <c r="AO37" s="4">
        <v>-0.44295999999999996</v>
      </c>
      <c r="AP37" s="4">
        <v>-0.48129999999999995</v>
      </c>
      <c r="AQ37" s="4">
        <v>-0.52242</v>
      </c>
      <c r="AR37" s="4">
        <v>-0.55577999999999994</v>
      </c>
      <c r="AS37" s="4">
        <v>-0.58726999999999996</v>
      </c>
      <c r="AT37" s="4">
        <v>-0.59901000000000004</v>
      </c>
      <c r="AU37" s="4">
        <v>-0.61214999999999997</v>
      </c>
      <c r="AV37" s="4">
        <v>-0.63019000000000003</v>
      </c>
      <c r="AW37" s="4">
        <v>-0.63763000000000003</v>
      </c>
      <c r="AX37" s="4">
        <v>-0.65388999999999997</v>
      </c>
    </row>
    <row r="38" spans="2:50" x14ac:dyDescent="0.25">
      <c r="B38" s="70"/>
      <c r="C38" s="70"/>
      <c r="D38" s="70"/>
      <c r="E38" s="70"/>
      <c r="F38" s="70"/>
      <c r="AG38" s="4">
        <v>2.0369999999999999E-2</v>
      </c>
      <c r="AH38" s="4">
        <v>-3.0859999999999999E-2</v>
      </c>
      <c r="AI38" s="4">
        <v>-8.4850000000000009E-2</v>
      </c>
      <c r="AJ38" s="4">
        <v>-0.14916999999999997</v>
      </c>
      <c r="AK38" s="4">
        <v>-0.21336999999999998</v>
      </c>
      <c r="AL38" s="4">
        <v>-0.27179999999999999</v>
      </c>
      <c r="AM38" s="4">
        <v>-0.32157000000000002</v>
      </c>
      <c r="AN38" s="4">
        <v>-0.37446999999999997</v>
      </c>
      <c r="AO38" s="4">
        <v>-0.41704000000000008</v>
      </c>
      <c r="AP38" s="4">
        <v>-0.45472999999999997</v>
      </c>
      <c r="AQ38" s="4">
        <v>-0.49319999999999997</v>
      </c>
      <c r="AR38" s="4">
        <v>-0.52786</v>
      </c>
      <c r="AS38" s="4">
        <v>-0.55898000000000003</v>
      </c>
      <c r="AT38" s="4">
        <v>-0.56952000000000003</v>
      </c>
      <c r="AU38" s="4">
        <v>-0.58405000000000007</v>
      </c>
      <c r="AV38" s="4">
        <v>-0.60175000000000001</v>
      </c>
      <c r="AW38" s="4">
        <v>-0.6094099999999999</v>
      </c>
      <c r="AX38" s="4">
        <v>-0.62956999999999996</v>
      </c>
    </row>
    <row r="39" spans="2:50" x14ac:dyDescent="0.25">
      <c r="B39" s="71"/>
      <c r="C39" s="35"/>
      <c r="D39" s="35"/>
      <c r="E39" s="35"/>
      <c r="F39" s="35"/>
    </row>
    <row r="40" spans="2:50" x14ac:dyDescent="0.25">
      <c r="B40" s="71"/>
      <c r="C40" s="35"/>
      <c r="D40" s="35"/>
      <c r="E40" s="35"/>
      <c r="F40" s="35"/>
    </row>
    <row r="41" spans="2:50" x14ac:dyDescent="0.25">
      <c r="B41" s="71"/>
      <c r="C41" s="35"/>
      <c r="D41" s="35"/>
      <c r="E41" s="35"/>
      <c r="F41" s="35"/>
    </row>
    <row r="42" spans="2:50" x14ac:dyDescent="0.25">
      <c r="B42" s="71"/>
      <c r="C42" s="35"/>
      <c r="D42" s="35"/>
      <c r="E42" s="35"/>
      <c r="F42" s="35"/>
    </row>
    <row r="43" spans="2:50" x14ac:dyDescent="0.25">
      <c r="B43" s="71"/>
      <c r="C43" s="35"/>
      <c r="D43" s="35"/>
      <c r="E43" s="35"/>
      <c r="F43" s="35"/>
    </row>
    <row r="44" spans="2:50" x14ac:dyDescent="0.25">
      <c r="B44" s="71"/>
      <c r="C44" s="35"/>
      <c r="D44" s="35"/>
      <c r="E44" s="35"/>
      <c r="F44" s="35"/>
    </row>
    <row r="45" spans="2:50" x14ac:dyDescent="0.25">
      <c r="B45" s="71"/>
      <c r="C45" s="35"/>
      <c r="D45" s="35"/>
      <c r="E45" s="35"/>
      <c r="F45" s="35"/>
    </row>
    <row r="46" spans="2:50" x14ac:dyDescent="0.25">
      <c r="B46" s="71"/>
      <c r="C46" s="35"/>
      <c r="D46" s="35"/>
      <c r="E46" s="35"/>
      <c r="F46" s="35"/>
    </row>
    <row r="47" spans="2:50" x14ac:dyDescent="0.25">
      <c r="B47" s="71"/>
      <c r="C47" s="35"/>
      <c r="D47" s="35"/>
      <c r="E47" s="35"/>
      <c r="F47" s="35"/>
    </row>
    <row r="48" spans="2:50" x14ac:dyDescent="0.25">
      <c r="B48" s="71"/>
      <c r="C48" s="35"/>
      <c r="D48" s="35"/>
      <c r="E48" s="35"/>
      <c r="F48" s="35"/>
    </row>
    <row r="49" spans="1:256" x14ac:dyDescent="0.25">
      <c r="B49" s="71"/>
      <c r="C49" s="35"/>
      <c r="D49" s="35"/>
      <c r="E49" s="35"/>
      <c r="F49" s="35"/>
    </row>
    <row r="50" spans="1:256" x14ac:dyDescent="0.25">
      <c r="B50" s="71"/>
      <c r="C50" s="35"/>
      <c r="D50" s="35"/>
      <c r="E50" s="35"/>
      <c r="F50" s="35"/>
    </row>
    <row r="51" spans="1:256" x14ac:dyDescent="0.25">
      <c r="B51" s="71"/>
      <c r="C51" s="35"/>
      <c r="D51" s="35"/>
      <c r="E51" s="35"/>
      <c r="F51" s="35"/>
    </row>
    <row r="52" spans="1:256" x14ac:dyDescent="0.25">
      <c r="B52" s="71"/>
      <c r="C52" s="35"/>
      <c r="D52" s="35"/>
      <c r="E52" s="35"/>
      <c r="F52" s="35"/>
    </row>
    <row r="53" spans="1:256" x14ac:dyDescent="0.25">
      <c r="B53" s="71"/>
      <c r="C53" s="35"/>
      <c r="D53" s="35"/>
      <c r="E53" s="35"/>
      <c r="F53" s="35"/>
    </row>
    <row r="54" spans="1:256" x14ac:dyDescent="0.25">
      <c r="B54" s="71"/>
      <c r="C54" s="35"/>
      <c r="D54" s="35"/>
      <c r="E54" s="35"/>
      <c r="F54" s="35"/>
    </row>
    <row r="55" spans="1:256" x14ac:dyDescent="0.25">
      <c r="B55" s="71"/>
      <c r="C55" s="35"/>
      <c r="D55" s="35"/>
      <c r="E55" s="35"/>
      <c r="F55" s="35"/>
    </row>
    <row r="56" spans="1:256" x14ac:dyDescent="0.25">
      <c r="B56" s="71"/>
      <c r="C56" s="35"/>
      <c r="D56" s="35"/>
      <c r="E56" s="35"/>
      <c r="F56" s="35"/>
    </row>
    <row r="58" spans="1:256" ht="13.8" thickBot="1" x14ac:dyDescent="0.3"/>
    <row r="59" spans="1:256" s="101" customFormat="1" ht="13.2" customHeight="1" thickBot="1" x14ac:dyDescent="0.3">
      <c r="A59" s="101" t="s">
        <v>38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/>
      <c r="BU59" s="102"/>
      <c r="BV59" s="102"/>
      <c r="BW59" s="102"/>
      <c r="BX59" s="102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2"/>
      <c r="CJ59" s="102"/>
      <c r="CK59" s="102"/>
      <c r="CL59" s="102"/>
      <c r="CM59" s="102"/>
      <c r="CN59" s="102"/>
      <c r="CO59" s="102"/>
      <c r="CP59" s="102"/>
      <c r="CQ59" s="102"/>
      <c r="CR59" s="102"/>
      <c r="CS59" s="102"/>
      <c r="CT59" s="102"/>
      <c r="CU59" s="102"/>
      <c r="CV59" s="102"/>
      <c r="CW59" s="102"/>
      <c r="CX59" s="102"/>
      <c r="CY59" s="102"/>
      <c r="CZ59" s="102"/>
      <c r="DA59" s="102"/>
      <c r="DB59" s="102"/>
      <c r="DC59" s="102"/>
      <c r="DD59" s="102"/>
      <c r="DE59" s="102"/>
      <c r="DF59" s="102"/>
      <c r="DG59" s="102"/>
      <c r="DH59" s="102"/>
      <c r="DI59" s="102"/>
      <c r="DJ59" s="102"/>
      <c r="DK59" s="102"/>
      <c r="DL59" s="102"/>
      <c r="DM59" s="102"/>
      <c r="DN59" s="102"/>
      <c r="DO59" s="102"/>
      <c r="DP59" s="102"/>
      <c r="DQ59" s="102"/>
      <c r="DR59" s="102"/>
      <c r="DS59" s="102"/>
      <c r="DT59" s="102"/>
      <c r="DU59" s="102"/>
      <c r="DV59" s="102"/>
      <c r="DW59" s="102"/>
      <c r="DX59" s="102"/>
      <c r="DY59" s="102"/>
      <c r="DZ59" s="102"/>
      <c r="EA59" s="102"/>
      <c r="EB59" s="102"/>
      <c r="EC59" s="102"/>
      <c r="ED59" s="102"/>
      <c r="EE59" s="102"/>
      <c r="EF59" s="102"/>
      <c r="EG59" s="102"/>
      <c r="EH59" s="102"/>
      <c r="EI59" s="102"/>
      <c r="EJ59" s="102"/>
      <c r="EK59" s="102"/>
      <c r="EL59" s="102"/>
      <c r="EM59" s="102"/>
      <c r="EN59" s="102"/>
      <c r="EO59" s="102"/>
      <c r="EP59" s="102"/>
      <c r="EQ59" s="102"/>
      <c r="ER59" s="102"/>
      <c r="ES59" s="102"/>
      <c r="ET59" s="102"/>
      <c r="EU59" s="102"/>
      <c r="EV59" s="102"/>
      <c r="EW59" s="102"/>
      <c r="EX59" s="102"/>
      <c r="EY59" s="102"/>
      <c r="EZ59" s="102"/>
      <c r="FA59" s="102"/>
      <c r="FB59" s="102"/>
      <c r="FC59" s="102"/>
      <c r="FD59" s="102"/>
      <c r="FE59" s="102"/>
      <c r="FF59" s="102"/>
      <c r="FG59" s="102"/>
      <c r="FH59" s="102"/>
      <c r="FI59" s="102"/>
      <c r="FJ59" s="102"/>
      <c r="FK59" s="102"/>
      <c r="FL59" s="102"/>
      <c r="FM59" s="102"/>
      <c r="FN59" s="102"/>
      <c r="FO59" s="102"/>
      <c r="FP59" s="102"/>
      <c r="FQ59" s="102"/>
      <c r="FR59" s="102"/>
      <c r="FS59" s="102"/>
      <c r="FT59" s="102"/>
      <c r="FU59" s="102"/>
      <c r="FV59" s="102"/>
      <c r="FW59" s="102"/>
      <c r="FX59" s="102"/>
      <c r="FY59" s="102"/>
      <c r="FZ59" s="102"/>
      <c r="GA59" s="102"/>
      <c r="GB59" s="102"/>
      <c r="GC59" s="102"/>
      <c r="GD59" s="102"/>
      <c r="GE59" s="102"/>
      <c r="GF59" s="102"/>
      <c r="GG59" s="102"/>
      <c r="GH59" s="102"/>
      <c r="GI59" s="102"/>
      <c r="GJ59" s="102"/>
      <c r="GK59" s="102"/>
      <c r="GL59" s="102"/>
      <c r="GM59" s="102"/>
      <c r="GN59" s="102"/>
      <c r="GO59" s="102"/>
      <c r="GP59" s="102"/>
      <c r="GQ59" s="102"/>
      <c r="GR59" s="102"/>
      <c r="GS59" s="102"/>
      <c r="GT59" s="102"/>
      <c r="GU59" s="102"/>
      <c r="GV59" s="102"/>
      <c r="GW59" s="102"/>
      <c r="GX59" s="102"/>
      <c r="GY59" s="102"/>
      <c r="GZ59" s="102"/>
      <c r="HA59" s="102"/>
      <c r="HB59" s="102"/>
      <c r="HC59" s="102"/>
      <c r="HD59" s="102"/>
      <c r="HE59" s="102"/>
      <c r="HF59" s="102"/>
      <c r="HG59" s="102"/>
      <c r="HH59" s="102"/>
      <c r="HI59" s="102"/>
      <c r="HJ59" s="102"/>
      <c r="HK59" s="102"/>
      <c r="HL59" s="102"/>
      <c r="HM59" s="102"/>
      <c r="HN59" s="102"/>
      <c r="HO59" s="102"/>
      <c r="HP59" s="102"/>
      <c r="HQ59" s="102"/>
      <c r="HR59" s="102"/>
      <c r="HS59" s="102"/>
      <c r="HT59" s="102"/>
      <c r="HU59" s="102"/>
      <c r="HV59" s="102"/>
      <c r="HW59" s="102"/>
      <c r="HX59" s="102"/>
      <c r="HY59" s="102"/>
      <c r="HZ59" s="102"/>
      <c r="IA59" s="102"/>
      <c r="IB59" s="102"/>
      <c r="IC59" s="102"/>
      <c r="ID59" s="102"/>
      <c r="IE59" s="102"/>
      <c r="IF59" s="102"/>
      <c r="IG59" s="102"/>
      <c r="IH59" s="102"/>
      <c r="II59" s="102"/>
      <c r="IJ59" s="102"/>
      <c r="IK59" s="102"/>
      <c r="IL59" s="102"/>
      <c r="IM59" s="102"/>
      <c r="IN59" s="102"/>
      <c r="IO59" s="102"/>
      <c r="IP59" s="102"/>
      <c r="IQ59" s="102"/>
      <c r="IR59" s="102"/>
      <c r="IS59" s="102"/>
      <c r="IT59" s="102"/>
      <c r="IU59" s="102"/>
      <c r="IV59" s="102"/>
    </row>
    <row r="60" spans="1:256" s="101" customFormat="1" ht="13.2" customHeight="1" thickBot="1" x14ac:dyDescent="0.3">
      <c r="A60" s="109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  <c r="CE60" s="110"/>
      <c r="CF60" s="110"/>
      <c r="CG60" s="110"/>
      <c r="CH60" s="110"/>
      <c r="CI60" s="110"/>
      <c r="CJ60" s="110"/>
      <c r="CK60" s="110"/>
      <c r="CL60" s="110"/>
      <c r="CM60" s="110"/>
      <c r="CN60" s="110"/>
      <c r="CO60" s="110"/>
      <c r="CP60" s="110"/>
      <c r="CQ60" s="110"/>
      <c r="CR60" s="110"/>
      <c r="CS60" s="110"/>
      <c r="CT60" s="110"/>
      <c r="CU60" s="110"/>
      <c r="CV60" s="110"/>
      <c r="CW60" s="110"/>
      <c r="CX60" s="110"/>
      <c r="CY60" s="110"/>
      <c r="CZ60" s="110"/>
      <c r="DA60" s="110"/>
      <c r="DB60" s="110"/>
      <c r="DC60" s="110"/>
      <c r="DD60" s="110"/>
      <c r="DE60" s="110"/>
      <c r="DF60" s="110"/>
      <c r="DG60" s="110"/>
      <c r="DH60" s="110"/>
      <c r="DI60" s="110"/>
      <c r="DJ60" s="110"/>
      <c r="DK60" s="110"/>
      <c r="DL60" s="110"/>
      <c r="DM60" s="110"/>
      <c r="DN60" s="110"/>
      <c r="DO60" s="110"/>
      <c r="DP60" s="110"/>
      <c r="DQ60" s="110"/>
      <c r="DR60" s="110"/>
      <c r="DS60" s="110"/>
      <c r="DT60" s="110"/>
      <c r="DU60" s="110"/>
      <c r="DV60" s="110"/>
      <c r="DW60" s="110"/>
      <c r="DX60" s="110"/>
      <c r="DY60" s="110"/>
      <c r="DZ60" s="110"/>
      <c r="EA60" s="110"/>
      <c r="EB60" s="110"/>
      <c r="EC60" s="110"/>
      <c r="ED60" s="110"/>
      <c r="EE60" s="110"/>
      <c r="EF60" s="110"/>
      <c r="EG60" s="110"/>
      <c r="EH60" s="110"/>
      <c r="EI60" s="110"/>
      <c r="EJ60" s="110"/>
      <c r="EK60" s="110"/>
      <c r="EL60" s="110"/>
      <c r="EM60" s="110"/>
      <c r="EN60" s="110"/>
      <c r="EO60" s="110"/>
      <c r="EP60" s="110"/>
      <c r="EQ60" s="110"/>
      <c r="ER60" s="110"/>
      <c r="ES60" s="110"/>
      <c r="ET60" s="110"/>
      <c r="EU60" s="110"/>
      <c r="EV60" s="110"/>
      <c r="EW60" s="110"/>
      <c r="EX60" s="110"/>
      <c r="EY60" s="110"/>
      <c r="EZ60" s="110"/>
      <c r="FA60" s="110"/>
      <c r="FB60" s="110"/>
      <c r="FC60" s="110"/>
      <c r="FD60" s="110"/>
      <c r="FE60" s="110"/>
      <c r="FF60" s="110"/>
      <c r="FG60" s="110"/>
      <c r="FH60" s="110"/>
      <c r="FI60" s="110"/>
      <c r="FJ60" s="110"/>
      <c r="FK60" s="110"/>
      <c r="FL60" s="110"/>
      <c r="FM60" s="110"/>
      <c r="FN60" s="110"/>
      <c r="FO60" s="110"/>
      <c r="FP60" s="110"/>
      <c r="FQ60" s="110"/>
      <c r="FR60" s="110"/>
      <c r="FS60" s="110"/>
      <c r="FT60" s="110"/>
      <c r="FU60" s="110"/>
      <c r="FV60" s="110"/>
      <c r="FW60" s="110"/>
      <c r="FX60" s="110"/>
      <c r="FY60" s="110"/>
      <c r="FZ60" s="110"/>
      <c r="GA60" s="110"/>
      <c r="GB60" s="110"/>
      <c r="GC60" s="110"/>
      <c r="GD60" s="110"/>
      <c r="GE60" s="110"/>
      <c r="GF60" s="110"/>
      <c r="GG60" s="110"/>
      <c r="GH60" s="110"/>
      <c r="GI60" s="110"/>
      <c r="GJ60" s="110"/>
      <c r="GK60" s="110"/>
      <c r="GL60" s="110"/>
      <c r="GM60" s="110"/>
      <c r="GN60" s="110"/>
      <c r="GO60" s="110"/>
      <c r="GP60" s="110"/>
      <c r="GQ60" s="110"/>
      <c r="GR60" s="110"/>
      <c r="GS60" s="110"/>
      <c r="GT60" s="110"/>
      <c r="GU60" s="110"/>
      <c r="GV60" s="110"/>
      <c r="GW60" s="110"/>
      <c r="GX60" s="110"/>
      <c r="GY60" s="110"/>
      <c r="GZ60" s="110"/>
      <c r="HA60" s="110"/>
      <c r="HB60" s="110"/>
      <c r="HC60" s="110"/>
      <c r="HD60" s="110"/>
      <c r="HE60" s="110"/>
      <c r="HF60" s="110"/>
      <c r="HG60" s="110"/>
      <c r="HH60" s="110"/>
      <c r="HI60" s="110"/>
      <c r="HJ60" s="110"/>
      <c r="HK60" s="110"/>
      <c r="HL60" s="110"/>
      <c r="HM60" s="110"/>
      <c r="HN60" s="110"/>
      <c r="HO60" s="110"/>
      <c r="HP60" s="110"/>
      <c r="HQ60" s="110"/>
      <c r="HR60" s="110"/>
      <c r="HS60" s="110"/>
      <c r="HT60" s="110"/>
      <c r="HU60" s="110"/>
      <c r="HV60" s="110"/>
      <c r="HW60" s="110"/>
      <c r="HX60" s="110"/>
      <c r="HY60" s="110"/>
      <c r="HZ60" s="110"/>
      <c r="IA60" s="110"/>
      <c r="IB60" s="110"/>
      <c r="IC60" s="110"/>
      <c r="ID60" s="110"/>
      <c r="IE60" s="110"/>
      <c r="IF60" s="110"/>
      <c r="IG60" s="110"/>
      <c r="IH60" s="110"/>
      <c r="II60" s="110"/>
      <c r="IJ60" s="110"/>
      <c r="IK60" s="110"/>
      <c r="IL60" s="110"/>
      <c r="IM60" s="110"/>
      <c r="IN60" s="110"/>
      <c r="IO60" s="110"/>
      <c r="IP60" s="110"/>
      <c r="IQ60" s="110"/>
      <c r="IR60" s="110"/>
      <c r="IS60" s="110"/>
      <c r="IT60" s="110"/>
      <c r="IU60" s="110"/>
      <c r="IV60" s="110"/>
    </row>
    <row r="61" spans="1:256" s="101" customFormat="1" ht="13.8" customHeight="1" thickBot="1" x14ac:dyDescent="0.3">
      <c r="A61" s="104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5"/>
      <c r="CW61" s="105"/>
      <c r="CX61" s="105"/>
      <c r="CY61" s="105"/>
      <c r="CZ61" s="105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5"/>
      <c r="DL61" s="105"/>
      <c r="DM61" s="105"/>
      <c r="DN61" s="105"/>
      <c r="DO61" s="105"/>
      <c r="DP61" s="105"/>
      <c r="DQ61" s="105"/>
      <c r="DR61" s="105"/>
      <c r="DS61" s="105"/>
      <c r="DT61" s="105"/>
      <c r="DU61" s="105"/>
      <c r="DV61" s="105"/>
      <c r="DW61" s="105"/>
      <c r="DX61" s="105"/>
      <c r="DY61" s="105"/>
      <c r="DZ61" s="105"/>
      <c r="EA61" s="105"/>
      <c r="EB61" s="105"/>
      <c r="EC61" s="105"/>
      <c r="ED61" s="105"/>
      <c r="EE61" s="105"/>
      <c r="EF61" s="105"/>
      <c r="EG61" s="105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105"/>
      <c r="ES61" s="105"/>
      <c r="ET61" s="105"/>
      <c r="EU61" s="105"/>
      <c r="EV61" s="105"/>
      <c r="EW61" s="105"/>
      <c r="EX61" s="105"/>
      <c r="EY61" s="105"/>
      <c r="EZ61" s="105"/>
      <c r="FA61" s="105"/>
      <c r="FB61" s="105"/>
      <c r="FC61" s="105"/>
      <c r="FD61" s="105"/>
      <c r="FE61" s="105"/>
      <c r="FF61" s="105"/>
      <c r="FG61" s="105"/>
      <c r="FH61" s="105"/>
      <c r="FI61" s="105"/>
      <c r="FJ61" s="105"/>
      <c r="FK61" s="105"/>
      <c r="FL61" s="105"/>
      <c r="FM61" s="105"/>
      <c r="FN61" s="105"/>
      <c r="FO61" s="105"/>
      <c r="FP61" s="105"/>
      <c r="FQ61" s="105"/>
      <c r="FR61" s="105"/>
      <c r="FS61" s="105"/>
      <c r="FT61" s="105"/>
      <c r="FU61" s="105"/>
      <c r="FV61" s="105"/>
      <c r="FW61" s="105"/>
      <c r="FX61" s="105"/>
      <c r="FY61" s="105"/>
      <c r="FZ61" s="105"/>
      <c r="GA61" s="105"/>
      <c r="GB61" s="105"/>
      <c r="GC61" s="105"/>
      <c r="GD61" s="105"/>
      <c r="GE61" s="105"/>
      <c r="GF61" s="105"/>
      <c r="GG61" s="105"/>
      <c r="GH61" s="105"/>
      <c r="GI61" s="105"/>
      <c r="GJ61" s="105"/>
      <c r="GK61" s="105"/>
      <c r="GL61" s="105"/>
      <c r="GM61" s="105"/>
      <c r="GN61" s="105"/>
      <c r="GO61" s="105"/>
      <c r="GP61" s="105"/>
      <c r="GQ61" s="105"/>
      <c r="GR61" s="105"/>
      <c r="GS61" s="105"/>
      <c r="GT61" s="105"/>
      <c r="GU61" s="105"/>
      <c r="GV61" s="105"/>
      <c r="GW61" s="105"/>
      <c r="GX61" s="105"/>
      <c r="GY61" s="105"/>
      <c r="GZ61" s="105"/>
      <c r="HA61" s="105"/>
      <c r="HB61" s="105"/>
      <c r="HC61" s="105"/>
      <c r="HD61" s="105"/>
      <c r="HE61" s="105"/>
      <c r="HF61" s="105"/>
      <c r="HG61" s="105"/>
      <c r="HH61" s="105"/>
      <c r="HI61" s="105"/>
      <c r="HJ61" s="105"/>
      <c r="HK61" s="105"/>
      <c r="HL61" s="105"/>
      <c r="HM61" s="105"/>
      <c r="HN61" s="105"/>
      <c r="HO61" s="105"/>
      <c r="HP61" s="105"/>
      <c r="HQ61" s="105"/>
      <c r="HR61" s="105"/>
      <c r="HS61" s="105"/>
      <c r="HT61" s="105"/>
      <c r="HU61" s="105"/>
      <c r="HV61" s="105"/>
      <c r="HW61" s="105"/>
      <c r="HX61" s="105"/>
      <c r="HY61" s="105"/>
      <c r="HZ61" s="105"/>
      <c r="IA61" s="105"/>
      <c r="IB61" s="105"/>
      <c r="IC61" s="105"/>
      <c r="ID61" s="105"/>
      <c r="IE61" s="105"/>
      <c r="IF61" s="105"/>
      <c r="IG61" s="105"/>
      <c r="IH61" s="105"/>
      <c r="II61" s="105"/>
      <c r="IJ61" s="105"/>
      <c r="IK61" s="105"/>
      <c r="IL61" s="105"/>
      <c r="IM61" s="105"/>
      <c r="IN61" s="105"/>
      <c r="IO61" s="105"/>
      <c r="IP61" s="105"/>
      <c r="IQ61" s="105"/>
      <c r="IR61" s="105"/>
      <c r="IS61" s="105"/>
      <c r="IT61" s="105"/>
      <c r="IU61" s="105"/>
      <c r="IV61" s="105"/>
    </row>
    <row r="64" spans="1:256" x14ac:dyDescent="0.25">
      <c r="A64" s="115" t="s">
        <v>39</v>
      </c>
      <c r="B64" s="116"/>
      <c r="C64" s="116"/>
      <c r="D64" s="116"/>
      <c r="E64" s="116"/>
      <c r="F64" s="116"/>
      <c r="G64" s="116"/>
      <c r="H64" s="117"/>
      <c r="I64" s="14"/>
      <c r="N64" s="115" t="s">
        <v>40</v>
      </c>
      <c r="O64" s="116"/>
      <c r="P64" s="116"/>
      <c r="Q64" s="116"/>
      <c r="R64" s="116"/>
      <c r="S64" s="116"/>
      <c r="T64" s="116"/>
      <c r="U64" s="117"/>
    </row>
    <row r="65" spans="1:22" ht="14.4" x14ac:dyDescent="0.3">
      <c r="A65" s="4"/>
      <c r="B65" s="39" t="s">
        <v>41</v>
      </c>
      <c r="C65" s="39" t="s">
        <v>42</v>
      </c>
      <c r="D65" s="39" t="s">
        <v>43</v>
      </c>
      <c r="E65" s="39" t="s">
        <v>44</v>
      </c>
      <c r="F65" s="39" t="s">
        <v>45</v>
      </c>
      <c r="G65" s="39" t="s">
        <v>46</v>
      </c>
      <c r="H65" s="40" t="s">
        <v>47</v>
      </c>
      <c r="I65" s="15"/>
      <c r="O65" s="39" t="s">
        <v>41</v>
      </c>
      <c r="P65" s="39" t="s">
        <v>42</v>
      </c>
      <c r="Q65" s="39" t="s">
        <v>43</v>
      </c>
      <c r="R65" s="39" t="s">
        <v>44</v>
      </c>
      <c r="S65" s="39" t="s">
        <v>45</v>
      </c>
      <c r="T65" s="39" t="s">
        <v>46</v>
      </c>
      <c r="U65" s="40" t="s">
        <v>47</v>
      </c>
    </row>
    <row r="66" spans="1:22" x14ac:dyDescent="0.25">
      <c r="A66" s="4"/>
      <c r="B66" s="16">
        <v>0</v>
      </c>
      <c r="C66" s="6">
        <f>D21</f>
        <v>0</v>
      </c>
      <c r="D66" s="17">
        <f>B66^2</f>
        <v>0</v>
      </c>
      <c r="E66" s="18">
        <f>B66*C66</f>
        <v>0</v>
      </c>
      <c r="F66" s="6">
        <f t="shared" ref="F66:F83" si="9">($D$89*B66)+$D$90</f>
        <v>-6.833786549707617E-2</v>
      </c>
      <c r="G66" s="6">
        <f>C66-F66</f>
        <v>6.833786549707617E-2</v>
      </c>
      <c r="H66" s="19">
        <f t="shared" ref="H66:H83" si="10">G66-$G$66</f>
        <v>0</v>
      </c>
      <c r="I66" s="20"/>
      <c r="O66" s="16">
        <v>0</v>
      </c>
      <c r="P66" s="6">
        <f>D32</f>
        <v>1.075E-3</v>
      </c>
      <c r="Q66" s="17">
        <f>O66^2</f>
        <v>0</v>
      </c>
      <c r="R66" s="18">
        <f>O66*P66</f>
        <v>0</v>
      </c>
      <c r="S66" s="6">
        <f t="shared" ref="S66:S83" si="11">($Q$88*O66)+$Q$89</f>
        <v>-6.713523391812834E-2</v>
      </c>
      <c r="T66" s="6">
        <f>P66-S66</f>
        <v>6.8210233918128346E-2</v>
      </c>
      <c r="U66" s="19">
        <f t="shared" ref="U66:U83" si="12">T66-$T$66</f>
        <v>0</v>
      </c>
    </row>
    <row r="67" spans="1:22" x14ac:dyDescent="0.25">
      <c r="A67" s="4"/>
      <c r="B67" s="16">
        <v>40</v>
      </c>
      <c r="C67" s="6">
        <f>E21</f>
        <v>-5.0874999999999997E-2</v>
      </c>
      <c r="D67" s="17">
        <f t="shared" ref="D67:D83" si="13">B67^2</f>
        <v>1600</v>
      </c>
      <c r="E67" s="18">
        <f>B67*C67</f>
        <v>-2.0349999999999997</v>
      </c>
      <c r="F67" s="6">
        <f t="shared" si="9"/>
        <v>-0.10716118851049206</v>
      </c>
      <c r="G67" s="6">
        <f t="shared" ref="G67:G83" si="14">C67-F67</f>
        <v>5.6286188510492059E-2</v>
      </c>
      <c r="H67" s="19">
        <f t="shared" si="10"/>
        <v>-1.205167698658411E-2</v>
      </c>
      <c r="I67" s="20"/>
      <c r="O67" s="16">
        <v>40</v>
      </c>
      <c r="P67" s="6">
        <f>E32</f>
        <v>-4.9549999999999997E-2</v>
      </c>
      <c r="Q67" s="17">
        <f t="shared" ref="Q67:Q83" si="15">O67^2</f>
        <v>1600</v>
      </c>
      <c r="R67" s="18">
        <f>O67*P67</f>
        <v>-1.9819999999999998</v>
      </c>
      <c r="S67" s="6">
        <f t="shared" si="11"/>
        <v>-0.10600886652906748</v>
      </c>
      <c r="T67" s="6">
        <f t="shared" ref="T67:T83" si="16">P67-S67</f>
        <v>5.6458866529067481E-2</v>
      </c>
      <c r="U67" s="19">
        <f t="shared" si="12"/>
        <v>-1.1751367389060866E-2</v>
      </c>
    </row>
    <row r="68" spans="1:22" x14ac:dyDescent="0.25">
      <c r="A68" s="4"/>
      <c r="B68" s="16">
        <v>80</v>
      </c>
      <c r="C68" s="6">
        <f>F21</f>
        <v>-0.104075</v>
      </c>
      <c r="D68" s="17">
        <f t="shared" si="13"/>
        <v>6400</v>
      </c>
      <c r="E68" s="18">
        <f t="shared" ref="E68:E83" si="17">B68*C68</f>
        <v>-8.3260000000000005</v>
      </c>
      <c r="F68" s="6">
        <f t="shared" si="9"/>
        <v>-0.14598451152390796</v>
      </c>
      <c r="G68" s="6">
        <f t="shared" si="14"/>
        <v>4.1909511523907955E-2</v>
      </c>
      <c r="H68" s="19">
        <f t="shared" si="10"/>
        <v>-2.6428353973168214E-2</v>
      </c>
      <c r="I68" s="20"/>
      <c r="O68" s="16">
        <v>80</v>
      </c>
      <c r="P68" s="6">
        <f>F32</f>
        <v>-0.1024</v>
      </c>
      <c r="Q68" s="17">
        <f t="shared" si="15"/>
        <v>6400</v>
      </c>
      <c r="R68" s="18">
        <f t="shared" ref="R68:R83" si="18">O68*P68</f>
        <v>-8.1920000000000002</v>
      </c>
      <c r="S68" s="6">
        <f t="shared" si="11"/>
        <v>-0.14488249914000662</v>
      </c>
      <c r="T68" s="6">
        <f t="shared" si="16"/>
        <v>4.248249914000661E-2</v>
      </c>
      <c r="U68" s="19">
        <f t="shared" si="12"/>
        <v>-2.5727734778121736E-2</v>
      </c>
    </row>
    <row r="69" spans="1:22" x14ac:dyDescent="0.25">
      <c r="A69" s="4"/>
      <c r="B69" s="16">
        <v>120</v>
      </c>
      <c r="C69" s="6">
        <f>G21</f>
        <v>-0.16585000000000003</v>
      </c>
      <c r="D69" s="17">
        <f t="shared" si="13"/>
        <v>14400</v>
      </c>
      <c r="E69" s="18">
        <f t="shared" si="17"/>
        <v>-19.902000000000005</v>
      </c>
      <c r="F69" s="6">
        <f t="shared" si="9"/>
        <v>-0.18480783453732383</v>
      </c>
      <c r="G69" s="6">
        <f t="shared" si="14"/>
        <v>1.8957834537323803E-2</v>
      </c>
      <c r="H69" s="19">
        <f t="shared" si="10"/>
        <v>-4.9380030959752366E-2</v>
      </c>
      <c r="I69" s="20"/>
      <c r="O69" s="16">
        <v>120</v>
      </c>
      <c r="P69" s="6">
        <f>G32</f>
        <v>-0.16470000000000001</v>
      </c>
      <c r="Q69" s="17">
        <f t="shared" si="15"/>
        <v>14400</v>
      </c>
      <c r="R69" s="18">
        <f t="shared" si="18"/>
        <v>-19.764000000000003</v>
      </c>
      <c r="S69" s="6">
        <f t="shared" si="11"/>
        <v>-0.18375613175094574</v>
      </c>
      <c r="T69" s="6">
        <f t="shared" si="16"/>
        <v>1.9056131750945726E-2</v>
      </c>
      <c r="U69" s="19">
        <f t="shared" si="12"/>
        <v>-4.915410216718262E-2</v>
      </c>
    </row>
    <row r="70" spans="1:22" x14ac:dyDescent="0.25">
      <c r="A70" s="4"/>
      <c r="B70" s="16">
        <v>160</v>
      </c>
      <c r="C70" s="6">
        <f>H21</f>
        <v>-0.2321</v>
      </c>
      <c r="D70" s="17">
        <f t="shared" si="13"/>
        <v>25600</v>
      </c>
      <c r="E70" s="18">
        <f t="shared" si="17"/>
        <v>-37.136000000000003</v>
      </c>
      <c r="F70" s="6">
        <f t="shared" si="9"/>
        <v>-0.2236311575507397</v>
      </c>
      <c r="G70" s="6">
        <f t="shared" si="14"/>
        <v>-8.4688424492602998E-3</v>
      </c>
      <c r="H70" s="19">
        <f t="shared" si="10"/>
        <v>-7.6806707946336469E-2</v>
      </c>
      <c r="I70" s="20"/>
      <c r="O70" s="16">
        <v>160</v>
      </c>
      <c r="P70" s="6">
        <f>H32</f>
        <v>-0.23127500000000001</v>
      </c>
      <c r="Q70" s="17">
        <f t="shared" si="15"/>
        <v>25600</v>
      </c>
      <c r="R70" s="18">
        <f t="shared" si="18"/>
        <v>-37.004000000000005</v>
      </c>
      <c r="S70" s="6">
        <f t="shared" si="11"/>
        <v>-0.22262976436188489</v>
      </c>
      <c r="T70" s="6">
        <f t="shared" si="16"/>
        <v>-8.6452356381151174E-3</v>
      </c>
      <c r="U70" s="19">
        <f t="shared" si="12"/>
        <v>-7.6855469556243464E-2</v>
      </c>
    </row>
    <row r="71" spans="1:22" x14ac:dyDescent="0.25">
      <c r="A71" s="4"/>
      <c r="B71" s="16">
        <v>200</v>
      </c>
      <c r="C71" s="6">
        <f>I21</f>
        <v>-0.28902499999999998</v>
      </c>
      <c r="D71" s="17">
        <f t="shared" si="13"/>
        <v>40000</v>
      </c>
      <c r="E71" s="18">
        <f t="shared" si="17"/>
        <v>-57.804999999999993</v>
      </c>
      <c r="F71" s="6">
        <f t="shared" si="9"/>
        <v>-0.2624544805641556</v>
      </c>
      <c r="G71" s="6">
        <f t="shared" si="14"/>
        <v>-2.6570519435844375E-2</v>
      </c>
      <c r="H71" s="19">
        <f t="shared" si="10"/>
        <v>-9.4908384932920545E-2</v>
      </c>
      <c r="I71" s="20"/>
      <c r="O71" s="16">
        <v>200</v>
      </c>
      <c r="P71" s="6">
        <f>I32</f>
        <v>-0.28770000000000001</v>
      </c>
      <c r="Q71" s="17">
        <f t="shared" si="15"/>
        <v>40000</v>
      </c>
      <c r="R71" s="18">
        <f t="shared" si="18"/>
        <v>-57.54</v>
      </c>
      <c r="S71" s="6">
        <f t="shared" si="11"/>
        <v>-0.26150339697282399</v>
      </c>
      <c r="T71" s="6">
        <f t="shared" si="16"/>
        <v>-2.6196603027176024E-2</v>
      </c>
      <c r="U71" s="19">
        <f t="shared" si="12"/>
        <v>-9.440683694530437E-2</v>
      </c>
    </row>
    <row r="72" spans="1:22" x14ac:dyDescent="0.25">
      <c r="A72" s="4"/>
      <c r="B72" s="16">
        <v>240</v>
      </c>
      <c r="C72" s="6">
        <f>J21</f>
        <v>-0.33645000000000003</v>
      </c>
      <c r="D72" s="17">
        <f t="shared" si="13"/>
        <v>57600</v>
      </c>
      <c r="E72" s="18">
        <f t="shared" si="17"/>
        <v>-80.748000000000005</v>
      </c>
      <c r="F72" s="6">
        <f t="shared" si="9"/>
        <v>-0.3012778035775715</v>
      </c>
      <c r="G72" s="6">
        <f t="shared" si="14"/>
        <v>-3.5172196422428526E-2</v>
      </c>
      <c r="H72" s="19">
        <f t="shared" si="10"/>
        <v>-0.1035100619195047</v>
      </c>
      <c r="I72" s="20"/>
      <c r="O72" s="16">
        <v>240</v>
      </c>
      <c r="P72" s="6">
        <f>J32</f>
        <v>-0.33557499999999996</v>
      </c>
      <c r="Q72" s="17">
        <f t="shared" si="15"/>
        <v>57600</v>
      </c>
      <c r="R72" s="18">
        <f t="shared" si="18"/>
        <v>-80.537999999999982</v>
      </c>
      <c r="S72" s="6">
        <f t="shared" si="11"/>
        <v>-0.30037702958376311</v>
      </c>
      <c r="T72" s="6">
        <f t="shared" si="16"/>
        <v>-3.5197970416236846E-2</v>
      </c>
      <c r="U72" s="19">
        <f t="shared" si="12"/>
        <v>-0.10340820433436519</v>
      </c>
    </row>
    <row r="73" spans="1:22" x14ac:dyDescent="0.25">
      <c r="A73" s="4"/>
      <c r="B73" s="16">
        <v>280</v>
      </c>
      <c r="C73" s="6">
        <f>K21</f>
        <v>-0.38827499999999998</v>
      </c>
      <c r="D73" s="17">
        <f t="shared" si="13"/>
        <v>78400</v>
      </c>
      <c r="E73" s="18">
        <f t="shared" si="17"/>
        <v>-108.717</v>
      </c>
      <c r="F73" s="6">
        <f t="shared" si="9"/>
        <v>-0.34010112659098735</v>
      </c>
      <c r="G73" s="6">
        <f t="shared" si="14"/>
        <v>-4.8173873409012635E-2</v>
      </c>
      <c r="H73" s="19">
        <f t="shared" si="10"/>
        <v>-0.1165117389060888</v>
      </c>
      <c r="I73" s="20"/>
      <c r="O73" s="16">
        <v>280</v>
      </c>
      <c r="P73" s="6">
        <f>K32</f>
        <v>-0.38752500000000001</v>
      </c>
      <c r="Q73" s="17">
        <f t="shared" si="15"/>
        <v>78400</v>
      </c>
      <c r="R73" s="18">
        <f t="shared" si="18"/>
        <v>-108.50700000000001</v>
      </c>
      <c r="S73" s="6">
        <f t="shared" si="11"/>
        <v>-0.33925066219470223</v>
      </c>
      <c r="T73" s="6">
        <f t="shared" si="16"/>
        <v>-4.8274337805297773E-2</v>
      </c>
      <c r="U73" s="19">
        <f t="shared" si="12"/>
        <v>-0.11648457172342612</v>
      </c>
    </row>
    <row r="74" spans="1:22" x14ac:dyDescent="0.25">
      <c r="A74" s="4"/>
      <c r="B74" s="16">
        <v>320</v>
      </c>
      <c r="C74" s="6">
        <f>L21</f>
        <v>-0.43225000000000002</v>
      </c>
      <c r="D74" s="17">
        <f t="shared" si="13"/>
        <v>102400</v>
      </c>
      <c r="E74" s="18">
        <f t="shared" si="17"/>
        <v>-138.32</v>
      </c>
      <c r="F74" s="6">
        <f t="shared" si="9"/>
        <v>-0.37892444960440325</v>
      </c>
      <c r="G74" s="6">
        <f t="shared" si="14"/>
        <v>-5.3325550395596777E-2</v>
      </c>
      <c r="H74" s="19">
        <f t="shared" si="10"/>
        <v>-0.12166341589267295</v>
      </c>
      <c r="I74" s="20"/>
      <c r="O74" s="16">
        <v>320</v>
      </c>
      <c r="P74" s="6">
        <f>L32</f>
        <v>-0.431425</v>
      </c>
      <c r="Q74" s="17">
        <f t="shared" si="15"/>
        <v>102400</v>
      </c>
      <c r="R74" s="18">
        <f t="shared" si="18"/>
        <v>-138.05600000000001</v>
      </c>
      <c r="S74" s="6">
        <f t="shared" si="11"/>
        <v>-0.37812429480564147</v>
      </c>
      <c r="T74" s="6">
        <f t="shared" si="16"/>
        <v>-5.3300705194358533E-2</v>
      </c>
      <c r="U74" s="19">
        <f t="shared" si="12"/>
        <v>-0.12151093911248688</v>
      </c>
    </row>
    <row r="75" spans="1:22" x14ac:dyDescent="0.25">
      <c r="A75" s="4"/>
      <c r="B75" s="16">
        <v>360</v>
      </c>
      <c r="C75" s="6">
        <f>M21</f>
        <v>-0.47117500000000001</v>
      </c>
      <c r="D75" s="17">
        <f t="shared" si="13"/>
        <v>129600</v>
      </c>
      <c r="E75" s="18">
        <f t="shared" si="17"/>
        <v>-169.62299999999999</v>
      </c>
      <c r="F75" s="6">
        <f t="shared" si="9"/>
        <v>-0.41774777261781909</v>
      </c>
      <c r="G75" s="6">
        <f t="shared" si="14"/>
        <v>-5.342722738218092E-2</v>
      </c>
      <c r="H75" s="19">
        <f t="shared" si="10"/>
        <v>-0.12176509287925709</v>
      </c>
      <c r="I75" s="20"/>
      <c r="O75" s="16">
        <v>360</v>
      </c>
      <c r="P75" s="6">
        <f>M32</f>
        <v>-0.47110000000000002</v>
      </c>
      <c r="Q75" s="17">
        <f t="shared" si="15"/>
        <v>129600</v>
      </c>
      <c r="R75" s="18">
        <f t="shared" si="18"/>
        <v>-169.596</v>
      </c>
      <c r="S75" s="6">
        <f t="shared" si="11"/>
        <v>-0.41699792741658059</v>
      </c>
      <c r="T75" s="6">
        <f t="shared" si="16"/>
        <v>-5.4102072583419425E-2</v>
      </c>
      <c r="U75" s="19">
        <f t="shared" si="12"/>
        <v>-0.12231230650154777</v>
      </c>
    </row>
    <row r="76" spans="1:22" x14ac:dyDescent="0.25">
      <c r="A76" s="4"/>
      <c r="B76" s="16">
        <v>400</v>
      </c>
      <c r="C76" s="6">
        <f>N21</f>
        <v>-0.50987500000000008</v>
      </c>
      <c r="D76" s="17">
        <f t="shared" si="13"/>
        <v>160000</v>
      </c>
      <c r="E76" s="18">
        <f t="shared" si="17"/>
        <v>-203.95000000000005</v>
      </c>
      <c r="F76" s="6">
        <f t="shared" si="9"/>
        <v>-0.45657109563123499</v>
      </c>
      <c r="G76" s="6">
        <f t="shared" si="14"/>
        <v>-5.3303904368765087E-2</v>
      </c>
      <c r="H76" s="19">
        <f t="shared" si="10"/>
        <v>-0.12164176986584126</v>
      </c>
      <c r="I76" s="20"/>
      <c r="O76" s="16">
        <v>400</v>
      </c>
      <c r="P76" s="6">
        <f>N32</f>
        <v>-0.50962499999999999</v>
      </c>
      <c r="Q76" s="17">
        <f t="shared" si="15"/>
        <v>160000</v>
      </c>
      <c r="R76" s="18">
        <f t="shared" si="18"/>
        <v>-203.85</v>
      </c>
      <c r="S76" s="6">
        <f t="shared" si="11"/>
        <v>-0.45587156002751972</v>
      </c>
      <c r="T76" s="6">
        <f t="shared" si="16"/>
        <v>-5.3753439972480277E-2</v>
      </c>
      <c r="U76" s="19">
        <f t="shared" si="12"/>
        <v>-0.12196367389060862</v>
      </c>
    </row>
    <row r="77" spans="1:22" ht="14.4" x14ac:dyDescent="0.3">
      <c r="A77" s="21"/>
      <c r="B77" s="16">
        <v>440</v>
      </c>
      <c r="C77" s="22">
        <f>O21</f>
        <v>-0.54352500000000004</v>
      </c>
      <c r="D77" s="17">
        <f t="shared" si="13"/>
        <v>193600</v>
      </c>
      <c r="E77" s="18">
        <f t="shared" si="17"/>
        <v>-239.15100000000001</v>
      </c>
      <c r="F77" s="6">
        <f t="shared" si="9"/>
        <v>-0.49539441864465089</v>
      </c>
      <c r="G77" s="6">
        <f t="shared" si="14"/>
        <v>-4.8130581355349145E-2</v>
      </c>
      <c r="H77" s="19">
        <f t="shared" si="10"/>
        <v>-0.11646844685242531</v>
      </c>
      <c r="I77" s="20"/>
      <c r="N77" s="21"/>
      <c r="O77" s="16">
        <v>440</v>
      </c>
      <c r="P77" s="22">
        <f>O32</f>
        <v>-0.54344999999999999</v>
      </c>
      <c r="Q77" s="17">
        <f t="shared" si="15"/>
        <v>193600</v>
      </c>
      <c r="R77" s="18">
        <f t="shared" si="18"/>
        <v>-239.11799999999999</v>
      </c>
      <c r="S77" s="6">
        <f t="shared" si="11"/>
        <v>-0.49474519263845884</v>
      </c>
      <c r="T77" s="6">
        <f t="shared" si="16"/>
        <v>-4.8704807361541147E-2</v>
      </c>
      <c r="U77" s="19">
        <f t="shared" si="12"/>
        <v>-0.11691504127966949</v>
      </c>
      <c r="V77" s="14"/>
    </row>
    <row r="78" spans="1:22" ht="14.4" x14ac:dyDescent="0.3">
      <c r="B78" s="16">
        <v>480</v>
      </c>
      <c r="C78" s="6">
        <f>P21</f>
        <v>-0.57472500000000004</v>
      </c>
      <c r="D78" s="17">
        <f t="shared" si="13"/>
        <v>230400</v>
      </c>
      <c r="E78" s="18">
        <f t="shared" si="17"/>
        <v>-275.86799999999999</v>
      </c>
      <c r="F78" s="6">
        <f t="shared" si="9"/>
        <v>-0.53421774165806679</v>
      </c>
      <c r="G78" s="6">
        <f t="shared" si="14"/>
        <v>-4.050725834193325E-2</v>
      </c>
      <c r="H78" s="19">
        <f t="shared" si="10"/>
        <v>-0.10884512383900942</v>
      </c>
      <c r="I78" s="20"/>
      <c r="N78" s="7"/>
      <c r="O78" s="16">
        <v>480</v>
      </c>
      <c r="P78" s="6">
        <f>P32</f>
        <v>-0.57442499999999996</v>
      </c>
      <c r="Q78" s="17">
        <f t="shared" si="15"/>
        <v>230400</v>
      </c>
      <c r="R78" s="18">
        <f t="shared" si="18"/>
        <v>-275.72399999999999</v>
      </c>
      <c r="S78" s="6">
        <f t="shared" si="11"/>
        <v>-0.53361882524939797</v>
      </c>
      <c r="T78" s="6">
        <f t="shared" si="16"/>
        <v>-4.0806174750601998E-2</v>
      </c>
      <c r="U78" s="19">
        <f t="shared" si="12"/>
        <v>-0.10901640866873034</v>
      </c>
      <c r="V78" s="15"/>
    </row>
    <row r="79" spans="1:22" x14ac:dyDescent="0.25">
      <c r="B79" s="16">
        <v>520</v>
      </c>
      <c r="C79" s="6">
        <f>Q21</f>
        <v>-0.58657500000000007</v>
      </c>
      <c r="D79" s="17">
        <f t="shared" si="13"/>
        <v>270400</v>
      </c>
      <c r="E79" s="18">
        <f t="shared" si="17"/>
        <v>-305.01900000000006</v>
      </c>
      <c r="F79" s="6">
        <f t="shared" si="9"/>
        <v>-0.57304106467148275</v>
      </c>
      <c r="G79" s="6">
        <f t="shared" si="14"/>
        <v>-1.3533935328517321E-2</v>
      </c>
      <c r="H79" s="19">
        <f t="shared" si="10"/>
        <v>-8.1871800825593491E-2</v>
      </c>
      <c r="I79" s="20"/>
      <c r="N79" s="7"/>
      <c r="O79" s="16">
        <v>520</v>
      </c>
      <c r="P79" s="6">
        <f>Q32</f>
        <v>-0.5858000000000001</v>
      </c>
      <c r="Q79" s="17">
        <f t="shared" si="15"/>
        <v>270400</v>
      </c>
      <c r="R79" s="18">
        <f t="shared" si="18"/>
        <v>-304.61600000000004</v>
      </c>
      <c r="S79" s="6">
        <f t="shared" si="11"/>
        <v>-0.57249245786033709</v>
      </c>
      <c r="T79" s="6">
        <f t="shared" si="16"/>
        <v>-1.3307542139663009E-2</v>
      </c>
      <c r="U79" s="19">
        <f t="shared" si="12"/>
        <v>-8.1517776057791355E-2</v>
      </c>
      <c r="V79" s="20"/>
    </row>
    <row r="80" spans="1:22" x14ac:dyDescent="0.25">
      <c r="B80" s="16">
        <v>560</v>
      </c>
      <c r="C80" s="6">
        <f>R21</f>
        <v>-0.5998</v>
      </c>
      <c r="D80" s="17">
        <f t="shared" si="13"/>
        <v>313600</v>
      </c>
      <c r="E80" s="18">
        <f t="shared" si="17"/>
        <v>-335.88799999999998</v>
      </c>
      <c r="F80" s="6">
        <f t="shared" si="9"/>
        <v>-0.61186438768489859</v>
      </c>
      <c r="G80" s="6">
        <f t="shared" si="14"/>
        <v>1.2064387684898592E-2</v>
      </c>
      <c r="H80" s="19">
        <f t="shared" si="10"/>
        <v>-5.6273477812177577E-2</v>
      </c>
      <c r="I80" s="20"/>
      <c r="N80" s="7"/>
      <c r="O80" s="16">
        <v>560</v>
      </c>
      <c r="P80" s="6">
        <f>R32</f>
        <v>-0.599325</v>
      </c>
      <c r="Q80" s="17">
        <f t="shared" si="15"/>
        <v>313600</v>
      </c>
      <c r="R80" s="18">
        <f t="shared" si="18"/>
        <v>-335.62200000000001</v>
      </c>
      <c r="S80" s="6">
        <f t="shared" si="11"/>
        <v>-0.61136609047127621</v>
      </c>
      <c r="T80" s="6">
        <f t="shared" si="16"/>
        <v>1.2041090471276217E-2</v>
      </c>
      <c r="U80" s="19">
        <f t="shared" si="12"/>
        <v>-5.6169143446852129E-2</v>
      </c>
      <c r="V80" s="20"/>
    </row>
    <row r="81" spans="1:22" x14ac:dyDescent="0.25">
      <c r="B81" s="16">
        <v>600</v>
      </c>
      <c r="C81" s="6">
        <f>S21</f>
        <v>-0.61719999999999997</v>
      </c>
      <c r="D81" s="17">
        <f t="shared" si="13"/>
        <v>360000</v>
      </c>
      <c r="E81" s="18">
        <f t="shared" si="17"/>
        <v>-370.32</v>
      </c>
      <c r="F81" s="6">
        <f t="shared" si="9"/>
        <v>-0.65068771069831444</v>
      </c>
      <c r="G81" s="6">
        <f t="shared" si="14"/>
        <v>3.3487710698314466E-2</v>
      </c>
      <c r="H81" s="19">
        <f t="shared" si="10"/>
        <v>-3.4850154798761704E-2</v>
      </c>
      <c r="I81" s="20"/>
      <c r="N81" s="7"/>
      <c r="O81" s="16">
        <v>600</v>
      </c>
      <c r="P81" s="6">
        <f>S32</f>
        <v>-0.61670000000000003</v>
      </c>
      <c r="Q81" s="17">
        <f t="shared" si="15"/>
        <v>360000</v>
      </c>
      <c r="R81" s="18">
        <f t="shared" si="18"/>
        <v>-370.02000000000004</v>
      </c>
      <c r="S81" s="6">
        <f t="shared" si="11"/>
        <v>-0.65023972308221534</v>
      </c>
      <c r="T81" s="6">
        <f t="shared" si="16"/>
        <v>3.3539723082215311E-2</v>
      </c>
      <c r="U81" s="19">
        <f t="shared" si="12"/>
        <v>-3.4670510835913035E-2</v>
      </c>
      <c r="V81" s="20"/>
    </row>
    <row r="82" spans="1:22" x14ac:dyDescent="0.25">
      <c r="B82" s="16">
        <v>640</v>
      </c>
      <c r="C82" s="6">
        <f>T21</f>
        <v>-0.62554999999999994</v>
      </c>
      <c r="D82" s="17">
        <f t="shared" si="13"/>
        <v>409600</v>
      </c>
      <c r="E82" s="18">
        <f t="shared" si="17"/>
        <v>-400.35199999999998</v>
      </c>
      <c r="F82" s="6">
        <f t="shared" si="9"/>
        <v>-0.68951103371173039</v>
      </c>
      <c r="G82" s="6">
        <f t="shared" si="14"/>
        <v>6.3961033711730453E-2</v>
      </c>
      <c r="H82" s="19">
        <f t="shared" si="10"/>
        <v>-4.3768317853457167E-3</v>
      </c>
      <c r="I82" s="20"/>
      <c r="N82" s="7"/>
      <c r="O82" s="16">
        <v>640</v>
      </c>
      <c r="P82" s="6">
        <f>T32</f>
        <v>-0.62430000000000008</v>
      </c>
      <c r="Q82" s="17">
        <f t="shared" si="15"/>
        <v>409600</v>
      </c>
      <c r="R82" s="18">
        <f t="shared" si="18"/>
        <v>-399.55200000000002</v>
      </c>
      <c r="S82" s="6">
        <f t="shared" si="11"/>
        <v>-0.68911335569315457</v>
      </c>
      <c r="T82" s="6">
        <f t="shared" si="16"/>
        <v>6.4813355693154495E-2</v>
      </c>
      <c r="U82" s="19">
        <f t="shared" si="12"/>
        <v>-3.3968782249738511E-3</v>
      </c>
      <c r="V82" s="20"/>
    </row>
    <row r="83" spans="1:22" x14ac:dyDescent="0.25">
      <c r="B83" s="16">
        <v>680</v>
      </c>
      <c r="C83" s="6">
        <f>U21</f>
        <v>-0.64272499999999999</v>
      </c>
      <c r="D83" s="17">
        <f t="shared" si="13"/>
        <v>462400</v>
      </c>
      <c r="E83" s="18">
        <f t="shared" si="17"/>
        <v>-437.053</v>
      </c>
      <c r="F83" s="6">
        <f t="shared" si="9"/>
        <v>-0.72833435672514624</v>
      </c>
      <c r="G83" s="6">
        <f t="shared" si="14"/>
        <v>8.5609356725146246E-2</v>
      </c>
      <c r="H83" s="19">
        <f t="shared" si="10"/>
        <v>1.7271491228070077E-2</v>
      </c>
      <c r="I83" s="20"/>
      <c r="N83" s="7"/>
      <c r="O83" s="16">
        <v>680</v>
      </c>
      <c r="P83" s="6">
        <f>U32</f>
        <v>-0.64229999999999998</v>
      </c>
      <c r="Q83" s="17">
        <f t="shared" si="15"/>
        <v>462400</v>
      </c>
      <c r="R83" s="18">
        <f t="shared" si="18"/>
        <v>-436.76400000000001</v>
      </c>
      <c r="S83" s="6">
        <f t="shared" si="11"/>
        <v>-0.7279869883040937</v>
      </c>
      <c r="T83" s="6">
        <f t="shared" si="16"/>
        <v>8.5686988304093714E-2</v>
      </c>
      <c r="U83" s="19">
        <f t="shared" si="12"/>
        <v>1.7476754385965368E-2</v>
      </c>
      <c r="V83" s="20"/>
    </row>
    <row r="84" spans="1:22" x14ac:dyDescent="0.25">
      <c r="A84" s="23" t="s">
        <v>48</v>
      </c>
      <c r="B84" s="24">
        <f>SUM(B66:B83)</f>
        <v>6120</v>
      </c>
      <c r="C84" s="25">
        <f>SUM(C66:C83)</f>
        <v>-7.1700499999999998</v>
      </c>
      <c r="D84" s="26">
        <f t="shared" ref="D84:E84" si="19">SUM(D66:D83)</f>
        <v>2856000</v>
      </c>
      <c r="E84" s="25">
        <f t="shared" si="19"/>
        <v>-3190.2129999999997</v>
      </c>
      <c r="F84" s="27"/>
      <c r="G84" s="27"/>
      <c r="H84" s="28"/>
      <c r="I84" s="14"/>
      <c r="N84" s="23" t="s">
        <v>48</v>
      </c>
      <c r="O84" s="24">
        <f>SUM(O66:O83)</f>
        <v>6120</v>
      </c>
      <c r="P84" s="25">
        <f>SUM(P66:P83)</f>
        <v>-7.1560999999999995</v>
      </c>
      <c r="Q84" s="26">
        <f t="shared" ref="Q84:R84" si="20">SUM(Q66:Q83)</f>
        <v>2856000</v>
      </c>
      <c r="R84" s="25">
        <f t="shared" si="20"/>
        <v>-3186.4450000000002</v>
      </c>
      <c r="S84" s="27"/>
      <c r="T84" s="27"/>
      <c r="U84" s="27"/>
      <c r="V84" s="20"/>
    </row>
    <row r="85" spans="1:22" x14ac:dyDescent="0.25">
      <c r="V85" s="20"/>
    </row>
    <row r="86" spans="1:22" ht="13.8" thickBot="1" x14ac:dyDescent="0.3">
      <c r="G86" s="119" t="s">
        <v>39</v>
      </c>
      <c r="H86" s="119"/>
      <c r="I86" s="119"/>
      <c r="J86" s="119" t="s">
        <v>40</v>
      </c>
      <c r="K86" s="119"/>
      <c r="L86" s="119"/>
      <c r="V86" s="20"/>
    </row>
    <row r="87" spans="1:22" ht="13.8" thickBot="1" x14ac:dyDescent="0.3">
      <c r="G87" s="46" t="s">
        <v>49</v>
      </c>
      <c r="H87" s="46" t="s">
        <v>50</v>
      </c>
      <c r="I87" s="46" t="s">
        <v>51</v>
      </c>
      <c r="J87" s="46" t="s">
        <v>49</v>
      </c>
      <c r="K87" s="46" t="s">
        <v>50</v>
      </c>
      <c r="L87" s="46" t="s">
        <v>51</v>
      </c>
      <c r="O87" s="30" t="s">
        <v>49</v>
      </c>
      <c r="P87" s="31">
        <f>U83-U74</f>
        <v>0.13898769349845225</v>
      </c>
      <c r="V87" s="20"/>
    </row>
    <row r="88" spans="1:22" x14ac:dyDescent="0.25">
      <c r="B88" s="30" t="s">
        <v>49</v>
      </c>
      <c r="C88" s="31">
        <f>H83-H76</f>
        <v>0.13891326109391133</v>
      </c>
      <c r="G88" s="41">
        <f>C88</f>
        <v>0.13891326109391133</v>
      </c>
      <c r="H88" s="42">
        <f>D89</f>
        <v>-9.7058307533539711E-4</v>
      </c>
      <c r="I88" s="42">
        <f>D90</f>
        <v>-6.833786549707617E-2</v>
      </c>
      <c r="J88" s="41">
        <f>P87</f>
        <v>0.13898769349845225</v>
      </c>
      <c r="K88" s="42">
        <f>Q88</f>
        <v>-9.7184081527347836E-4</v>
      </c>
      <c r="L88" s="42">
        <f>Q89</f>
        <v>-6.713523391812834E-2</v>
      </c>
      <c r="O88" s="100" t="s">
        <v>40</v>
      </c>
      <c r="P88" s="18" t="s">
        <v>50</v>
      </c>
      <c r="Q88" s="32">
        <f>((18*R84)-(O84*P84))/((18*Q84)-(O84)^2)</f>
        <v>-9.7184081527347836E-4</v>
      </c>
      <c r="R88" s="18">
        <f>SLOPE(P65:P83,O65:O83)</f>
        <v>-9.718408152734776E-4</v>
      </c>
      <c r="V88" s="20"/>
    </row>
    <row r="89" spans="1:22" x14ac:dyDescent="0.25">
      <c r="B89" s="100" t="s">
        <v>39</v>
      </c>
      <c r="C89" s="18" t="s">
        <v>50</v>
      </c>
      <c r="D89" s="32">
        <f>((18*E84)-(B84*C84))/((18*D84)-(B84)^2)</f>
        <v>-9.7058307533539711E-4</v>
      </c>
      <c r="E89" s="18">
        <f>SLOPE(C66:C83,B66:B83)</f>
        <v>-9.7058307533539744E-4</v>
      </c>
      <c r="F89" s="33"/>
      <c r="O89" s="100"/>
      <c r="P89" s="18" t="s">
        <v>51</v>
      </c>
      <c r="Q89" s="32">
        <f>((Q84*P84)-(O84*R84))/((18*Q84)-(O84^2))</f>
        <v>-6.713523391812834E-2</v>
      </c>
      <c r="R89" s="18">
        <f>INTERCEPT(P65:P83,O65:O83)</f>
        <v>-6.7135233918128701E-2</v>
      </c>
      <c r="V89" s="20"/>
    </row>
    <row r="90" spans="1:22" x14ac:dyDescent="0.25">
      <c r="B90" s="100"/>
      <c r="C90" s="18" t="s">
        <v>51</v>
      </c>
      <c r="D90" s="18">
        <f>((D84*C84)-(B84*E84))/((18*D84)-(B84^2))</f>
        <v>-6.833786549707617E-2</v>
      </c>
      <c r="E90" s="18">
        <f>INTERCEPT(C66:C83,B66:B83)</f>
        <v>-6.8337865497075989E-2</v>
      </c>
      <c r="V90" s="20"/>
    </row>
    <row r="91" spans="1:22" x14ac:dyDescent="0.25">
      <c r="V91" s="20"/>
    </row>
    <row r="92" spans="1:22" x14ac:dyDescent="0.25">
      <c r="V92" s="20"/>
    </row>
    <row r="93" spans="1:22" x14ac:dyDescent="0.25">
      <c r="V93" s="20"/>
    </row>
    <row r="94" spans="1:22" x14ac:dyDescent="0.25">
      <c r="V94" s="20"/>
    </row>
    <row r="95" spans="1:22" x14ac:dyDescent="0.25">
      <c r="V95" s="20"/>
    </row>
    <row r="96" spans="1:22" x14ac:dyDescent="0.25">
      <c r="V96" s="20"/>
    </row>
    <row r="97" spans="22:22" x14ac:dyDescent="0.25">
      <c r="V97" s="29"/>
    </row>
    <row r="166" s="118" customFormat="1" ht="13.2" customHeight="1" x14ac:dyDescent="0.25"/>
    <row r="167" s="118" customFormat="1" ht="13.2" customHeight="1" x14ac:dyDescent="0.25"/>
    <row r="168" s="118" customFormat="1" ht="13.8" customHeight="1" x14ac:dyDescent="0.25"/>
    <row r="196" spans="1:16" x14ac:dyDescent="0.25">
      <c r="A196" s="5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</row>
    <row r="197" spans="1:16" x14ac:dyDescent="0.25">
      <c r="A197" s="51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</row>
    <row r="198" spans="1:16" x14ac:dyDescent="0.25">
      <c r="A198" s="96"/>
      <c r="B198" s="96"/>
      <c r="C198" s="96"/>
      <c r="D198" s="96"/>
      <c r="E198" s="96"/>
      <c r="F198" s="14"/>
      <c r="G198" s="14"/>
      <c r="H198" s="29"/>
      <c r="I198" s="29"/>
      <c r="J198" s="29"/>
      <c r="K198" s="97"/>
      <c r="L198" s="96"/>
      <c r="M198" s="96"/>
      <c r="N198" s="96"/>
      <c r="O198" s="96"/>
      <c r="P198" s="29"/>
    </row>
    <row r="199" spans="1:16" ht="14.4" x14ac:dyDescent="0.3">
      <c r="A199" s="34"/>
      <c r="B199" s="34"/>
      <c r="C199" s="34"/>
      <c r="D199" s="34"/>
      <c r="E199" s="34"/>
      <c r="F199" s="34"/>
      <c r="G199" s="15"/>
      <c r="H199" s="29"/>
      <c r="I199" s="29"/>
      <c r="J199" s="29"/>
      <c r="K199" s="34"/>
      <c r="L199" s="34"/>
      <c r="M199" s="34"/>
      <c r="N199" s="34"/>
      <c r="O199" s="34"/>
      <c r="P199" s="29"/>
    </row>
    <row r="200" spans="1:16" x14ac:dyDescent="0.25">
      <c r="A200" s="52"/>
      <c r="B200" s="35"/>
      <c r="C200" s="35"/>
      <c r="D200" s="35"/>
      <c r="E200" s="35"/>
      <c r="F200" s="35"/>
      <c r="G200" s="20"/>
      <c r="H200" s="29"/>
      <c r="I200" s="29"/>
      <c r="J200" s="29"/>
      <c r="K200" s="52"/>
      <c r="L200" s="35"/>
      <c r="M200" s="35"/>
      <c r="N200" s="35"/>
      <c r="O200" s="35"/>
      <c r="P200" s="29"/>
    </row>
    <row r="201" spans="1:16" x14ac:dyDescent="0.25">
      <c r="A201" s="52"/>
      <c r="B201" s="35"/>
      <c r="C201" s="35"/>
      <c r="D201" s="35"/>
      <c r="E201" s="35"/>
      <c r="F201" s="35"/>
      <c r="G201" s="20"/>
      <c r="H201" s="29"/>
      <c r="I201" s="29"/>
      <c r="J201" s="29"/>
      <c r="K201" s="52"/>
      <c r="L201" s="35"/>
      <c r="M201" s="35"/>
      <c r="N201" s="35"/>
      <c r="O201" s="35"/>
      <c r="P201" s="29"/>
    </row>
    <row r="202" spans="1:16" x14ac:dyDescent="0.25">
      <c r="A202" s="52"/>
      <c r="B202" s="35"/>
      <c r="C202" s="35"/>
      <c r="D202" s="35"/>
      <c r="E202" s="35"/>
      <c r="F202" s="35"/>
      <c r="G202" s="20"/>
      <c r="H202" s="29"/>
      <c r="I202" s="29"/>
      <c r="J202" s="29"/>
      <c r="K202" s="52"/>
      <c r="L202" s="35"/>
      <c r="M202" s="35"/>
      <c r="N202" s="35"/>
      <c r="O202" s="35"/>
      <c r="P202" s="29"/>
    </row>
    <row r="203" spans="1:16" x14ac:dyDescent="0.25">
      <c r="A203" s="52"/>
      <c r="B203" s="35"/>
      <c r="C203" s="35"/>
      <c r="D203" s="35"/>
      <c r="E203" s="35"/>
      <c r="F203" s="35"/>
      <c r="G203" s="20"/>
      <c r="H203" s="29"/>
      <c r="I203" s="29"/>
      <c r="J203" s="29"/>
      <c r="K203" s="52"/>
      <c r="L203" s="35"/>
      <c r="M203" s="35"/>
      <c r="N203" s="35"/>
      <c r="O203" s="35"/>
      <c r="P203" s="29"/>
    </row>
    <row r="204" spans="1:16" x14ac:dyDescent="0.25">
      <c r="A204" s="52"/>
      <c r="B204" s="35"/>
      <c r="C204" s="35"/>
      <c r="D204" s="35"/>
      <c r="E204" s="35"/>
      <c r="F204" s="35"/>
      <c r="G204" s="20"/>
      <c r="H204" s="29"/>
      <c r="I204" s="29"/>
      <c r="J204" s="29"/>
      <c r="K204" s="52"/>
      <c r="L204" s="35"/>
      <c r="M204" s="35"/>
      <c r="N204" s="35"/>
      <c r="O204" s="35"/>
      <c r="P204" s="29"/>
    </row>
    <row r="205" spans="1:16" x14ac:dyDescent="0.25">
      <c r="A205" s="52"/>
      <c r="B205" s="35"/>
      <c r="C205" s="35"/>
      <c r="D205" s="35"/>
      <c r="E205" s="35"/>
      <c r="F205" s="35"/>
      <c r="G205" s="20"/>
      <c r="H205" s="29"/>
      <c r="I205" s="29"/>
      <c r="J205" s="29"/>
      <c r="K205" s="52"/>
      <c r="L205" s="35"/>
      <c r="M205" s="35"/>
      <c r="N205" s="35"/>
      <c r="O205" s="35"/>
      <c r="P205" s="29"/>
    </row>
    <row r="206" spans="1:16" x14ac:dyDescent="0.25">
      <c r="A206" s="52"/>
      <c r="B206" s="35"/>
      <c r="C206" s="35"/>
      <c r="D206" s="35"/>
      <c r="E206" s="35"/>
      <c r="F206" s="35"/>
      <c r="G206" s="20"/>
      <c r="H206" s="29"/>
      <c r="I206" s="29"/>
      <c r="J206" s="29"/>
      <c r="K206" s="52"/>
      <c r="L206" s="35"/>
      <c r="M206" s="35"/>
      <c r="N206" s="35"/>
      <c r="O206" s="35"/>
      <c r="P206" s="29"/>
    </row>
    <row r="207" spans="1:16" x14ac:dyDescent="0.25">
      <c r="A207" s="52"/>
      <c r="B207" s="35"/>
      <c r="C207" s="35"/>
      <c r="D207" s="35"/>
      <c r="E207" s="35"/>
      <c r="F207" s="35"/>
      <c r="G207" s="20"/>
      <c r="H207" s="29"/>
      <c r="I207" s="29"/>
      <c r="J207" s="29"/>
      <c r="K207" s="52"/>
      <c r="L207" s="35"/>
      <c r="M207" s="35"/>
      <c r="N207" s="35"/>
      <c r="O207" s="35"/>
      <c r="P207" s="29"/>
    </row>
    <row r="208" spans="1:16" x14ac:dyDescent="0.25">
      <c r="A208" s="52"/>
      <c r="B208" s="35"/>
      <c r="C208" s="35"/>
      <c r="D208" s="35"/>
      <c r="E208" s="35"/>
      <c r="F208" s="35"/>
      <c r="G208" s="20"/>
      <c r="H208" s="29"/>
      <c r="I208" s="29"/>
      <c r="J208" s="29"/>
      <c r="K208" s="52"/>
      <c r="L208" s="35"/>
      <c r="M208" s="35"/>
      <c r="N208" s="35"/>
      <c r="O208" s="35"/>
      <c r="P208" s="29"/>
    </row>
    <row r="209" spans="1:16" x14ac:dyDescent="0.25">
      <c r="A209" s="52"/>
      <c r="B209" s="35"/>
      <c r="C209" s="35"/>
      <c r="D209" s="35"/>
      <c r="E209" s="35"/>
      <c r="F209" s="35"/>
      <c r="G209" s="20"/>
      <c r="H209" s="29"/>
      <c r="I209" s="29"/>
      <c r="J209" s="29"/>
      <c r="K209" s="52"/>
      <c r="L209" s="35"/>
      <c r="M209" s="35"/>
      <c r="N209" s="35"/>
      <c r="O209" s="35"/>
      <c r="P209" s="29"/>
    </row>
    <row r="210" spans="1:16" x14ac:dyDescent="0.25">
      <c r="A210" s="52"/>
      <c r="B210" s="35"/>
      <c r="C210" s="35"/>
      <c r="D210" s="35"/>
      <c r="E210" s="35"/>
      <c r="F210" s="35"/>
      <c r="G210" s="20"/>
      <c r="H210" s="29"/>
      <c r="I210" s="29"/>
      <c r="J210" s="29"/>
      <c r="K210" s="52"/>
      <c r="L210" s="35"/>
      <c r="M210" s="35"/>
      <c r="N210" s="35"/>
      <c r="O210" s="35"/>
      <c r="P210" s="29"/>
    </row>
    <row r="211" spans="1:16" x14ac:dyDescent="0.25">
      <c r="A211" s="52"/>
      <c r="B211" s="35"/>
      <c r="C211" s="35"/>
      <c r="D211" s="35"/>
      <c r="E211" s="35"/>
      <c r="F211" s="35"/>
      <c r="G211" s="20"/>
      <c r="H211" s="29"/>
      <c r="I211" s="29"/>
      <c r="J211" s="29"/>
      <c r="K211" s="52"/>
      <c r="L211" s="35"/>
      <c r="M211" s="35"/>
      <c r="N211" s="35"/>
      <c r="O211" s="35"/>
      <c r="P211" s="29"/>
    </row>
    <row r="212" spans="1:16" x14ac:dyDescent="0.25">
      <c r="A212" s="52"/>
      <c r="B212" s="35"/>
      <c r="C212" s="35"/>
      <c r="D212" s="35"/>
      <c r="E212" s="35"/>
      <c r="F212" s="35"/>
      <c r="G212" s="20"/>
      <c r="H212" s="29"/>
      <c r="I212" s="29"/>
      <c r="J212" s="29"/>
      <c r="K212" s="52"/>
      <c r="L212" s="35"/>
      <c r="M212" s="35"/>
      <c r="N212" s="35"/>
      <c r="O212" s="35"/>
      <c r="P212" s="29"/>
    </row>
    <row r="213" spans="1:16" x14ac:dyDescent="0.25">
      <c r="A213" s="52"/>
      <c r="B213" s="35"/>
      <c r="C213" s="35"/>
      <c r="D213" s="35"/>
      <c r="E213" s="35"/>
      <c r="F213" s="35"/>
      <c r="G213" s="20"/>
      <c r="H213" s="29"/>
      <c r="I213" s="29"/>
      <c r="J213" s="29"/>
      <c r="K213" s="52"/>
      <c r="L213" s="35"/>
      <c r="M213" s="35"/>
      <c r="N213" s="35"/>
      <c r="O213" s="35"/>
      <c r="P213" s="29"/>
    </row>
    <row r="214" spans="1:16" x14ac:dyDescent="0.25">
      <c r="A214" s="52"/>
      <c r="B214" s="35"/>
      <c r="C214" s="35"/>
      <c r="D214" s="35"/>
      <c r="E214" s="35"/>
      <c r="F214" s="35"/>
      <c r="G214" s="20"/>
      <c r="H214" s="29"/>
      <c r="I214" s="29"/>
      <c r="J214" s="29"/>
      <c r="K214" s="52"/>
      <c r="L214" s="35"/>
      <c r="M214" s="35"/>
      <c r="N214" s="35"/>
      <c r="O214" s="35"/>
      <c r="P214" s="29"/>
    </row>
    <row r="215" spans="1:16" x14ac:dyDescent="0.25">
      <c r="A215" s="52"/>
      <c r="B215" s="35"/>
      <c r="C215" s="35"/>
      <c r="D215" s="35"/>
      <c r="E215" s="35"/>
      <c r="F215" s="35"/>
      <c r="G215" s="20"/>
      <c r="H215" s="29"/>
      <c r="I215" s="29"/>
      <c r="J215" s="29"/>
      <c r="K215" s="52"/>
      <c r="L215" s="35"/>
      <c r="M215" s="35"/>
      <c r="N215" s="35"/>
      <c r="O215" s="35"/>
      <c r="P215" s="29"/>
    </row>
    <row r="216" spans="1:16" x14ac:dyDescent="0.25">
      <c r="A216" s="52"/>
      <c r="B216" s="35"/>
      <c r="C216" s="35"/>
      <c r="D216" s="35"/>
      <c r="E216" s="35"/>
      <c r="F216" s="35"/>
      <c r="G216" s="20"/>
      <c r="H216" s="29"/>
      <c r="I216" s="29"/>
      <c r="J216" s="29"/>
      <c r="K216" s="52"/>
      <c r="L216" s="35"/>
      <c r="M216" s="35"/>
      <c r="N216" s="35"/>
      <c r="O216" s="35"/>
      <c r="P216" s="29"/>
    </row>
    <row r="217" spans="1:16" x14ac:dyDescent="0.25">
      <c r="A217" s="52"/>
      <c r="B217" s="35"/>
      <c r="C217" s="35"/>
      <c r="D217" s="35"/>
      <c r="E217" s="35"/>
      <c r="F217" s="35"/>
      <c r="G217" s="20"/>
      <c r="H217" s="29"/>
      <c r="I217" s="29"/>
      <c r="J217" s="29"/>
      <c r="K217" s="52"/>
      <c r="L217" s="35"/>
      <c r="M217" s="35"/>
      <c r="N217" s="35"/>
      <c r="O217" s="35"/>
      <c r="P217" s="29"/>
    </row>
    <row r="218" spans="1:16" x14ac:dyDescent="0.25">
      <c r="A218" s="5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</row>
    <row r="219" spans="1:16" x14ac:dyDescent="0.25">
      <c r="A219" s="5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spans="1:16" x14ac:dyDescent="0.25">
      <c r="A220" s="5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spans="1:16" x14ac:dyDescent="0.25">
      <c r="A221" s="5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spans="1:16" x14ac:dyDescent="0.25">
      <c r="A222" s="51"/>
      <c r="B222" s="29"/>
      <c r="C222" s="29"/>
      <c r="D222" s="29"/>
      <c r="E222" s="29"/>
      <c r="F222" s="29"/>
      <c r="G222" s="29"/>
      <c r="H222" s="29"/>
      <c r="I222" s="29"/>
      <c r="J222" s="29"/>
      <c r="K222" s="98"/>
      <c r="L222" s="53"/>
      <c r="M222" s="29"/>
      <c r="N222" s="29"/>
      <c r="O222" s="29"/>
      <c r="P222" s="29"/>
    </row>
    <row r="223" spans="1:16" x14ac:dyDescent="0.25">
      <c r="A223" s="51"/>
      <c r="B223" s="29"/>
      <c r="C223" s="98"/>
      <c r="D223" s="53"/>
      <c r="E223" s="29"/>
      <c r="F223" s="29"/>
      <c r="G223" s="29"/>
      <c r="H223" s="29"/>
      <c r="I223" s="29"/>
      <c r="J223" s="29"/>
      <c r="K223" s="99"/>
      <c r="L223" s="53"/>
      <c r="M223" s="54"/>
      <c r="N223" s="29"/>
      <c r="O223" s="29"/>
      <c r="P223" s="29"/>
    </row>
    <row r="224" spans="1:16" x14ac:dyDescent="0.25">
      <c r="A224" s="51"/>
      <c r="B224" s="29"/>
      <c r="C224" s="99"/>
      <c r="D224" s="53"/>
      <c r="E224" s="54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spans="1:16" x14ac:dyDescent="0.25">
      <c r="A225" s="5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spans="1:16" x14ac:dyDescent="0.25">
      <c r="A226" s="5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spans="1:16" x14ac:dyDescent="0.25">
      <c r="A227" s="5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spans="1:16" x14ac:dyDescent="0.25">
      <c r="A228" s="5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spans="1:16" x14ac:dyDescent="0.25">
      <c r="A229" s="5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spans="1:16" x14ac:dyDescent="0.25">
      <c r="A230" s="5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spans="1:16" x14ac:dyDescent="0.25">
      <c r="A231" s="5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spans="1:16" x14ac:dyDescent="0.25">
      <c r="A232" s="5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spans="1:16" x14ac:dyDescent="0.25">
      <c r="A233" s="5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spans="1:16" x14ac:dyDescent="0.25">
      <c r="A234" s="5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spans="1:16" x14ac:dyDescent="0.25">
      <c r="A235" s="5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spans="1:16" x14ac:dyDescent="0.25">
      <c r="A236" s="5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spans="1:16" x14ac:dyDescent="0.25">
      <c r="A237" s="5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spans="1:16" x14ac:dyDescent="0.25">
      <c r="A238" s="5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spans="1:16" x14ac:dyDescent="0.25">
      <c r="A239" s="5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spans="1:16" x14ac:dyDescent="0.25">
      <c r="A240" s="5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spans="1:16" x14ac:dyDescent="0.25">
      <c r="A241" s="5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spans="1:16" x14ac:dyDescent="0.25">
      <c r="A242" s="5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spans="1:16" x14ac:dyDescent="0.25">
      <c r="A243" s="5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spans="1:16" x14ac:dyDescent="0.25">
      <c r="A244" s="5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spans="1:16" x14ac:dyDescent="0.25">
      <c r="A245" s="5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spans="1:16" x14ac:dyDescent="0.25">
      <c r="A246" s="5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spans="1:16" x14ac:dyDescent="0.25">
      <c r="A247" s="5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spans="1:16" x14ac:dyDescent="0.25">
      <c r="A248" s="5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spans="1:16" x14ac:dyDescent="0.25">
      <c r="A249" s="5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spans="1:16" x14ac:dyDescent="0.25">
      <c r="A250" s="5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spans="1:16" x14ac:dyDescent="0.25">
      <c r="A251" s="5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spans="1:16" x14ac:dyDescent="0.25">
      <c r="A252" s="5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spans="1:16" x14ac:dyDescent="0.25">
      <c r="A253" s="5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spans="1:16" x14ac:dyDescent="0.25">
      <c r="A254" s="5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spans="1:16" x14ac:dyDescent="0.25">
      <c r="A255" s="5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spans="1:16" x14ac:dyDescent="0.25">
      <c r="A256" s="5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spans="1:16" x14ac:dyDescent="0.25">
      <c r="A257" s="5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spans="1:16" x14ac:dyDescent="0.25">
      <c r="A258" s="5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spans="1:16" x14ac:dyDescent="0.25">
      <c r="A259" s="5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spans="1:16" x14ac:dyDescent="0.25">
      <c r="A260" s="5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spans="1:16" x14ac:dyDescent="0.25">
      <c r="A261" s="5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spans="1:16" x14ac:dyDescent="0.25">
      <c r="A262" s="5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spans="1:16" x14ac:dyDescent="0.25">
      <c r="A263" s="5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spans="1:16" x14ac:dyDescent="0.25">
      <c r="A264" s="5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spans="1:16" x14ac:dyDescent="0.25">
      <c r="A265" s="5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spans="1:16" x14ac:dyDescent="0.25">
      <c r="A266" s="5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spans="1:16" x14ac:dyDescent="0.25">
      <c r="A267" s="5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spans="1:16" x14ac:dyDescent="0.25">
      <c r="A268" s="5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spans="1:16" x14ac:dyDescent="0.25">
      <c r="A269" s="5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spans="1:16" x14ac:dyDescent="0.25">
      <c r="A270" s="5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  <row r="271" spans="1:16" x14ac:dyDescent="0.25">
      <c r="A271" s="51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</row>
    <row r="272" spans="1:16" x14ac:dyDescent="0.25">
      <c r="A272" s="51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</row>
    <row r="273" spans="1:16" x14ac:dyDescent="0.25">
      <c r="A273" s="51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</row>
  </sheetData>
  <mergeCells count="29">
    <mergeCell ref="A1:XFD2"/>
    <mergeCell ref="A10:XFD12"/>
    <mergeCell ref="B16:C16"/>
    <mergeCell ref="B17:C17"/>
    <mergeCell ref="B32:C32"/>
    <mergeCell ref="B18:C18"/>
    <mergeCell ref="B19:C19"/>
    <mergeCell ref="B20:C20"/>
    <mergeCell ref="B21:C21"/>
    <mergeCell ref="B22:C22"/>
    <mergeCell ref="B27:C27"/>
    <mergeCell ref="B28:C28"/>
    <mergeCell ref="B29:C29"/>
    <mergeCell ref="B30:C30"/>
    <mergeCell ref="B31:C31"/>
    <mergeCell ref="B89:B90"/>
    <mergeCell ref="A166:XFD168"/>
    <mergeCell ref="A198:E198"/>
    <mergeCell ref="K198:O198"/>
    <mergeCell ref="B33:C33"/>
    <mergeCell ref="B34:C34"/>
    <mergeCell ref="A59:XFD61"/>
    <mergeCell ref="A64:H64"/>
    <mergeCell ref="N64:U64"/>
    <mergeCell ref="K222:K223"/>
    <mergeCell ref="C223:C224"/>
    <mergeCell ref="G86:I86"/>
    <mergeCell ref="J86:L86"/>
    <mergeCell ref="O88:O89"/>
  </mergeCells>
  <phoneticPr fontId="9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6AE1-7E54-470C-9CC9-FC7078C1C7E4}">
  <dimension ref="A1:IV271"/>
  <sheetViews>
    <sheetView showGridLines="0" topLeftCell="A169" zoomScaleNormal="100" workbookViewId="0">
      <selection activeCell="H176" sqref="H176"/>
    </sheetView>
  </sheetViews>
  <sheetFormatPr defaultRowHeight="13.2" x14ac:dyDescent="0.25"/>
  <cols>
    <col min="1" max="1" width="11.44140625" style="7" customWidth="1"/>
    <col min="2" max="2" width="11.5546875" style="4" customWidth="1"/>
    <col min="3" max="3" width="12.109375" style="4" bestFit="1" customWidth="1"/>
    <col min="4" max="4" width="12.88671875" style="4" bestFit="1" customWidth="1"/>
    <col min="5" max="6" width="11.5546875" style="4" customWidth="1"/>
    <col min="7" max="8" width="14.44140625" style="4" bestFit="1" customWidth="1"/>
    <col min="9" max="16" width="11.5546875" style="4" customWidth="1"/>
    <col min="17" max="17" width="12.88671875" style="4" bestFit="1" customWidth="1"/>
    <col min="18" max="20" width="11.5546875" style="4" customWidth="1"/>
    <col min="21" max="21" width="14.44140625" style="4" bestFit="1" customWidth="1"/>
    <col min="22" max="24" width="11.5546875" style="4" customWidth="1"/>
    <col min="25" max="25" width="17" style="4" bestFit="1" customWidth="1"/>
    <col min="26" max="26" width="14.6640625" style="4" bestFit="1" customWidth="1"/>
    <col min="27" max="27" width="16.44140625" style="4" bestFit="1" customWidth="1"/>
    <col min="28" max="256" width="11.5546875" style="4" customWidth="1"/>
    <col min="257" max="16384" width="8.88671875" style="4"/>
  </cols>
  <sheetData>
    <row r="1" spans="1:256" s="103" customFormat="1" ht="13.2" customHeight="1" x14ac:dyDescent="0.25">
      <c r="A1" s="101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s="106" customFormat="1" ht="13.8" customHeight="1" thickBot="1" x14ac:dyDescent="0.3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  <c r="GG2" s="105"/>
      <c r="GH2" s="105"/>
      <c r="GI2" s="105"/>
      <c r="GJ2" s="105"/>
      <c r="GK2" s="105"/>
      <c r="GL2" s="105"/>
      <c r="GM2" s="105"/>
      <c r="GN2" s="105"/>
      <c r="GO2" s="105"/>
      <c r="GP2" s="105"/>
      <c r="GQ2" s="105"/>
      <c r="GR2" s="105"/>
      <c r="GS2" s="105"/>
      <c r="GT2" s="105"/>
      <c r="GU2" s="105"/>
      <c r="GV2" s="105"/>
      <c r="GW2" s="105"/>
      <c r="GX2" s="105"/>
      <c r="GY2" s="105"/>
      <c r="GZ2" s="105"/>
      <c r="HA2" s="105"/>
      <c r="HB2" s="105"/>
      <c r="HC2" s="105"/>
      <c r="HD2" s="105"/>
      <c r="HE2" s="105"/>
      <c r="HF2" s="105"/>
      <c r="HG2" s="105"/>
      <c r="HH2" s="105"/>
      <c r="HI2" s="105"/>
      <c r="HJ2" s="105"/>
      <c r="HK2" s="105"/>
      <c r="HL2" s="105"/>
      <c r="HM2" s="105"/>
      <c r="HN2" s="105"/>
      <c r="HO2" s="105"/>
      <c r="HP2" s="105"/>
      <c r="HQ2" s="105"/>
      <c r="HR2" s="105"/>
      <c r="HS2" s="105"/>
      <c r="HT2" s="105"/>
      <c r="HU2" s="105"/>
      <c r="HV2" s="105"/>
      <c r="HW2" s="105"/>
      <c r="HX2" s="105"/>
      <c r="HY2" s="105"/>
      <c r="HZ2" s="105"/>
      <c r="IA2" s="105"/>
      <c r="IB2" s="105"/>
      <c r="IC2" s="105"/>
      <c r="ID2" s="105"/>
      <c r="IE2" s="105"/>
      <c r="IF2" s="105"/>
      <c r="IG2" s="105"/>
      <c r="IH2" s="105"/>
      <c r="II2" s="105"/>
      <c r="IJ2" s="105"/>
      <c r="IK2" s="105"/>
      <c r="IL2" s="105"/>
      <c r="IM2" s="105"/>
      <c r="IN2" s="105"/>
      <c r="IO2" s="105"/>
      <c r="IP2" s="105"/>
      <c r="IQ2" s="105"/>
      <c r="IR2" s="105"/>
      <c r="IS2" s="105"/>
      <c r="IT2" s="105"/>
      <c r="IU2" s="105"/>
      <c r="IV2" s="105"/>
    </row>
    <row r="3" spans="1:256" ht="13.2" customHeight="1" x14ac:dyDescent="0.25">
      <c r="A3" s="66" t="s">
        <v>1</v>
      </c>
      <c r="B3" s="56">
        <v>1</v>
      </c>
      <c r="C3" s="57">
        <v>0</v>
      </c>
      <c r="D3" s="57">
        <v>-6.9999999999999999E-4</v>
      </c>
      <c r="E3" s="57">
        <v>-8.7000000000000011E-3</v>
      </c>
      <c r="F3" s="57">
        <v>-1.7500000000000002E-2</v>
      </c>
      <c r="G3" s="57">
        <v>-3.0499999999999999E-2</v>
      </c>
      <c r="H3" s="57">
        <v>-3.5499999999999997E-2</v>
      </c>
      <c r="I3" s="57">
        <v>-3.8199999999999998E-2</v>
      </c>
      <c r="J3" s="57">
        <v>-4.6399999999999997E-2</v>
      </c>
      <c r="K3" s="57">
        <v>-4.1799999999999997E-2</v>
      </c>
      <c r="L3" s="57">
        <v>-2.93E-2</v>
      </c>
      <c r="M3" s="58">
        <v>-1.6300000000000002E-2</v>
      </c>
      <c r="N3" s="58">
        <v>3.3999999999999998E-3</v>
      </c>
      <c r="O3" s="58">
        <v>2.5999999999999999E-2</v>
      </c>
      <c r="P3" s="58">
        <v>4.2900000000000001E-2</v>
      </c>
      <c r="Q3" s="58">
        <v>7.2900000000000006E-2</v>
      </c>
      <c r="R3" s="58">
        <v>0.1162</v>
      </c>
      <c r="S3" s="58">
        <v>0.16119999999999998</v>
      </c>
      <c r="T3" s="58">
        <v>0.1946</v>
      </c>
      <c r="U3" s="58">
        <v>0.1923</v>
      </c>
      <c r="V3" s="58">
        <v>0.15859999999999999</v>
      </c>
      <c r="W3" s="58">
        <v>0.1167</v>
      </c>
      <c r="X3" s="58">
        <v>8.14E-2</v>
      </c>
      <c r="Y3" s="58">
        <v>4.0600000000000004E-2</v>
      </c>
      <c r="Z3" s="58">
        <v>-1.9999999999999998E-4</v>
      </c>
      <c r="AA3" s="58">
        <v>-2.29E-2</v>
      </c>
      <c r="AB3" s="58">
        <v>-3.7999999999999999E-2</v>
      </c>
      <c r="AC3" s="58">
        <v>-5.1299999999999998E-2</v>
      </c>
      <c r="AD3" s="58">
        <v>-6.5000000000000002E-2</v>
      </c>
      <c r="AE3" s="58">
        <v>-7.2800000000000004E-2</v>
      </c>
      <c r="AF3" s="58">
        <v>-7.039999999999999E-2</v>
      </c>
      <c r="AG3" s="58">
        <v>-7.5999999999999998E-2</v>
      </c>
      <c r="AH3" s="58">
        <v>-7.0800000000000002E-2</v>
      </c>
      <c r="AI3" s="58">
        <v>-5.8799999999999998E-2</v>
      </c>
      <c r="AJ3" s="58">
        <v>-5.0899999999999994E-2</v>
      </c>
      <c r="AK3" s="58">
        <v>-4.2799999999999998E-2</v>
      </c>
      <c r="AL3" s="58">
        <v>-4.0299999999999996E-2</v>
      </c>
    </row>
    <row r="4" spans="1:256" s="5" customFormat="1" x14ac:dyDescent="0.25">
      <c r="A4" s="67"/>
      <c r="B4" s="59"/>
      <c r="C4" s="57"/>
      <c r="D4" s="57"/>
      <c r="E4" s="57"/>
      <c r="F4" s="57"/>
      <c r="G4" s="57"/>
      <c r="H4" s="57"/>
      <c r="I4" s="57"/>
      <c r="J4" s="57"/>
      <c r="K4" s="57"/>
      <c r="L4" s="57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</row>
    <row r="5" spans="1:256" s="5" customFormat="1" x14ac:dyDescent="0.25">
      <c r="A5" s="67"/>
      <c r="B5" s="59">
        <v>3</v>
      </c>
      <c r="C5" s="57">
        <v>0</v>
      </c>
      <c r="D5" s="57">
        <v>1E-4</v>
      </c>
      <c r="E5" s="57">
        <v>-3.2000000000000002E-3</v>
      </c>
      <c r="F5" s="57">
        <v>-1.2500000000000001E-2</v>
      </c>
      <c r="G5" s="57">
        <v>-3.2199999999999999E-2</v>
      </c>
      <c r="H5" s="57">
        <v>-4.0300000000000002E-2</v>
      </c>
      <c r="I5" s="57">
        <v>-3.6799999999999999E-2</v>
      </c>
      <c r="J5" s="57">
        <v>-3.7900000000000003E-2</v>
      </c>
      <c r="K5" s="57">
        <v>-2.5600000000000001E-2</v>
      </c>
      <c r="L5" s="57">
        <v>-1.47E-2</v>
      </c>
      <c r="M5" s="58">
        <v>-8.0000000000000004E-4</v>
      </c>
      <c r="N5" s="58">
        <v>1.8499999999999999E-2</v>
      </c>
      <c r="O5" s="58">
        <v>4.19E-2</v>
      </c>
      <c r="P5" s="58">
        <v>8.2699999999999996E-2</v>
      </c>
      <c r="Q5" s="58">
        <v>0.1244</v>
      </c>
      <c r="R5" s="58">
        <v>0.15920000000000001</v>
      </c>
      <c r="S5" s="58">
        <v>0.20580000000000001</v>
      </c>
      <c r="T5" s="58">
        <v>0.24010000000000001</v>
      </c>
      <c r="U5" s="58">
        <v>0.23810000000000001</v>
      </c>
      <c r="V5" s="58">
        <v>0.20269999999999999</v>
      </c>
      <c r="W5" s="58">
        <v>0.15820000000000001</v>
      </c>
      <c r="X5" s="58">
        <v>0.1236</v>
      </c>
      <c r="Y5" s="58">
        <v>8.2299999999999998E-2</v>
      </c>
      <c r="Z5" s="58">
        <v>4.1399999999999999E-2</v>
      </c>
      <c r="AA5" s="58">
        <v>1.89E-2</v>
      </c>
      <c r="AB5" s="58">
        <v>-1.8E-3</v>
      </c>
      <c r="AC5" s="58">
        <v>-1.52E-2</v>
      </c>
      <c r="AD5" s="58">
        <v>-2.93E-2</v>
      </c>
      <c r="AE5" s="58">
        <v>-3.5799999999999998E-2</v>
      </c>
      <c r="AF5" s="58">
        <v>-3.5200000000000002E-2</v>
      </c>
      <c r="AG5" s="58">
        <v>-4.1000000000000002E-2</v>
      </c>
      <c r="AH5" s="58">
        <v>-3.6299999999999999E-2</v>
      </c>
      <c r="AI5" s="58">
        <v>-2.3199999999999998E-2</v>
      </c>
      <c r="AJ5" s="58">
        <v>-1.55E-2</v>
      </c>
      <c r="AK5" s="58">
        <v>-7.9000000000000008E-3</v>
      </c>
      <c r="AL5" s="58">
        <v>-4.1000000000000003E-3</v>
      </c>
    </row>
    <row r="6" spans="1:256" s="5" customFormat="1" x14ac:dyDescent="0.25">
      <c r="A6" s="67"/>
      <c r="B6" s="59">
        <v>4</v>
      </c>
      <c r="C6" s="57">
        <v>0</v>
      </c>
      <c r="D6" s="57">
        <v>-2.4000000000000002E-3</v>
      </c>
      <c r="E6" s="57">
        <v>-1.14E-2</v>
      </c>
      <c r="F6" s="57">
        <v>-2.07E-2</v>
      </c>
      <c r="G6" s="57">
        <v>-3.3299999999999996E-2</v>
      </c>
      <c r="H6" s="57">
        <v>-3.8799999999999994E-2</v>
      </c>
      <c r="I6" s="57">
        <v>-3.5199999999999995E-2</v>
      </c>
      <c r="J6" s="57">
        <v>-3.6600000000000001E-2</v>
      </c>
      <c r="K6" s="57">
        <v>-3.1599999999999996E-2</v>
      </c>
      <c r="L6" s="57">
        <v>-3.3599999999999998E-2</v>
      </c>
      <c r="M6" s="58">
        <v>-2.4000000000000002E-3</v>
      </c>
      <c r="N6" s="58">
        <v>1.5900000000000001E-2</v>
      </c>
      <c r="O6" s="58">
        <v>3.8300000000000001E-2</v>
      </c>
      <c r="P6" s="58">
        <v>8.0399999999999999E-2</v>
      </c>
      <c r="Q6" s="58">
        <v>0.1207</v>
      </c>
      <c r="R6" s="58">
        <v>0.156</v>
      </c>
      <c r="S6" s="58">
        <v>0.2014</v>
      </c>
      <c r="T6" s="58">
        <v>0.2359</v>
      </c>
      <c r="U6" s="58">
        <v>0.2339</v>
      </c>
      <c r="V6" s="58">
        <v>0.19939999999999999</v>
      </c>
      <c r="W6" s="58">
        <v>0.1545</v>
      </c>
      <c r="X6" s="58">
        <v>0.12040000000000001</v>
      </c>
      <c r="Y6" s="58">
        <v>7.9799999999999996E-2</v>
      </c>
      <c r="Z6" s="58">
        <v>3.9E-2</v>
      </c>
      <c r="AA6" s="58">
        <v>1.67E-2</v>
      </c>
      <c r="AB6" s="58">
        <v>-3.9000000000000003E-3</v>
      </c>
      <c r="AC6" s="58">
        <v>-1.7600000000000001E-2</v>
      </c>
      <c r="AD6" s="58">
        <v>-3.1599999999999996E-2</v>
      </c>
      <c r="AE6" s="58">
        <v>-3.9099999999999996E-2</v>
      </c>
      <c r="AF6" s="58">
        <v>-3.7899999999999996E-2</v>
      </c>
      <c r="AG6" s="58">
        <v>-4.3399999999999994E-2</v>
      </c>
      <c r="AH6" s="58">
        <v>-3.8899999999999997E-2</v>
      </c>
      <c r="AI6" s="58">
        <v>-2.64E-2</v>
      </c>
      <c r="AJ6" s="58">
        <v>-1.8100000000000002E-2</v>
      </c>
      <c r="AK6" s="58">
        <v>-1.11E-2</v>
      </c>
      <c r="AL6" s="58">
        <v>-7.4999999999999997E-3</v>
      </c>
    </row>
    <row r="7" spans="1:256" s="5" customFormat="1" ht="13.8" thickBot="1" x14ac:dyDescent="0.3">
      <c r="A7" s="68"/>
      <c r="B7" s="56">
        <v>5</v>
      </c>
      <c r="C7" s="57">
        <v>0</v>
      </c>
      <c r="D7" s="57">
        <v>-3.0000000000000001E-3</v>
      </c>
      <c r="E7" s="57">
        <v>-1.11E-2</v>
      </c>
      <c r="F7" s="57">
        <v>-2.06E-2</v>
      </c>
      <c r="G7" s="57">
        <v>-3.2299999999999995E-2</v>
      </c>
      <c r="H7" s="57">
        <v>-3.78E-2</v>
      </c>
      <c r="I7" s="57">
        <v>-3.1799999999999995E-2</v>
      </c>
      <c r="J7" s="57">
        <v>-3.2099999999999997E-2</v>
      </c>
      <c r="K7" s="57">
        <v>-2.53E-2</v>
      </c>
      <c r="L7" s="57">
        <v>-1.17E-2</v>
      </c>
      <c r="M7" s="58">
        <v>1.4E-3</v>
      </c>
      <c r="N7" s="58">
        <v>1.83E-2</v>
      </c>
      <c r="O7" s="58">
        <v>4.4900000000000002E-2</v>
      </c>
      <c r="P7" s="58">
        <v>8.5900000000000004E-2</v>
      </c>
      <c r="Q7" s="58">
        <v>0.1263</v>
      </c>
      <c r="R7" s="58">
        <v>0.16149999999999998</v>
      </c>
      <c r="S7" s="58">
        <v>0.2059</v>
      </c>
      <c r="T7" s="58">
        <v>0.24059999999999998</v>
      </c>
      <c r="U7" s="58">
        <v>0.23849999999999999</v>
      </c>
      <c r="V7" s="58">
        <v>0.20369999999999999</v>
      </c>
      <c r="W7" s="58">
        <v>0.15809999999999999</v>
      </c>
      <c r="X7" s="58">
        <v>0.1249</v>
      </c>
      <c r="Y7" s="58">
        <v>8.3500000000000005E-2</v>
      </c>
      <c r="Z7" s="58">
        <v>4.24E-2</v>
      </c>
      <c r="AA7" s="58">
        <v>2.0500000000000001E-2</v>
      </c>
      <c r="AB7" s="58">
        <v>-5.9999999999999995E-4</v>
      </c>
      <c r="AC7" s="58">
        <v>-1.3100000000000001E-2</v>
      </c>
      <c r="AD7" s="58">
        <v>-2.76E-2</v>
      </c>
      <c r="AE7" s="58">
        <v>-3.4999999999999996E-2</v>
      </c>
      <c r="AF7" s="58">
        <v>-3.3599999999999998E-2</v>
      </c>
      <c r="AG7" s="58">
        <v>-3.9199999999999999E-2</v>
      </c>
      <c r="AH7" s="58">
        <v>-3.44E-2</v>
      </c>
      <c r="AI7" s="58">
        <v>-2.18E-2</v>
      </c>
      <c r="AJ7" s="58">
        <v>-1.37E-2</v>
      </c>
      <c r="AK7" s="58">
        <v>-6.6E-3</v>
      </c>
      <c r="AL7" s="58">
        <v>-3.0000000000000001E-3</v>
      </c>
    </row>
    <row r="8" spans="1:256" s="5" customFormat="1" x14ac:dyDescent="0.25">
      <c r="A8" s="62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</row>
    <row r="9" spans="1:256" s="5" customFormat="1" ht="13.8" thickBot="1" x14ac:dyDescent="0.3">
      <c r="A9" s="62"/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</row>
    <row r="10" spans="1:256" s="101" customFormat="1" ht="13.2" customHeight="1" thickBot="1" x14ac:dyDescent="0.3">
      <c r="A10" s="101" t="s">
        <v>2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2"/>
      <c r="EP10" s="102"/>
      <c r="EQ10" s="102"/>
      <c r="ER10" s="102"/>
      <c r="ES10" s="102"/>
      <c r="ET10" s="102"/>
      <c r="EU10" s="102"/>
      <c r="EV10" s="102"/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2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02"/>
      <c r="FV10" s="102"/>
      <c r="FW10" s="102"/>
      <c r="FX10" s="102"/>
      <c r="FY10" s="102"/>
      <c r="FZ10" s="102"/>
      <c r="GA10" s="102"/>
      <c r="GB10" s="102"/>
      <c r="GC10" s="102"/>
      <c r="GD10" s="102"/>
      <c r="GE10" s="102"/>
      <c r="GF10" s="102"/>
      <c r="GG10" s="102"/>
      <c r="GH10" s="102"/>
      <c r="GI10" s="102"/>
      <c r="GJ10" s="102"/>
      <c r="GK10" s="102"/>
      <c r="GL10" s="102"/>
      <c r="GM10" s="102"/>
      <c r="GN10" s="102"/>
      <c r="GO10" s="102"/>
      <c r="GP10" s="102"/>
      <c r="GQ10" s="102"/>
      <c r="GR10" s="102"/>
      <c r="GS10" s="102"/>
      <c r="GT10" s="102"/>
      <c r="GU10" s="102"/>
      <c r="GV10" s="102"/>
      <c r="GW10" s="102"/>
      <c r="GX10" s="102"/>
      <c r="GY10" s="102"/>
      <c r="GZ10" s="102"/>
      <c r="HA10" s="102"/>
      <c r="HB10" s="102"/>
      <c r="HC10" s="102"/>
      <c r="HD10" s="102"/>
      <c r="HE10" s="102"/>
      <c r="HF10" s="102"/>
      <c r="HG10" s="102"/>
      <c r="HH10" s="102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</row>
    <row r="11" spans="1:256" s="101" customFormat="1" ht="13.2" customHeight="1" thickBot="1" x14ac:dyDescent="0.3">
      <c r="A11" s="109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  <c r="IO11" s="110"/>
      <c r="IP11" s="110"/>
      <c r="IQ11" s="110"/>
      <c r="IR11" s="110"/>
      <c r="IS11" s="110"/>
      <c r="IT11" s="110"/>
      <c r="IU11" s="110"/>
      <c r="IV11" s="110"/>
    </row>
    <row r="12" spans="1:256" s="101" customFormat="1" ht="13.8" customHeight="1" thickBot="1" x14ac:dyDescent="0.3">
      <c r="A12" s="104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  <c r="DV12" s="105"/>
      <c r="DW12" s="105"/>
      <c r="DX12" s="105"/>
      <c r="DY12" s="105"/>
      <c r="DZ12" s="105"/>
      <c r="EA12" s="105"/>
      <c r="EB12" s="105"/>
      <c r="EC12" s="105"/>
      <c r="ED12" s="105"/>
      <c r="EE12" s="105"/>
      <c r="EF12" s="105"/>
      <c r="EG12" s="105"/>
      <c r="EH12" s="105"/>
      <c r="EI12" s="105"/>
      <c r="EJ12" s="105"/>
      <c r="EK12" s="105"/>
      <c r="EL12" s="105"/>
      <c r="EM12" s="105"/>
      <c r="EN12" s="105"/>
      <c r="EO12" s="105"/>
      <c r="EP12" s="105"/>
      <c r="EQ12" s="105"/>
      <c r="ER12" s="105"/>
      <c r="ES12" s="105"/>
      <c r="ET12" s="105"/>
      <c r="EU12" s="105"/>
      <c r="EV12" s="105"/>
      <c r="EW12" s="105"/>
      <c r="EX12" s="105"/>
      <c r="EY12" s="105"/>
      <c r="EZ12" s="105"/>
      <c r="FA12" s="105"/>
      <c r="FB12" s="105"/>
      <c r="FC12" s="105"/>
      <c r="FD12" s="105"/>
      <c r="FE12" s="105"/>
      <c r="FF12" s="105"/>
      <c r="FG12" s="105"/>
      <c r="FH12" s="105"/>
      <c r="FI12" s="105"/>
      <c r="FJ12" s="105"/>
      <c r="FK12" s="105"/>
      <c r="FL12" s="105"/>
      <c r="FM12" s="105"/>
      <c r="FN12" s="105"/>
      <c r="FO12" s="105"/>
      <c r="FP12" s="105"/>
      <c r="FQ12" s="105"/>
      <c r="FR12" s="105"/>
      <c r="FS12" s="105"/>
      <c r="FT12" s="105"/>
      <c r="FU12" s="105"/>
      <c r="FV12" s="105"/>
      <c r="FW12" s="105"/>
      <c r="FX12" s="105"/>
      <c r="FY12" s="105"/>
      <c r="FZ12" s="105"/>
      <c r="GA12" s="105"/>
      <c r="GB12" s="105"/>
      <c r="GC12" s="105"/>
      <c r="GD12" s="105"/>
      <c r="GE12" s="105"/>
      <c r="GF12" s="105"/>
      <c r="GG12" s="105"/>
      <c r="GH12" s="105"/>
      <c r="GI12" s="105"/>
      <c r="GJ12" s="105"/>
      <c r="GK12" s="105"/>
      <c r="GL12" s="105"/>
      <c r="GM12" s="105"/>
      <c r="GN12" s="105"/>
      <c r="GO12" s="105"/>
      <c r="GP12" s="105"/>
      <c r="GQ12" s="105"/>
      <c r="GR12" s="105"/>
      <c r="GS12" s="105"/>
      <c r="GT12" s="105"/>
      <c r="GU12" s="105"/>
      <c r="GV12" s="105"/>
      <c r="GW12" s="105"/>
      <c r="GX12" s="105"/>
      <c r="GY12" s="105"/>
      <c r="GZ12" s="105"/>
      <c r="HA12" s="105"/>
      <c r="HB12" s="105"/>
      <c r="HC12" s="105"/>
      <c r="HD12" s="105"/>
      <c r="HE12" s="105"/>
      <c r="HF12" s="105"/>
      <c r="HG12" s="105"/>
      <c r="HH12" s="105"/>
      <c r="HI12" s="105"/>
      <c r="HJ12" s="105"/>
      <c r="HK12" s="105"/>
      <c r="HL12" s="105"/>
      <c r="HM12" s="105"/>
      <c r="HN12" s="105"/>
      <c r="HO12" s="105"/>
      <c r="HP12" s="105"/>
      <c r="HQ12" s="105"/>
      <c r="HR12" s="105"/>
      <c r="HS12" s="105"/>
      <c r="HT12" s="105"/>
      <c r="HU12" s="105"/>
      <c r="HV12" s="105"/>
      <c r="HW12" s="105"/>
      <c r="HX12" s="105"/>
      <c r="HY12" s="105"/>
      <c r="HZ12" s="105"/>
      <c r="IA12" s="105"/>
      <c r="IB12" s="105"/>
      <c r="IC12" s="105"/>
      <c r="ID12" s="105"/>
      <c r="IE12" s="105"/>
      <c r="IF12" s="105"/>
      <c r="IG12" s="105"/>
      <c r="IH12" s="105"/>
      <c r="II12" s="105"/>
      <c r="IJ12" s="105"/>
      <c r="IK12" s="105"/>
      <c r="IL12" s="105"/>
      <c r="IM12" s="105"/>
      <c r="IN12" s="105"/>
      <c r="IO12" s="105"/>
      <c r="IP12" s="105"/>
      <c r="IQ12" s="105"/>
      <c r="IR12" s="105"/>
      <c r="IS12" s="105"/>
      <c r="IT12" s="105"/>
      <c r="IU12" s="105"/>
      <c r="IV12" s="105"/>
    </row>
    <row r="13" spans="1:256" s="5" customFormat="1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</row>
    <row r="14" spans="1:256" ht="13.8" thickBot="1" x14ac:dyDescent="0.3">
      <c r="A14" s="50"/>
      <c r="B14" s="50"/>
      <c r="C14" s="50"/>
      <c r="D14" s="50"/>
      <c r="E14" s="50"/>
      <c r="F14" s="50"/>
      <c r="G14" s="50"/>
      <c r="H14" s="50"/>
      <c r="I14" s="50"/>
      <c r="J14" s="50"/>
    </row>
    <row r="15" spans="1:256" ht="13.8" thickBot="1" x14ac:dyDescent="0.3">
      <c r="A15" s="50"/>
      <c r="B15" s="107" t="s">
        <v>3</v>
      </c>
      <c r="C15" s="107"/>
      <c r="D15" s="9" t="s">
        <v>4</v>
      </c>
      <c r="E15" s="9" t="s">
        <v>5</v>
      </c>
      <c r="F15" s="9" t="s">
        <v>6</v>
      </c>
      <c r="G15" s="9" t="s">
        <v>7</v>
      </c>
      <c r="H15" s="9" t="s">
        <v>8</v>
      </c>
      <c r="I15" s="9" t="s">
        <v>9</v>
      </c>
      <c r="J15" s="9" t="s">
        <v>10</v>
      </c>
      <c r="K15" s="9" t="s">
        <v>11</v>
      </c>
      <c r="L15" s="9" t="s">
        <v>12</v>
      </c>
      <c r="M15" s="9" t="s">
        <v>13</v>
      </c>
      <c r="N15" s="9" t="s">
        <v>14</v>
      </c>
      <c r="O15" s="9" t="s">
        <v>15</v>
      </c>
      <c r="P15" s="9" t="s">
        <v>16</v>
      </c>
      <c r="Q15" s="9" t="s">
        <v>17</v>
      </c>
      <c r="R15" s="9" t="s">
        <v>18</v>
      </c>
      <c r="S15" s="9" t="s">
        <v>19</v>
      </c>
      <c r="T15" s="9" t="s">
        <v>20</v>
      </c>
      <c r="U15" s="9" t="s">
        <v>21</v>
      </c>
    </row>
    <row r="16" spans="1:256" x14ac:dyDescent="0.25">
      <c r="A16" s="50"/>
      <c r="B16" s="97" t="s">
        <v>22</v>
      </c>
      <c r="C16" s="96"/>
      <c r="D16" s="10">
        <f t="shared" ref="D16:U16" si="0">C3</f>
        <v>0</v>
      </c>
      <c r="E16" s="10">
        <f t="shared" si="0"/>
        <v>-6.9999999999999999E-4</v>
      </c>
      <c r="F16" s="10">
        <f t="shared" si="0"/>
        <v>-8.7000000000000011E-3</v>
      </c>
      <c r="G16" s="10">
        <f t="shared" si="0"/>
        <v>-1.7500000000000002E-2</v>
      </c>
      <c r="H16" s="10">
        <f t="shared" si="0"/>
        <v>-3.0499999999999999E-2</v>
      </c>
      <c r="I16" s="10">
        <f t="shared" si="0"/>
        <v>-3.5499999999999997E-2</v>
      </c>
      <c r="J16" s="10">
        <f t="shared" si="0"/>
        <v>-3.8199999999999998E-2</v>
      </c>
      <c r="K16" s="10">
        <f t="shared" si="0"/>
        <v>-4.6399999999999997E-2</v>
      </c>
      <c r="L16" s="10">
        <f t="shared" si="0"/>
        <v>-4.1799999999999997E-2</v>
      </c>
      <c r="M16" s="10">
        <f t="shared" si="0"/>
        <v>-2.93E-2</v>
      </c>
      <c r="N16" s="10">
        <f t="shared" si="0"/>
        <v>-1.6300000000000002E-2</v>
      </c>
      <c r="O16" s="10">
        <f t="shared" si="0"/>
        <v>3.3999999999999998E-3</v>
      </c>
      <c r="P16" s="10">
        <f t="shared" si="0"/>
        <v>2.5999999999999999E-2</v>
      </c>
      <c r="Q16" s="10">
        <f t="shared" si="0"/>
        <v>4.2900000000000001E-2</v>
      </c>
      <c r="R16" s="10">
        <f t="shared" si="0"/>
        <v>7.2900000000000006E-2</v>
      </c>
      <c r="S16" s="10">
        <f t="shared" si="0"/>
        <v>0.1162</v>
      </c>
      <c r="T16" s="10">
        <f t="shared" si="0"/>
        <v>0.16119999999999998</v>
      </c>
      <c r="U16" s="10">
        <f t="shared" si="0"/>
        <v>0.1946</v>
      </c>
    </row>
    <row r="17" spans="1:21" x14ac:dyDescent="0.25">
      <c r="A17" s="50"/>
      <c r="B17" s="113" t="s">
        <v>24</v>
      </c>
      <c r="C17" s="114"/>
      <c r="D17" s="10">
        <f t="shared" ref="D17:U17" si="1">C5</f>
        <v>0</v>
      </c>
      <c r="E17" s="10">
        <f t="shared" si="1"/>
        <v>1E-4</v>
      </c>
      <c r="F17" s="10">
        <f t="shared" si="1"/>
        <v>-3.2000000000000002E-3</v>
      </c>
      <c r="G17" s="10">
        <f t="shared" si="1"/>
        <v>-1.2500000000000001E-2</v>
      </c>
      <c r="H17" s="10">
        <f t="shared" si="1"/>
        <v>-3.2199999999999999E-2</v>
      </c>
      <c r="I17" s="10">
        <f t="shared" si="1"/>
        <v>-4.0300000000000002E-2</v>
      </c>
      <c r="J17" s="10">
        <f t="shared" si="1"/>
        <v>-3.6799999999999999E-2</v>
      </c>
      <c r="K17" s="10">
        <f t="shared" si="1"/>
        <v>-3.7900000000000003E-2</v>
      </c>
      <c r="L17" s="10">
        <f t="shared" si="1"/>
        <v>-2.5600000000000001E-2</v>
      </c>
      <c r="M17" s="10">
        <f t="shared" si="1"/>
        <v>-1.47E-2</v>
      </c>
      <c r="N17" s="10">
        <f t="shared" si="1"/>
        <v>-8.0000000000000004E-4</v>
      </c>
      <c r="O17" s="10">
        <f t="shared" si="1"/>
        <v>1.8499999999999999E-2</v>
      </c>
      <c r="P17" s="10">
        <f t="shared" si="1"/>
        <v>4.19E-2</v>
      </c>
      <c r="Q17" s="10">
        <f t="shared" si="1"/>
        <v>8.2699999999999996E-2</v>
      </c>
      <c r="R17" s="10">
        <f t="shared" si="1"/>
        <v>0.1244</v>
      </c>
      <c r="S17" s="10">
        <f t="shared" si="1"/>
        <v>0.15920000000000001</v>
      </c>
      <c r="T17" s="10">
        <f t="shared" si="1"/>
        <v>0.20580000000000001</v>
      </c>
      <c r="U17" s="10">
        <f t="shared" si="1"/>
        <v>0.24010000000000001</v>
      </c>
    </row>
    <row r="18" spans="1:21" x14ac:dyDescent="0.25">
      <c r="A18" s="50"/>
      <c r="B18" s="113" t="s">
        <v>25</v>
      </c>
      <c r="C18" s="114"/>
      <c r="D18" s="10">
        <f t="shared" ref="D18:U18" si="2">C6</f>
        <v>0</v>
      </c>
      <c r="E18" s="10">
        <f t="shared" si="2"/>
        <v>-2.4000000000000002E-3</v>
      </c>
      <c r="F18" s="10">
        <f t="shared" si="2"/>
        <v>-1.14E-2</v>
      </c>
      <c r="G18" s="10">
        <f t="shared" si="2"/>
        <v>-2.07E-2</v>
      </c>
      <c r="H18" s="10">
        <f t="shared" si="2"/>
        <v>-3.3299999999999996E-2</v>
      </c>
      <c r="I18" s="10">
        <f t="shared" si="2"/>
        <v>-3.8799999999999994E-2</v>
      </c>
      <c r="J18" s="10">
        <f t="shared" si="2"/>
        <v>-3.5199999999999995E-2</v>
      </c>
      <c r="K18" s="10">
        <f t="shared" si="2"/>
        <v>-3.6600000000000001E-2</v>
      </c>
      <c r="L18" s="10">
        <f t="shared" si="2"/>
        <v>-3.1599999999999996E-2</v>
      </c>
      <c r="M18" s="10">
        <f t="shared" si="2"/>
        <v>-3.3599999999999998E-2</v>
      </c>
      <c r="N18" s="10">
        <f t="shared" si="2"/>
        <v>-2.4000000000000002E-3</v>
      </c>
      <c r="O18" s="10">
        <f t="shared" si="2"/>
        <v>1.5900000000000001E-2</v>
      </c>
      <c r="P18" s="10">
        <f t="shared" si="2"/>
        <v>3.8300000000000001E-2</v>
      </c>
      <c r="Q18" s="10">
        <f t="shared" si="2"/>
        <v>8.0399999999999999E-2</v>
      </c>
      <c r="R18" s="10">
        <f t="shared" si="2"/>
        <v>0.1207</v>
      </c>
      <c r="S18" s="10">
        <f t="shared" si="2"/>
        <v>0.156</v>
      </c>
      <c r="T18" s="10">
        <f t="shared" si="2"/>
        <v>0.2014</v>
      </c>
      <c r="U18" s="10">
        <f t="shared" si="2"/>
        <v>0.2359</v>
      </c>
    </row>
    <row r="19" spans="1:21" ht="13.8" thickBot="1" x14ac:dyDescent="0.3">
      <c r="A19" s="50"/>
      <c r="B19" s="113" t="s">
        <v>26</v>
      </c>
      <c r="C19" s="114"/>
      <c r="D19" s="10">
        <f t="shared" ref="D19:U19" si="3">C7</f>
        <v>0</v>
      </c>
      <c r="E19" s="10">
        <f t="shared" si="3"/>
        <v>-3.0000000000000001E-3</v>
      </c>
      <c r="F19" s="10">
        <f t="shared" si="3"/>
        <v>-1.11E-2</v>
      </c>
      <c r="G19" s="10">
        <f t="shared" si="3"/>
        <v>-2.06E-2</v>
      </c>
      <c r="H19" s="10">
        <f t="shared" si="3"/>
        <v>-3.2299999999999995E-2</v>
      </c>
      <c r="I19" s="10">
        <f t="shared" si="3"/>
        <v>-3.78E-2</v>
      </c>
      <c r="J19" s="10">
        <f t="shared" si="3"/>
        <v>-3.1799999999999995E-2</v>
      </c>
      <c r="K19" s="10">
        <f t="shared" si="3"/>
        <v>-3.2099999999999997E-2</v>
      </c>
      <c r="L19" s="10">
        <f t="shared" si="3"/>
        <v>-2.53E-2</v>
      </c>
      <c r="M19" s="10">
        <f t="shared" si="3"/>
        <v>-1.17E-2</v>
      </c>
      <c r="N19" s="10">
        <f t="shared" si="3"/>
        <v>1.4E-3</v>
      </c>
      <c r="O19" s="10">
        <f t="shared" si="3"/>
        <v>1.83E-2</v>
      </c>
      <c r="P19" s="10">
        <f t="shared" si="3"/>
        <v>4.4900000000000002E-2</v>
      </c>
      <c r="Q19" s="10">
        <f t="shared" si="3"/>
        <v>8.5900000000000004E-2</v>
      </c>
      <c r="R19" s="10">
        <f t="shared" si="3"/>
        <v>0.1263</v>
      </c>
      <c r="S19" s="10">
        <f t="shared" si="3"/>
        <v>0.16149999999999998</v>
      </c>
      <c r="T19" s="10">
        <f t="shared" si="3"/>
        <v>0.2059</v>
      </c>
      <c r="U19" s="10">
        <f t="shared" si="3"/>
        <v>0.24059999999999998</v>
      </c>
    </row>
    <row r="20" spans="1:21" ht="13.8" thickBot="1" x14ac:dyDescent="0.3">
      <c r="A20" s="50"/>
      <c r="B20" s="107" t="s">
        <v>27</v>
      </c>
      <c r="C20" s="107"/>
      <c r="D20" s="11">
        <f t="shared" ref="D20:U20" si="4">AVERAGE(D16:D19)</f>
        <v>0</v>
      </c>
      <c r="E20" s="12">
        <f t="shared" si="4"/>
        <v>-1.5E-3</v>
      </c>
      <c r="F20" s="12">
        <f t="shared" si="4"/>
        <v>-8.6E-3</v>
      </c>
      <c r="G20" s="12">
        <f t="shared" si="4"/>
        <v>-1.7825000000000001E-2</v>
      </c>
      <c r="H20" s="12">
        <f t="shared" si="4"/>
        <v>-3.2074999999999999E-2</v>
      </c>
      <c r="I20" s="12">
        <f t="shared" si="4"/>
        <v>-3.8100000000000002E-2</v>
      </c>
      <c r="J20" s="12">
        <f t="shared" si="4"/>
        <v>-3.5499999999999997E-2</v>
      </c>
      <c r="K20" s="12">
        <f t="shared" si="4"/>
        <v>-3.8249999999999999E-2</v>
      </c>
      <c r="L20" s="12">
        <f t="shared" si="4"/>
        <v>-3.1075000000000002E-2</v>
      </c>
      <c r="M20" s="12">
        <f t="shared" si="4"/>
        <v>-2.2325000000000001E-2</v>
      </c>
      <c r="N20" s="12">
        <f t="shared" si="4"/>
        <v>-4.5250000000000004E-3</v>
      </c>
      <c r="O20" s="12">
        <f t="shared" si="4"/>
        <v>1.4024999999999999E-2</v>
      </c>
      <c r="P20" s="12">
        <f t="shared" si="4"/>
        <v>3.7775000000000003E-2</v>
      </c>
      <c r="Q20" s="12">
        <f t="shared" si="4"/>
        <v>7.2974999999999998E-2</v>
      </c>
      <c r="R20" s="12">
        <f t="shared" si="4"/>
        <v>0.11107500000000001</v>
      </c>
      <c r="S20" s="12">
        <f t="shared" si="4"/>
        <v>0.148225</v>
      </c>
      <c r="T20" s="12">
        <f t="shared" si="4"/>
        <v>0.193575</v>
      </c>
      <c r="U20" s="12">
        <f t="shared" si="4"/>
        <v>0.2278</v>
      </c>
    </row>
    <row r="21" spans="1:21" ht="13.8" thickBot="1" x14ac:dyDescent="0.3">
      <c r="A21" s="50"/>
      <c r="B21" s="107" t="s">
        <v>28</v>
      </c>
      <c r="C21" s="107"/>
      <c r="D21" s="12">
        <f t="shared" ref="D21:U21" si="5">_xlfn.STDEV.S(D16:D19)</f>
        <v>0</v>
      </c>
      <c r="E21" s="12">
        <f t="shared" si="5"/>
        <v>1.4445299120013633E-3</v>
      </c>
      <c r="F21" s="12">
        <f t="shared" si="5"/>
        <v>3.7973675092095069E-3</v>
      </c>
      <c r="G21" s="12">
        <f t="shared" si="5"/>
        <v>3.8482680086847727E-3</v>
      </c>
      <c r="H21" s="12">
        <f t="shared" si="5"/>
        <v>1.1615363389350605E-3</v>
      </c>
      <c r="I21" s="12">
        <f t="shared" si="5"/>
        <v>2.01494416796099E-3</v>
      </c>
      <c r="J21" s="12">
        <f t="shared" si="5"/>
        <v>2.7543904346818146E-3</v>
      </c>
      <c r="K21" s="12">
        <f t="shared" si="5"/>
        <v>5.9746687495347102E-3</v>
      </c>
      <c r="L21" s="12">
        <f t="shared" si="5"/>
        <v>7.7163786843311216E-3</v>
      </c>
      <c r="M21" s="12">
        <f t="shared" si="5"/>
        <v>1.0751860304152013E-2</v>
      </c>
      <c r="N21" s="12">
        <f t="shared" si="5"/>
        <v>8.0030723267172019E-3</v>
      </c>
      <c r="O21" s="12">
        <f t="shared" si="5"/>
        <v>7.1811675002513824E-3</v>
      </c>
      <c r="P21" s="12">
        <f t="shared" si="5"/>
        <v>8.3007529778930146E-3</v>
      </c>
      <c r="Q21" s="12">
        <f t="shared" si="5"/>
        <v>2.0176450794593858E-2</v>
      </c>
      <c r="R21" s="12">
        <f t="shared" si="5"/>
        <v>2.5556000599989536E-2</v>
      </c>
      <c r="S21" s="12">
        <f t="shared" si="5"/>
        <v>2.1468795184328968E-2</v>
      </c>
      <c r="T21" s="12">
        <f t="shared" si="5"/>
        <v>2.168507551289597E-2</v>
      </c>
      <c r="U21" s="12">
        <f t="shared" si="5"/>
        <v>2.2233458270513533E-2</v>
      </c>
    </row>
    <row r="22" spans="1:21" x14ac:dyDescent="0.25">
      <c r="A22" s="50"/>
      <c r="D22" s="13"/>
    </row>
    <row r="23" spans="1:21" x14ac:dyDescent="0.25">
      <c r="A23" s="50"/>
    </row>
    <row r="24" spans="1:21" x14ac:dyDescent="0.25">
      <c r="A24" s="50"/>
    </row>
    <row r="25" spans="1:21" ht="13.8" thickBot="1" x14ac:dyDescent="0.3">
      <c r="A25" s="50"/>
    </row>
    <row r="26" spans="1:21" ht="13.8" thickBot="1" x14ac:dyDescent="0.3">
      <c r="A26" s="50"/>
      <c r="B26" s="107" t="s">
        <v>29</v>
      </c>
      <c r="C26" s="107"/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  <c r="I26" s="9" t="s">
        <v>9</v>
      </c>
      <c r="J26" s="9" t="s">
        <v>10</v>
      </c>
      <c r="K26" s="9" t="s">
        <v>11</v>
      </c>
      <c r="L26" s="9" t="s">
        <v>12</v>
      </c>
      <c r="M26" s="9" t="s">
        <v>13</v>
      </c>
      <c r="N26" s="9" t="s">
        <v>14</v>
      </c>
      <c r="O26" s="9" t="s">
        <v>15</v>
      </c>
      <c r="P26" s="9" t="s">
        <v>16</v>
      </c>
      <c r="Q26" s="9" t="s">
        <v>17</v>
      </c>
      <c r="R26" s="9" t="s">
        <v>18</v>
      </c>
      <c r="S26" s="9" t="s">
        <v>19</v>
      </c>
      <c r="T26" s="9" t="s">
        <v>20</v>
      </c>
      <c r="U26" s="9" t="s">
        <v>21</v>
      </c>
    </row>
    <row r="27" spans="1:21" x14ac:dyDescent="0.25">
      <c r="A27" s="50"/>
      <c r="B27" s="111" t="s">
        <v>30</v>
      </c>
      <c r="C27" s="112"/>
      <c r="D27" s="10">
        <f>AL3</f>
        <v>-4.0299999999999996E-2</v>
      </c>
      <c r="E27" s="10">
        <f>AK3</f>
        <v>-4.2799999999999998E-2</v>
      </c>
      <c r="F27" s="10">
        <f>AJ3</f>
        <v>-5.0899999999999994E-2</v>
      </c>
      <c r="G27" s="10">
        <f>AI3</f>
        <v>-5.8799999999999998E-2</v>
      </c>
      <c r="H27" s="10">
        <f>AH3</f>
        <v>-7.0800000000000002E-2</v>
      </c>
      <c r="I27" s="10">
        <f>AG3</f>
        <v>-7.5999999999999998E-2</v>
      </c>
      <c r="J27" s="10">
        <f>AF3</f>
        <v>-7.039999999999999E-2</v>
      </c>
      <c r="K27" s="10">
        <f>AE3</f>
        <v>-7.2800000000000004E-2</v>
      </c>
      <c r="L27" s="10">
        <f>AD3</f>
        <v>-6.5000000000000002E-2</v>
      </c>
      <c r="M27" s="10">
        <f>AC3</f>
        <v>-5.1299999999999998E-2</v>
      </c>
      <c r="N27" s="10">
        <f>AB3</f>
        <v>-3.7999999999999999E-2</v>
      </c>
      <c r="O27" s="10">
        <f>AA3</f>
        <v>-2.29E-2</v>
      </c>
      <c r="P27" s="10">
        <f>Z3</f>
        <v>-1.9999999999999998E-4</v>
      </c>
      <c r="Q27" s="10">
        <f>Y3</f>
        <v>4.0600000000000004E-2</v>
      </c>
      <c r="R27" s="10">
        <f>X3</f>
        <v>8.14E-2</v>
      </c>
      <c r="S27" s="10">
        <f>W3</f>
        <v>0.1167</v>
      </c>
      <c r="T27" s="10">
        <f>V3</f>
        <v>0.15859999999999999</v>
      </c>
      <c r="U27" s="10">
        <f>U3</f>
        <v>0.1923</v>
      </c>
    </row>
    <row r="28" spans="1:21" x14ac:dyDescent="0.25">
      <c r="A28" s="50"/>
      <c r="B28" s="111" t="s">
        <v>32</v>
      </c>
      <c r="C28" s="112"/>
      <c r="D28" s="10">
        <f>AL5</f>
        <v>-4.1000000000000003E-3</v>
      </c>
      <c r="E28" s="10">
        <f>AK5</f>
        <v>-7.9000000000000008E-3</v>
      </c>
      <c r="F28" s="10">
        <f>AJ5</f>
        <v>-1.55E-2</v>
      </c>
      <c r="G28" s="10">
        <f>AI5</f>
        <v>-2.3199999999999998E-2</v>
      </c>
      <c r="H28" s="10">
        <f>AH5</f>
        <v>-3.6299999999999999E-2</v>
      </c>
      <c r="I28" s="10">
        <f>AG5</f>
        <v>-4.1000000000000002E-2</v>
      </c>
      <c r="J28" s="10">
        <f>AF5</f>
        <v>-3.5200000000000002E-2</v>
      </c>
      <c r="K28" s="10">
        <f>AE5</f>
        <v>-3.5799999999999998E-2</v>
      </c>
      <c r="L28" s="10">
        <f>AD5</f>
        <v>-2.93E-2</v>
      </c>
      <c r="M28" s="10">
        <f>AC5</f>
        <v>-1.52E-2</v>
      </c>
      <c r="N28" s="10">
        <f>AB5</f>
        <v>-1.8E-3</v>
      </c>
      <c r="O28" s="10">
        <f>AA5</f>
        <v>1.89E-2</v>
      </c>
      <c r="P28" s="10">
        <f>Z5</f>
        <v>4.1399999999999999E-2</v>
      </c>
      <c r="Q28" s="10">
        <f>Y5</f>
        <v>8.2299999999999998E-2</v>
      </c>
      <c r="R28" s="10">
        <f>X5</f>
        <v>0.1236</v>
      </c>
      <c r="S28" s="10">
        <f>W5</f>
        <v>0.15820000000000001</v>
      </c>
      <c r="T28" s="10">
        <f>V5</f>
        <v>0.20269999999999999</v>
      </c>
      <c r="U28" s="10">
        <f>U5</f>
        <v>0.23810000000000001</v>
      </c>
    </row>
    <row r="29" spans="1:21" x14ac:dyDescent="0.25">
      <c r="A29" s="50"/>
      <c r="B29" s="111" t="s">
        <v>33</v>
      </c>
      <c r="C29" s="112"/>
      <c r="D29" s="10">
        <f>AL6</f>
        <v>-7.4999999999999997E-3</v>
      </c>
      <c r="E29" s="10">
        <f>AK6</f>
        <v>-1.11E-2</v>
      </c>
      <c r="F29" s="10">
        <f>AJ6</f>
        <v>-1.8100000000000002E-2</v>
      </c>
      <c r="G29" s="10">
        <f>AI6</f>
        <v>-2.64E-2</v>
      </c>
      <c r="H29" s="10">
        <f>AH6</f>
        <v>-3.8899999999999997E-2</v>
      </c>
      <c r="I29" s="10">
        <f>AG6</f>
        <v>-4.3399999999999994E-2</v>
      </c>
      <c r="J29" s="10">
        <f>AF6</f>
        <v>-3.7899999999999996E-2</v>
      </c>
      <c r="K29" s="10">
        <f>AE6</f>
        <v>-3.9099999999999996E-2</v>
      </c>
      <c r="L29" s="10">
        <f>AD6</f>
        <v>-3.1599999999999996E-2</v>
      </c>
      <c r="M29" s="10">
        <f>AC6</f>
        <v>-1.7600000000000001E-2</v>
      </c>
      <c r="N29" s="10">
        <f>AB6</f>
        <v>-3.9000000000000003E-3</v>
      </c>
      <c r="O29" s="10">
        <f>AA6</f>
        <v>1.67E-2</v>
      </c>
      <c r="P29" s="10">
        <f>Z6</f>
        <v>3.9E-2</v>
      </c>
      <c r="Q29" s="10">
        <f>Y6</f>
        <v>7.9799999999999996E-2</v>
      </c>
      <c r="R29" s="10">
        <f>X6</f>
        <v>0.12040000000000001</v>
      </c>
      <c r="S29" s="10">
        <f>W6</f>
        <v>0.1545</v>
      </c>
      <c r="T29" s="10">
        <f>V6</f>
        <v>0.19939999999999999</v>
      </c>
      <c r="U29" s="10">
        <f>U6</f>
        <v>0.2339</v>
      </c>
    </row>
    <row r="30" spans="1:21" ht="13.8" thickBot="1" x14ac:dyDescent="0.3">
      <c r="A30" s="50"/>
      <c r="B30" s="111" t="s">
        <v>34</v>
      </c>
      <c r="C30" s="112"/>
      <c r="D30" s="10">
        <f>AL7</f>
        <v>-3.0000000000000001E-3</v>
      </c>
      <c r="E30" s="10">
        <f>AK7</f>
        <v>-6.6E-3</v>
      </c>
      <c r="F30" s="10">
        <f>AJ7</f>
        <v>-1.37E-2</v>
      </c>
      <c r="G30" s="10">
        <f>AI7</f>
        <v>-2.18E-2</v>
      </c>
      <c r="H30" s="10">
        <f>AH7</f>
        <v>-3.44E-2</v>
      </c>
      <c r="I30" s="10">
        <f>AG7</f>
        <v>-3.9199999999999999E-2</v>
      </c>
      <c r="J30" s="10">
        <f>AF7</f>
        <v>-3.3599999999999998E-2</v>
      </c>
      <c r="K30" s="10">
        <f>AE7</f>
        <v>-3.4999999999999996E-2</v>
      </c>
      <c r="L30" s="10">
        <f>AD7</f>
        <v>-2.76E-2</v>
      </c>
      <c r="M30" s="10">
        <f>AC7</f>
        <v>-1.3100000000000001E-2</v>
      </c>
      <c r="N30" s="10">
        <f>AB7</f>
        <v>-5.9999999999999995E-4</v>
      </c>
      <c r="O30" s="10">
        <f>AA7</f>
        <v>2.0500000000000001E-2</v>
      </c>
      <c r="P30" s="10">
        <f>Z7</f>
        <v>4.24E-2</v>
      </c>
      <c r="Q30" s="10">
        <f>Y7</f>
        <v>8.3500000000000005E-2</v>
      </c>
      <c r="R30" s="10">
        <f>X7</f>
        <v>0.1249</v>
      </c>
      <c r="S30" s="10">
        <f>W7</f>
        <v>0.15809999999999999</v>
      </c>
      <c r="T30" s="10">
        <f>V7</f>
        <v>0.20369999999999999</v>
      </c>
      <c r="U30" s="10">
        <f>U7</f>
        <v>0.23849999999999999</v>
      </c>
    </row>
    <row r="31" spans="1:21" ht="13.8" thickBot="1" x14ac:dyDescent="0.3">
      <c r="A31" s="50"/>
      <c r="B31" s="107" t="s">
        <v>35</v>
      </c>
      <c r="C31" s="107"/>
      <c r="D31" s="11">
        <f t="shared" ref="D31:U31" si="6">AVERAGE(D27:D30)</f>
        <v>-1.3724999999999999E-2</v>
      </c>
      <c r="E31" s="12">
        <f t="shared" si="6"/>
        <v>-1.7099999999999997E-2</v>
      </c>
      <c r="F31" s="12">
        <f t="shared" si="6"/>
        <v>-2.4549999999999999E-2</v>
      </c>
      <c r="G31" s="12">
        <f t="shared" si="6"/>
        <v>-3.2549999999999996E-2</v>
      </c>
      <c r="H31" s="12">
        <f t="shared" si="6"/>
        <v>-4.5100000000000001E-2</v>
      </c>
      <c r="I31" s="12">
        <f t="shared" si="6"/>
        <v>-4.99E-2</v>
      </c>
      <c r="J31" s="12">
        <f t="shared" si="6"/>
        <v>-4.4274999999999995E-2</v>
      </c>
      <c r="K31" s="12">
        <f t="shared" si="6"/>
        <v>-4.5675E-2</v>
      </c>
      <c r="L31" s="12">
        <f t="shared" si="6"/>
        <v>-3.8374999999999992E-2</v>
      </c>
      <c r="M31" s="12">
        <f t="shared" si="6"/>
        <v>-2.4300000000000002E-2</v>
      </c>
      <c r="N31" s="12">
        <f t="shared" si="6"/>
        <v>-1.1075000000000002E-2</v>
      </c>
      <c r="O31" s="12">
        <f t="shared" si="6"/>
        <v>8.3000000000000001E-3</v>
      </c>
      <c r="P31" s="12">
        <f t="shared" si="6"/>
        <v>3.0649999999999997E-2</v>
      </c>
      <c r="Q31" s="12">
        <f t="shared" si="6"/>
        <v>7.1550000000000002E-2</v>
      </c>
      <c r="R31" s="12">
        <f t="shared" si="6"/>
        <v>0.11257500000000001</v>
      </c>
      <c r="S31" s="12">
        <f t="shared" si="6"/>
        <v>0.14687500000000001</v>
      </c>
      <c r="T31" s="12">
        <f t="shared" si="6"/>
        <v>0.19109999999999999</v>
      </c>
      <c r="U31" s="12">
        <f t="shared" si="6"/>
        <v>0.22570000000000001</v>
      </c>
    </row>
    <row r="32" spans="1:21" ht="13.8" thickBot="1" x14ac:dyDescent="0.3">
      <c r="A32" s="50"/>
      <c r="B32" s="107" t="s">
        <v>36</v>
      </c>
      <c r="C32" s="107"/>
      <c r="D32" s="12">
        <f t="shared" ref="D32:U32" si="7">_xlfn.STDEV.S(D27:D30)</f>
        <v>1.7819909277733897E-2</v>
      </c>
      <c r="E32" s="12">
        <f t="shared" si="7"/>
        <v>1.7237362520602349E-2</v>
      </c>
      <c r="F32" s="12">
        <f t="shared" si="7"/>
        <v>1.765927518331372E-2</v>
      </c>
      <c r="G32" s="12">
        <f t="shared" si="7"/>
        <v>1.7605586234677534E-2</v>
      </c>
      <c r="H32" s="12">
        <f t="shared" si="7"/>
        <v>1.7232333949100825E-2</v>
      </c>
      <c r="I32" s="12">
        <f t="shared" si="7"/>
        <v>1.7484850585578363E-2</v>
      </c>
      <c r="J32" s="12">
        <f t="shared" si="7"/>
        <v>1.7506831999727038E-2</v>
      </c>
      <c r="K32" s="12">
        <f t="shared" si="7"/>
        <v>1.8170190789678936E-2</v>
      </c>
      <c r="L32" s="12">
        <f t="shared" si="7"/>
        <v>1.7825520095264197E-2</v>
      </c>
      <c r="M32" s="12">
        <f t="shared" si="7"/>
        <v>1.8093645293306704E-2</v>
      </c>
      <c r="N32" s="12">
        <f t="shared" si="7"/>
        <v>1.8001736027394692E-2</v>
      </c>
      <c r="O32" s="12">
        <f t="shared" si="7"/>
        <v>2.0858251764389716E-2</v>
      </c>
      <c r="P32" s="12">
        <f t="shared" si="7"/>
        <v>2.0616094036779456E-2</v>
      </c>
      <c r="Q32" s="12">
        <f t="shared" si="7"/>
        <v>2.0690819220127561E-2</v>
      </c>
      <c r="R32" s="12">
        <f t="shared" si="7"/>
        <v>2.0869175834229675E-2</v>
      </c>
      <c r="S32" s="12">
        <f t="shared" si="7"/>
        <v>2.0190158493681887E-2</v>
      </c>
      <c r="T32" s="12">
        <f t="shared" si="7"/>
        <v>2.1744424572749679E-2</v>
      </c>
      <c r="U32" s="12">
        <f t="shared" si="7"/>
        <v>2.2363661000232796E-2</v>
      </c>
    </row>
    <row r="33" spans="1:51" ht="13.8" thickBot="1" x14ac:dyDescent="0.3">
      <c r="A33" s="50"/>
      <c r="B33" s="107" t="s">
        <v>37</v>
      </c>
      <c r="C33" s="107"/>
      <c r="D33" s="12">
        <f t="shared" ref="D33:U33" si="8">D20-D31</f>
        <v>1.3724999999999999E-2</v>
      </c>
      <c r="E33" s="12">
        <f t="shared" si="8"/>
        <v>1.5599999999999998E-2</v>
      </c>
      <c r="F33" s="12">
        <f t="shared" si="8"/>
        <v>1.5949999999999999E-2</v>
      </c>
      <c r="G33" s="12">
        <f t="shared" si="8"/>
        <v>1.4724999999999995E-2</v>
      </c>
      <c r="H33" s="12">
        <f t="shared" si="8"/>
        <v>1.3025000000000002E-2</v>
      </c>
      <c r="I33" s="12">
        <f t="shared" si="8"/>
        <v>1.1799999999999998E-2</v>
      </c>
      <c r="J33" s="12">
        <f t="shared" si="8"/>
        <v>8.7749999999999981E-3</v>
      </c>
      <c r="K33" s="12">
        <f t="shared" si="8"/>
        <v>7.425000000000001E-3</v>
      </c>
      <c r="L33" s="12">
        <f t="shared" si="8"/>
        <v>7.2999999999999905E-3</v>
      </c>
      <c r="M33" s="12">
        <f t="shared" si="8"/>
        <v>1.9750000000000011E-3</v>
      </c>
      <c r="N33" s="12">
        <f t="shared" si="8"/>
        <v>6.5500000000000011E-3</v>
      </c>
      <c r="O33" s="12">
        <f t="shared" si="8"/>
        <v>5.7249999999999992E-3</v>
      </c>
      <c r="P33" s="12">
        <f t="shared" si="8"/>
        <v>7.1250000000000063E-3</v>
      </c>
      <c r="Q33" s="12">
        <f t="shared" si="8"/>
        <v>1.4249999999999957E-3</v>
      </c>
      <c r="R33" s="12">
        <f t="shared" si="8"/>
        <v>-1.5000000000000013E-3</v>
      </c>
      <c r="S33" s="12">
        <f t="shared" si="8"/>
        <v>1.3499999999999901E-3</v>
      </c>
      <c r="T33" s="12">
        <f t="shared" si="8"/>
        <v>2.475000000000005E-3</v>
      </c>
      <c r="U33" s="12">
        <f t="shared" si="8"/>
        <v>2.0999999999999908E-3</v>
      </c>
    </row>
    <row r="34" spans="1:51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</row>
    <row r="35" spans="1:51" x14ac:dyDescent="0.25">
      <c r="A35" s="50"/>
      <c r="B35" s="50"/>
      <c r="C35" s="50"/>
      <c r="D35" s="63" t="s">
        <v>52</v>
      </c>
      <c r="E35" s="63" t="s">
        <v>53</v>
      </c>
      <c r="F35" s="63" t="s">
        <v>54</v>
      </c>
      <c r="G35" s="50"/>
      <c r="H35" s="50"/>
      <c r="I35" s="50"/>
      <c r="J35" s="50"/>
    </row>
    <row r="36" spans="1:51" x14ac:dyDescent="0.25">
      <c r="D36" s="38" t="s">
        <v>4</v>
      </c>
      <c r="E36" s="6"/>
      <c r="F36" s="6"/>
    </row>
    <row r="37" spans="1:51" x14ac:dyDescent="0.25">
      <c r="D37" s="38" t="s">
        <v>5</v>
      </c>
      <c r="E37" s="6"/>
      <c r="F37" s="6"/>
    </row>
    <row r="38" spans="1:51" x14ac:dyDescent="0.25">
      <c r="D38" s="38" t="s">
        <v>6</v>
      </c>
      <c r="E38" s="6"/>
      <c r="F38" s="6"/>
    </row>
    <row r="39" spans="1:51" x14ac:dyDescent="0.25">
      <c r="D39" s="38" t="s">
        <v>7</v>
      </c>
      <c r="E39" s="6"/>
      <c r="F39" s="6"/>
    </row>
    <row r="40" spans="1:51" x14ac:dyDescent="0.25">
      <c r="D40" s="38" t="s">
        <v>8</v>
      </c>
      <c r="E40" s="6"/>
      <c r="F40" s="6"/>
    </row>
    <row r="41" spans="1:51" x14ac:dyDescent="0.25">
      <c r="D41" s="38" t="s">
        <v>14</v>
      </c>
      <c r="E41" s="6"/>
      <c r="F41" s="6"/>
    </row>
    <row r="42" spans="1:51" x14ac:dyDescent="0.25">
      <c r="D42" s="38" t="s">
        <v>15</v>
      </c>
      <c r="E42" s="6"/>
      <c r="F42" s="6"/>
    </row>
    <row r="43" spans="1:51" x14ac:dyDescent="0.25">
      <c r="D43" s="38" t="s">
        <v>16</v>
      </c>
      <c r="E43" s="6"/>
      <c r="F43" s="6"/>
    </row>
    <row r="44" spans="1:51" x14ac:dyDescent="0.25">
      <c r="D44" s="38" t="s">
        <v>17</v>
      </c>
      <c r="E44" s="6"/>
      <c r="F44" s="6"/>
    </row>
    <row r="45" spans="1:51" x14ac:dyDescent="0.25">
      <c r="D45" s="38" t="s">
        <v>18</v>
      </c>
      <c r="E45" s="6"/>
      <c r="F45" s="6"/>
    </row>
    <row r="46" spans="1:51" s="29" customFormat="1" x14ac:dyDescent="0.25">
      <c r="A46" s="51"/>
      <c r="D46" s="38" t="s">
        <v>19</v>
      </c>
      <c r="E46" s="6"/>
      <c r="F46" s="6"/>
      <c r="AH46" s="29">
        <v>0</v>
      </c>
      <c r="AI46" s="29">
        <v>-3.5900000000000003E-3</v>
      </c>
      <c r="AJ46" s="29">
        <v>-1.2959999999999999E-2</v>
      </c>
      <c r="AK46" s="29">
        <v>-2.1699999999999997E-2</v>
      </c>
      <c r="AL46" s="29">
        <v>-3.4040000000000001E-2</v>
      </c>
      <c r="AM46" s="29">
        <v>-3.7610000000000005E-2</v>
      </c>
      <c r="AN46" s="29">
        <v>-3.3570000000000003E-2</v>
      </c>
      <c r="AO46" s="29">
        <v>-3.4270000000000002E-2</v>
      </c>
      <c r="AP46" s="29">
        <v>-2.4980000000000002E-2</v>
      </c>
      <c r="AQ46" s="29">
        <v>-1.2709999999999999E-2</v>
      </c>
      <c r="AR46" s="29">
        <v>1.15E-3</v>
      </c>
      <c r="AS46" s="29">
        <v>2.1600000000000001E-2</v>
      </c>
      <c r="AT46" s="29">
        <v>4.4979999999999999E-2</v>
      </c>
      <c r="AU46" s="29">
        <v>8.8139999999999996E-2</v>
      </c>
      <c r="AV46" s="29">
        <v>0.12820999999999999</v>
      </c>
      <c r="AW46" s="29">
        <v>0.16231000000000001</v>
      </c>
      <c r="AX46" s="29">
        <v>0.21029</v>
      </c>
      <c r="AY46" s="29">
        <v>0.23958000000000004</v>
      </c>
    </row>
    <row r="47" spans="1:51" x14ac:dyDescent="0.25">
      <c r="D47" s="38" t="s">
        <v>20</v>
      </c>
      <c r="E47" s="6"/>
      <c r="F47" s="6"/>
      <c r="AH47" s="4">
        <v>-1.98E-3</v>
      </c>
      <c r="AI47" s="4">
        <v>-6.000000000000001E-3</v>
      </c>
      <c r="AJ47" s="4">
        <v>-1.5529999999999999E-2</v>
      </c>
      <c r="AK47" s="4">
        <v>-2.3879999999999995E-2</v>
      </c>
      <c r="AL47" s="4">
        <v>-3.7130000000000003E-2</v>
      </c>
      <c r="AM47" s="4">
        <v>-4.1479999999999996E-2</v>
      </c>
      <c r="AN47" s="4">
        <v>-3.6700000000000003E-2</v>
      </c>
      <c r="AO47" s="4">
        <v>-3.7820000000000006E-2</v>
      </c>
      <c r="AP47" s="4">
        <v>-2.928E-2</v>
      </c>
      <c r="AQ47" s="4">
        <v>-1.9319999999999997E-2</v>
      </c>
      <c r="AR47" s="4">
        <v>-6.0299999999999998E-3</v>
      </c>
      <c r="AS47" s="4">
        <v>1.5130000000000001E-2</v>
      </c>
      <c r="AT47" s="4">
        <v>3.8219999999999997E-2</v>
      </c>
      <c r="AU47" s="4">
        <v>8.0399999999999999E-2</v>
      </c>
      <c r="AV47" s="4">
        <v>0.11977000000000002</v>
      </c>
      <c r="AW47" s="4">
        <v>0.15458000000000002</v>
      </c>
      <c r="AX47" s="4">
        <v>0.20046000000000003</v>
      </c>
      <c r="AY47" s="4">
        <v>0.23025999999999999</v>
      </c>
    </row>
    <row r="48" spans="1:51" x14ac:dyDescent="0.25">
      <c r="D48" s="38" t="s">
        <v>21</v>
      </c>
      <c r="E48" s="6"/>
      <c r="F48" s="6"/>
    </row>
    <row r="49" spans="1:256" ht="13.8" thickBot="1" x14ac:dyDescent="0.3"/>
    <row r="50" spans="1:256" s="101" customFormat="1" ht="13.2" customHeight="1" thickBot="1" x14ac:dyDescent="0.3">
      <c r="A50" s="101" t="s">
        <v>38</v>
      </c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2"/>
      <c r="CE50" s="102"/>
      <c r="CF50" s="102"/>
      <c r="CG50" s="102"/>
      <c r="CH50" s="102"/>
      <c r="CI50" s="102"/>
      <c r="CJ50" s="102"/>
      <c r="CK50" s="102"/>
      <c r="CL50" s="102"/>
      <c r="CM50" s="102"/>
      <c r="CN50" s="102"/>
      <c r="CO50" s="102"/>
      <c r="CP50" s="102"/>
      <c r="CQ50" s="102"/>
      <c r="CR50" s="102"/>
      <c r="CS50" s="102"/>
      <c r="CT50" s="102"/>
      <c r="CU50" s="102"/>
      <c r="CV50" s="102"/>
      <c r="CW50" s="102"/>
      <c r="CX50" s="102"/>
      <c r="CY50" s="102"/>
      <c r="CZ50" s="102"/>
      <c r="DA50" s="102"/>
      <c r="DB50" s="102"/>
      <c r="DC50" s="102"/>
      <c r="DD50" s="102"/>
      <c r="DE50" s="102"/>
      <c r="DF50" s="102"/>
      <c r="DG50" s="102"/>
      <c r="DH50" s="102"/>
      <c r="DI50" s="102"/>
      <c r="DJ50" s="102"/>
      <c r="DK50" s="102"/>
      <c r="DL50" s="102"/>
      <c r="DM50" s="102"/>
      <c r="DN50" s="102"/>
      <c r="DO50" s="102"/>
      <c r="DP50" s="102"/>
      <c r="DQ50" s="102"/>
      <c r="DR50" s="102"/>
      <c r="DS50" s="102"/>
      <c r="DT50" s="102"/>
      <c r="DU50" s="102"/>
      <c r="DV50" s="102"/>
      <c r="DW50" s="102"/>
      <c r="DX50" s="102"/>
      <c r="DY50" s="102"/>
      <c r="DZ50" s="102"/>
      <c r="EA50" s="102"/>
      <c r="EB50" s="102"/>
      <c r="EC50" s="102"/>
      <c r="ED50" s="102"/>
      <c r="EE50" s="102"/>
      <c r="EF50" s="102"/>
      <c r="EG50" s="102"/>
      <c r="EH50" s="102"/>
      <c r="EI50" s="102"/>
      <c r="EJ50" s="102"/>
      <c r="EK50" s="102"/>
      <c r="EL50" s="102"/>
      <c r="EM50" s="102"/>
      <c r="EN50" s="102"/>
      <c r="EO50" s="102"/>
      <c r="EP50" s="102"/>
      <c r="EQ50" s="102"/>
      <c r="ER50" s="102"/>
      <c r="ES50" s="102"/>
      <c r="ET50" s="102"/>
      <c r="EU50" s="102"/>
      <c r="EV50" s="102"/>
      <c r="EW50" s="102"/>
      <c r="EX50" s="102"/>
      <c r="EY50" s="102"/>
      <c r="EZ50" s="102"/>
      <c r="FA50" s="102"/>
      <c r="FB50" s="102"/>
      <c r="FC50" s="102"/>
      <c r="FD50" s="102"/>
      <c r="FE50" s="102"/>
      <c r="FF50" s="102"/>
      <c r="FG50" s="102"/>
      <c r="FH50" s="102"/>
      <c r="FI50" s="102"/>
      <c r="FJ50" s="102"/>
      <c r="FK50" s="102"/>
      <c r="FL50" s="102"/>
      <c r="FM50" s="102"/>
      <c r="FN50" s="102"/>
      <c r="FO50" s="102"/>
      <c r="FP50" s="102"/>
      <c r="FQ50" s="102"/>
      <c r="FR50" s="102"/>
      <c r="FS50" s="102"/>
      <c r="FT50" s="102"/>
      <c r="FU50" s="102"/>
      <c r="FV50" s="102"/>
      <c r="FW50" s="102"/>
      <c r="FX50" s="102"/>
      <c r="FY50" s="102"/>
      <c r="FZ50" s="102"/>
      <c r="GA50" s="102"/>
      <c r="GB50" s="102"/>
      <c r="GC50" s="102"/>
      <c r="GD50" s="102"/>
      <c r="GE50" s="102"/>
      <c r="GF50" s="102"/>
      <c r="GG50" s="102"/>
      <c r="GH50" s="102"/>
      <c r="GI50" s="102"/>
      <c r="GJ50" s="102"/>
      <c r="GK50" s="102"/>
      <c r="GL50" s="102"/>
      <c r="GM50" s="102"/>
      <c r="GN50" s="102"/>
      <c r="GO50" s="102"/>
      <c r="GP50" s="102"/>
      <c r="GQ50" s="102"/>
      <c r="GR50" s="102"/>
      <c r="GS50" s="102"/>
      <c r="GT50" s="102"/>
      <c r="GU50" s="102"/>
      <c r="GV50" s="102"/>
      <c r="GW50" s="102"/>
      <c r="GX50" s="102"/>
      <c r="GY50" s="102"/>
      <c r="GZ50" s="102"/>
      <c r="HA50" s="102"/>
      <c r="HB50" s="102"/>
      <c r="HC50" s="102"/>
      <c r="HD50" s="102"/>
      <c r="HE50" s="102"/>
      <c r="HF50" s="102"/>
      <c r="HG50" s="102"/>
      <c r="HH50" s="102"/>
      <c r="HI50" s="102"/>
      <c r="HJ50" s="102"/>
      <c r="HK50" s="102"/>
      <c r="HL50" s="102"/>
      <c r="HM50" s="102"/>
      <c r="HN50" s="102"/>
      <c r="HO50" s="102"/>
      <c r="HP50" s="102"/>
      <c r="HQ50" s="102"/>
      <c r="HR50" s="102"/>
      <c r="HS50" s="102"/>
      <c r="HT50" s="102"/>
      <c r="HU50" s="102"/>
      <c r="HV50" s="102"/>
      <c r="HW50" s="102"/>
      <c r="HX50" s="102"/>
      <c r="HY50" s="102"/>
      <c r="HZ50" s="102"/>
      <c r="IA50" s="102"/>
      <c r="IB50" s="102"/>
      <c r="IC50" s="102"/>
      <c r="ID50" s="102"/>
      <c r="IE50" s="102"/>
      <c r="IF50" s="102"/>
      <c r="IG50" s="102"/>
      <c r="IH50" s="102"/>
      <c r="II50" s="102"/>
      <c r="IJ50" s="102"/>
      <c r="IK50" s="102"/>
      <c r="IL50" s="102"/>
      <c r="IM50" s="102"/>
      <c r="IN50" s="102"/>
      <c r="IO50" s="102"/>
      <c r="IP50" s="102"/>
      <c r="IQ50" s="102"/>
      <c r="IR50" s="102"/>
      <c r="IS50" s="102"/>
      <c r="IT50" s="102"/>
      <c r="IU50" s="102"/>
      <c r="IV50" s="102"/>
    </row>
    <row r="51" spans="1:256" s="101" customFormat="1" ht="13.2" customHeight="1" thickBot="1" x14ac:dyDescent="0.3">
      <c r="A51" s="109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  <c r="CE51" s="110"/>
      <c r="CF51" s="110"/>
      <c r="CG51" s="110"/>
      <c r="CH51" s="110"/>
      <c r="CI51" s="110"/>
      <c r="CJ51" s="110"/>
      <c r="CK51" s="110"/>
      <c r="CL51" s="110"/>
      <c r="CM51" s="110"/>
      <c r="CN51" s="110"/>
      <c r="CO51" s="110"/>
      <c r="CP51" s="110"/>
      <c r="CQ51" s="110"/>
      <c r="CR51" s="110"/>
      <c r="CS51" s="110"/>
      <c r="CT51" s="110"/>
      <c r="CU51" s="110"/>
      <c r="CV51" s="110"/>
      <c r="CW51" s="110"/>
      <c r="CX51" s="110"/>
      <c r="CY51" s="110"/>
      <c r="CZ51" s="110"/>
      <c r="DA51" s="110"/>
      <c r="DB51" s="110"/>
      <c r="DC51" s="110"/>
      <c r="DD51" s="110"/>
      <c r="DE51" s="110"/>
      <c r="DF51" s="110"/>
      <c r="DG51" s="110"/>
      <c r="DH51" s="110"/>
      <c r="DI51" s="110"/>
      <c r="DJ51" s="110"/>
      <c r="DK51" s="110"/>
      <c r="DL51" s="110"/>
      <c r="DM51" s="110"/>
      <c r="DN51" s="110"/>
      <c r="DO51" s="110"/>
      <c r="DP51" s="110"/>
      <c r="DQ51" s="110"/>
      <c r="DR51" s="110"/>
      <c r="DS51" s="110"/>
      <c r="DT51" s="110"/>
      <c r="DU51" s="110"/>
      <c r="DV51" s="110"/>
      <c r="DW51" s="110"/>
      <c r="DX51" s="110"/>
      <c r="DY51" s="110"/>
      <c r="DZ51" s="110"/>
      <c r="EA51" s="110"/>
      <c r="EB51" s="110"/>
      <c r="EC51" s="110"/>
      <c r="ED51" s="110"/>
      <c r="EE51" s="110"/>
      <c r="EF51" s="110"/>
      <c r="EG51" s="110"/>
      <c r="EH51" s="110"/>
      <c r="EI51" s="110"/>
      <c r="EJ51" s="110"/>
      <c r="EK51" s="110"/>
      <c r="EL51" s="110"/>
      <c r="EM51" s="110"/>
      <c r="EN51" s="110"/>
      <c r="EO51" s="110"/>
      <c r="EP51" s="110"/>
      <c r="EQ51" s="110"/>
      <c r="ER51" s="110"/>
      <c r="ES51" s="110"/>
      <c r="ET51" s="110"/>
      <c r="EU51" s="110"/>
      <c r="EV51" s="110"/>
      <c r="EW51" s="110"/>
      <c r="EX51" s="110"/>
      <c r="EY51" s="110"/>
      <c r="EZ51" s="110"/>
      <c r="FA51" s="110"/>
      <c r="FB51" s="110"/>
      <c r="FC51" s="110"/>
      <c r="FD51" s="110"/>
      <c r="FE51" s="110"/>
      <c r="FF51" s="110"/>
      <c r="FG51" s="110"/>
      <c r="FH51" s="110"/>
      <c r="FI51" s="110"/>
      <c r="FJ51" s="110"/>
      <c r="FK51" s="110"/>
      <c r="FL51" s="110"/>
      <c r="FM51" s="110"/>
      <c r="FN51" s="110"/>
      <c r="FO51" s="110"/>
      <c r="FP51" s="110"/>
      <c r="FQ51" s="110"/>
      <c r="FR51" s="110"/>
      <c r="FS51" s="110"/>
      <c r="FT51" s="110"/>
      <c r="FU51" s="110"/>
      <c r="FV51" s="110"/>
      <c r="FW51" s="110"/>
      <c r="FX51" s="110"/>
      <c r="FY51" s="110"/>
      <c r="FZ51" s="110"/>
      <c r="GA51" s="110"/>
      <c r="GB51" s="110"/>
      <c r="GC51" s="110"/>
      <c r="GD51" s="110"/>
      <c r="GE51" s="110"/>
      <c r="GF51" s="110"/>
      <c r="GG51" s="110"/>
      <c r="GH51" s="110"/>
      <c r="GI51" s="110"/>
      <c r="GJ51" s="110"/>
      <c r="GK51" s="110"/>
      <c r="GL51" s="110"/>
      <c r="GM51" s="110"/>
      <c r="GN51" s="110"/>
      <c r="GO51" s="110"/>
      <c r="GP51" s="110"/>
      <c r="GQ51" s="110"/>
      <c r="GR51" s="110"/>
      <c r="GS51" s="110"/>
      <c r="GT51" s="110"/>
      <c r="GU51" s="110"/>
      <c r="GV51" s="110"/>
      <c r="GW51" s="110"/>
      <c r="GX51" s="110"/>
      <c r="GY51" s="110"/>
      <c r="GZ51" s="110"/>
      <c r="HA51" s="110"/>
      <c r="HB51" s="110"/>
      <c r="HC51" s="110"/>
      <c r="HD51" s="110"/>
      <c r="HE51" s="110"/>
      <c r="HF51" s="110"/>
      <c r="HG51" s="110"/>
      <c r="HH51" s="110"/>
      <c r="HI51" s="110"/>
      <c r="HJ51" s="110"/>
      <c r="HK51" s="110"/>
      <c r="HL51" s="110"/>
      <c r="HM51" s="110"/>
      <c r="HN51" s="110"/>
      <c r="HO51" s="110"/>
      <c r="HP51" s="110"/>
      <c r="HQ51" s="110"/>
      <c r="HR51" s="110"/>
      <c r="HS51" s="110"/>
      <c r="HT51" s="110"/>
      <c r="HU51" s="110"/>
      <c r="HV51" s="110"/>
      <c r="HW51" s="110"/>
      <c r="HX51" s="110"/>
      <c r="HY51" s="110"/>
      <c r="HZ51" s="110"/>
      <c r="IA51" s="110"/>
      <c r="IB51" s="110"/>
      <c r="IC51" s="110"/>
      <c r="ID51" s="110"/>
      <c r="IE51" s="110"/>
      <c r="IF51" s="110"/>
      <c r="IG51" s="110"/>
      <c r="IH51" s="110"/>
      <c r="II51" s="110"/>
      <c r="IJ51" s="110"/>
      <c r="IK51" s="110"/>
      <c r="IL51" s="110"/>
      <c r="IM51" s="110"/>
      <c r="IN51" s="110"/>
      <c r="IO51" s="110"/>
      <c r="IP51" s="110"/>
      <c r="IQ51" s="110"/>
      <c r="IR51" s="110"/>
      <c r="IS51" s="110"/>
      <c r="IT51" s="110"/>
      <c r="IU51" s="110"/>
      <c r="IV51" s="110"/>
    </row>
    <row r="52" spans="1:256" s="124" customFormat="1" ht="13.8" customHeight="1" thickBot="1" x14ac:dyDescent="0.3">
      <c r="A52" s="104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5"/>
      <c r="DA52" s="105"/>
      <c r="DB52" s="105"/>
      <c r="DC52" s="105"/>
      <c r="DD52" s="105"/>
      <c r="DE52" s="105"/>
      <c r="DF52" s="105"/>
      <c r="DG52" s="105"/>
      <c r="DH52" s="105"/>
      <c r="DI52" s="105"/>
      <c r="DJ52" s="105"/>
      <c r="DK52" s="105"/>
      <c r="DL52" s="105"/>
      <c r="DM52" s="105"/>
      <c r="DN52" s="105"/>
      <c r="DO52" s="105"/>
      <c r="DP52" s="105"/>
      <c r="DQ52" s="105"/>
      <c r="DR52" s="105"/>
      <c r="DS52" s="105"/>
      <c r="DT52" s="105"/>
      <c r="DU52" s="105"/>
      <c r="DV52" s="105"/>
      <c r="DW52" s="105"/>
      <c r="DX52" s="105"/>
      <c r="DY52" s="105"/>
      <c r="DZ52" s="105"/>
      <c r="EA52" s="105"/>
      <c r="EB52" s="105"/>
      <c r="EC52" s="105"/>
      <c r="ED52" s="105"/>
      <c r="EE52" s="105"/>
      <c r="EF52" s="105"/>
      <c r="EG52" s="105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105"/>
      <c r="ES52" s="105"/>
      <c r="ET52" s="105"/>
      <c r="EU52" s="105"/>
      <c r="EV52" s="105"/>
      <c r="EW52" s="105"/>
      <c r="EX52" s="105"/>
      <c r="EY52" s="105"/>
      <c r="EZ52" s="105"/>
      <c r="FA52" s="105"/>
      <c r="FB52" s="105"/>
      <c r="FC52" s="105"/>
      <c r="FD52" s="105"/>
      <c r="FE52" s="105"/>
      <c r="FF52" s="105"/>
      <c r="FG52" s="105"/>
      <c r="FH52" s="105"/>
      <c r="FI52" s="105"/>
      <c r="FJ52" s="105"/>
      <c r="FK52" s="105"/>
      <c r="FL52" s="105"/>
      <c r="FM52" s="105"/>
      <c r="FN52" s="105"/>
      <c r="FO52" s="105"/>
      <c r="FP52" s="105"/>
      <c r="FQ52" s="105"/>
      <c r="FR52" s="105"/>
      <c r="FS52" s="105"/>
      <c r="FT52" s="105"/>
      <c r="FU52" s="105"/>
      <c r="FV52" s="105"/>
      <c r="FW52" s="105"/>
      <c r="FX52" s="105"/>
      <c r="FY52" s="105"/>
      <c r="FZ52" s="105"/>
      <c r="GA52" s="105"/>
      <c r="GB52" s="105"/>
      <c r="GC52" s="105"/>
      <c r="GD52" s="105"/>
      <c r="GE52" s="105"/>
      <c r="GF52" s="105"/>
      <c r="GG52" s="105"/>
      <c r="GH52" s="105"/>
      <c r="GI52" s="105"/>
      <c r="GJ52" s="105"/>
      <c r="GK52" s="105"/>
      <c r="GL52" s="105"/>
      <c r="GM52" s="105"/>
      <c r="GN52" s="105"/>
      <c r="GO52" s="105"/>
      <c r="GP52" s="105"/>
      <c r="GQ52" s="105"/>
      <c r="GR52" s="105"/>
      <c r="GS52" s="105"/>
      <c r="GT52" s="105"/>
      <c r="GU52" s="105"/>
      <c r="GV52" s="105"/>
      <c r="GW52" s="105"/>
      <c r="GX52" s="105"/>
      <c r="GY52" s="105"/>
      <c r="GZ52" s="105"/>
      <c r="HA52" s="105"/>
      <c r="HB52" s="105"/>
      <c r="HC52" s="105"/>
      <c r="HD52" s="105"/>
      <c r="HE52" s="105"/>
      <c r="HF52" s="105"/>
      <c r="HG52" s="105"/>
      <c r="HH52" s="105"/>
      <c r="HI52" s="105"/>
      <c r="HJ52" s="105"/>
      <c r="HK52" s="105"/>
      <c r="HL52" s="105"/>
      <c r="HM52" s="105"/>
      <c r="HN52" s="105"/>
      <c r="HO52" s="105"/>
      <c r="HP52" s="105"/>
      <c r="HQ52" s="105"/>
      <c r="HR52" s="105"/>
      <c r="HS52" s="105"/>
      <c r="HT52" s="105"/>
      <c r="HU52" s="105"/>
      <c r="HV52" s="105"/>
      <c r="HW52" s="105"/>
      <c r="HX52" s="105"/>
      <c r="HY52" s="105"/>
      <c r="HZ52" s="105"/>
      <c r="IA52" s="105"/>
      <c r="IB52" s="105"/>
      <c r="IC52" s="105"/>
      <c r="ID52" s="105"/>
      <c r="IE52" s="105"/>
      <c r="IF52" s="105"/>
      <c r="IG52" s="105"/>
      <c r="IH52" s="105"/>
      <c r="II52" s="105"/>
      <c r="IJ52" s="105"/>
      <c r="IK52" s="105"/>
      <c r="IL52" s="105"/>
      <c r="IM52" s="105"/>
      <c r="IN52" s="105"/>
      <c r="IO52" s="105"/>
      <c r="IP52" s="105"/>
      <c r="IQ52" s="105"/>
      <c r="IR52" s="105"/>
      <c r="IS52" s="105"/>
      <c r="IT52" s="105"/>
      <c r="IU52" s="105"/>
      <c r="IV52" s="105"/>
    </row>
    <row r="55" spans="1:256" x14ac:dyDescent="0.25">
      <c r="A55" s="115" t="s">
        <v>39</v>
      </c>
      <c r="B55" s="116"/>
      <c r="C55" s="116"/>
      <c r="D55" s="116"/>
      <c r="E55" s="116"/>
      <c r="F55" s="116"/>
      <c r="G55" s="116"/>
      <c r="H55" s="117"/>
      <c r="I55" s="14"/>
      <c r="N55" s="115" t="s">
        <v>40</v>
      </c>
      <c r="O55" s="116"/>
      <c r="P55" s="116"/>
      <c r="Q55" s="116"/>
      <c r="R55" s="116"/>
      <c r="S55" s="116"/>
      <c r="T55" s="116"/>
      <c r="U55" s="117"/>
    </row>
    <row r="56" spans="1:256" ht="14.4" x14ac:dyDescent="0.3">
      <c r="A56" s="4"/>
      <c r="B56" s="39" t="s">
        <v>41</v>
      </c>
      <c r="C56" s="39" t="s">
        <v>42</v>
      </c>
      <c r="D56" s="39" t="s">
        <v>43</v>
      </c>
      <c r="E56" s="39" t="s">
        <v>44</v>
      </c>
      <c r="F56" s="39" t="s">
        <v>45</v>
      </c>
      <c r="G56" s="39" t="s">
        <v>46</v>
      </c>
      <c r="H56" s="40" t="s">
        <v>47</v>
      </c>
      <c r="I56" s="15"/>
      <c r="O56" s="39" t="s">
        <v>41</v>
      </c>
      <c r="P56" s="39" t="s">
        <v>42</v>
      </c>
      <c r="Q56" s="39" t="s">
        <v>43</v>
      </c>
      <c r="R56" s="39" t="s">
        <v>44</v>
      </c>
      <c r="S56" s="39" t="s">
        <v>45</v>
      </c>
      <c r="T56" s="39" t="s">
        <v>46</v>
      </c>
      <c r="U56" s="40" t="s">
        <v>47</v>
      </c>
    </row>
    <row r="57" spans="1:256" x14ac:dyDescent="0.25">
      <c r="A57" s="4"/>
      <c r="B57" s="16">
        <v>0</v>
      </c>
      <c r="C57" s="6">
        <f>D20</f>
        <v>0</v>
      </c>
      <c r="D57" s="17">
        <f>B57^2</f>
        <v>0</v>
      </c>
      <c r="E57" s="18">
        <f>B57*C57</f>
        <v>0</v>
      </c>
      <c r="F57" s="6">
        <f t="shared" ref="F57:F74" si="9">($D$80*B57)+$D$81</f>
        <v>-7.4066081871345057E-2</v>
      </c>
      <c r="G57" s="6">
        <f>C57-F57</f>
        <v>7.4066081871345057E-2</v>
      </c>
      <c r="H57" s="19">
        <f t="shared" ref="H57:H74" si="10">G57-$G$57</f>
        <v>0</v>
      </c>
      <c r="I57" s="20"/>
      <c r="O57" s="16">
        <v>0</v>
      </c>
      <c r="P57" s="6">
        <f>D31</f>
        <v>-1.3724999999999999E-2</v>
      </c>
      <c r="Q57" s="17">
        <f>O57^2</f>
        <v>0</v>
      </c>
      <c r="R57" s="18">
        <f>O57*P57</f>
        <v>0</v>
      </c>
      <c r="S57" s="6">
        <f t="shared" ref="S57:S74" si="11">($Q$79*O57)+$Q$80</f>
        <v>-8.9694005847953229E-2</v>
      </c>
      <c r="T57" s="6">
        <f>P57-S57</f>
        <v>7.5969005847953228E-2</v>
      </c>
      <c r="U57" s="19">
        <f t="shared" ref="U57:U74" si="12">T57-$T$57</f>
        <v>0</v>
      </c>
    </row>
    <row r="58" spans="1:256" x14ac:dyDescent="0.25">
      <c r="A58" s="4"/>
      <c r="B58" s="16">
        <v>40</v>
      </c>
      <c r="C58" s="6">
        <f>E20</f>
        <v>-1.5E-3</v>
      </c>
      <c r="D58" s="17">
        <f t="shared" ref="D58:D74" si="13">B58^2</f>
        <v>1600</v>
      </c>
      <c r="E58" s="18">
        <f>B58*C58</f>
        <v>-0.06</v>
      </c>
      <c r="F58" s="6">
        <f t="shared" si="9"/>
        <v>-6.1589843481252175E-2</v>
      </c>
      <c r="G58" s="6">
        <f t="shared" ref="G58:G74" si="14">C58-F58</f>
        <v>6.0089843481252174E-2</v>
      </c>
      <c r="H58" s="19">
        <f t="shared" si="10"/>
        <v>-1.3976238390092884E-2</v>
      </c>
      <c r="I58" s="20"/>
      <c r="O58" s="16">
        <v>40</v>
      </c>
      <c r="P58" s="6">
        <f>E31</f>
        <v>-1.7099999999999997E-2</v>
      </c>
      <c r="Q58" s="17">
        <f t="shared" ref="Q58:Q74" si="15">O58^2</f>
        <v>1600</v>
      </c>
      <c r="R58" s="18">
        <f>O58*P58</f>
        <v>-0.68399999999999994</v>
      </c>
      <c r="S58" s="6">
        <f t="shared" si="11"/>
        <v>-7.6265135878912982E-2</v>
      </c>
      <c r="T58" s="6">
        <f t="shared" ref="T58:T74" si="16">P58-S58</f>
        <v>5.9165135878912985E-2</v>
      </c>
      <c r="U58" s="19">
        <f t="shared" si="12"/>
        <v>-1.6803869969040243E-2</v>
      </c>
    </row>
    <row r="59" spans="1:256" x14ac:dyDescent="0.25">
      <c r="A59" s="4"/>
      <c r="B59" s="16">
        <v>80</v>
      </c>
      <c r="C59" s="6">
        <f>F20</f>
        <v>-8.6E-3</v>
      </c>
      <c r="D59" s="17">
        <f t="shared" si="13"/>
        <v>6400</v>
      </c>
      <c r="E59" s="18">
        <f t="shared" ref="E59:E74" si="17">B59*C59</f>
        <v>-0.68799999999999994</v>
      </c>
      <c r="F59" s="6">
        <f t="shared" si="9"/>
        <v>-4.9113605091159293E-2</v>
      </c>
      <c r="G59" s="6">
        <f t="shared" si="14"/>
        <v>4.0513605091159297E-2</v>
      </c>
      <c r="H59" s="19">
        <f t="shared" si="10"/>
        <v>-3.3552476780185761E-2</v>
      </c>
      <c r="I59" s="20"/>
      <c r="O59" s="16">
        <v>80</v>
      </c>
      <c r="P59" s="6">
        <f>F31</f>
        <v>-2.4549999999999999E-2</v>
      </c>
      <c r="Q59" s="17">
        <f t="shared" si="15"/>
        <v>6400</v>
      </c>
      <c r="R59" s="18">
        <f t="shared" ref="R59:R74" si="18">O59*P59</f>
        <v>-1.964</v>
      </c>
      <c r="S59" s="6">
        <f t="shared" si="11"/>
        <v>-6.2836265909872735E-2</v>
      </c>
      <c r="T59" s="6">
        <f t="shared" si="16"/>
        <v>3.8286265909872733E-2</v>
      </c>
      <c r="U59" s="19">
        <f t="shared" si="12"/>
        <v>-3.7682739938080495E-2</v>
      </c>
    </row>
    <row r="60" spans="1:256" x14ac:dyDescent="0.25">
      <c r="A60" s="4"/>
      <c r="B60" s="16">
        <v>120</v>
      </c>
      <c r="C60" s="6">
        <f>G20</f>
        <v>-1.7825000000000001E-2</v>
      </c>
      <c r="D60" s="17">
        <f t="shared" si="13"/>
        <v>14400</v>
      </c>
      <c r="E60" s="18">
        <f t="shared" si="17"/>
        <v>-2.1390000000000002</v>
      </c>
      <c r="F60" s="6">
        <f t="shared" si="9"/>
        <v>-3.6637366701066411E-2</v>
      </c>
      <c r="G60" s="6">
        <f t="shared" si="14"/>
        <v>1.881236670106641E-2</v>
      </c>
      <c r="H60" s="19">
        <f t="shared" si="10"/>
        <v>-5.5253715170278647E-2</v>
      </c>
      <c r="I60" s="20"/>
      <c r="O60" s="16">
        <v>120</v>
      </c>
      <c r="P60" s="6">
        <f>G31</f>
        <v>-3.2549999999999996E-2</v>
      </c>
      <c r="Q60" s="17">
        <f t="shared" si="15"/>
        <v>14400</v>
      </c>
      <c r="R60" s="18">
        <f t="shared" si="18"/>
        <v>-3.9059999999999997</v>
      </c>
      <c r="S60" s="6">
        <f t="shared" si="11"/>
        <v>-4.9407395940832488E-2</v>
      </c>
      <c r="T60" s="6">
        <f t="shared" si="16"/>
        <v>1.6857395940832492E-2</v>
      </c>
      <c r="U60" s="19">
        <f t="shared" si="12"/>
        <v>-5.9111609907120735E-2</v>
      </c>
    </row>
    <row r="61" spans="1:256" x14ac:dyDescent="0.25">
      <c r="A61" s="4"/>
      <c r="B61" s="16">
        <v>160</v>
      </c>
      <c r="C61" s="6">
        <f>H20</f>
        <v>-3.2074999999999999E-2</v>
      </c>
      <c r="D61" s="17">
        <f t="shared" si="13"/>
        <v>25600</v>
      </c>
      <c r="E61" s="18">
        <f t="shared" si="17"/>
        <v>-5.1319999999999997</v>
      </c>
      <c r="F61" s="6">
        <f t="shared" si="9"/>
        <v>-2.4161128310973529E-2</v>
      </c>
      <c r="G61" s="6">
        <f t="shared" si="14"/>
        <v>-7.9138716890264707E-3</v>
      </c>
      <c r="H61" s="19">
        <f t="shared" si="10"/>
        <v>-8.1979953560371521E-2</v>
      </c>
      <c r="I61" s="20"/>
      <c r="O61" s="16">
        <v>160</v>
      </c>
      <c r="P61" s="6">
        <f>H31</f>
        <v>-4.5100000000000001E-2</v>
      </c>
      <c r="Q61" s="17">
        <f t="shared" si="15"/>
        <v>25600</v>
      </c>
      <c r="R61" s="18">
        <f t="shared" si="18"/>
        <v>-7.2160000000000002</v>
      </c>
      <c r="S61" s="6">
        <f t="shared" si="11"/>
        <v>-3.5978525971792241E-2</v>
      </c>
      <c r="T61" s="6">
        <f t="shared" si="16"/>
        <v>-9.12147402820776E-3</v>
      </c>
      <c r="U61" s="19">
        <f t="shared" si="12"/>
        <v>-8.5090479876160988E-2</v>
      </c>
    </row>
    <row r="62" spans="1:256" x14ac:dyDescent="0.25">
      <c r="A62" s="4"/>
      <c r="B62" s="16">
        <v>200</v>
      </c>
      <c r="C62" s="6">
        <f>I20</f>
        <v>-3.8100000000000002E-2</v>
      </c>
      <c r="D62" s="17">
        <f t="shared" si="13"/>
        <v>40000</v>
      </c>
      <c r="E62" s="18">
        <f t="shared" si="17"/>
        <v>-7.62</v>
      </c>
      <c r="F62" s="6">
        <f t="shared" si="9"/>
        <v>-1.1684889920880646E-2</v>
      </c>
      <c r="G62" s="6">
        <f t="shared" si="14"/>
        <v>-2.6415110079119355E-2</v>
      </c>
      <c r="H62" s="19">
        <f t="shared" si="10"/>
        <v>-0.10048119195046441</v>
      </c>
      <c r="I62" s="20"/>
      <c r="O62" s="16">
        <v>200</v>
      </c>
      <c r="P62" s="6">
        <f>I31</f>
        <v>-4.99E-2</v>
      </c>
      <c r="Q62" s="17">
        <f t="shared" si="15"/>
        <v>40000</v>
      </c>
      <c r="R62" s="18">
        <f t="shared" si="18"/>
        <v>-9.98</v>
      </c>
      <c r="S62" s="6">
        <f t="shared" si="11"/>
        <v>-2.2549656002751994E-2</v>
      </c>
      <c r="T62" s="6">
        <f t="shared" si="16"/>
        <v>-2.7350343997248006E-2</v>
      </c>
      <c r="U62" s="19">
        <f t="shared" si="12"/>
        <v>-0.10331934984520123</v>
      </c>
    </row>
    <row r="63" spans="1:256" x14ac:dyDescent="0.25">
      <c r="A63" s="4"/>
      <c r="B63" s="16">
        <v>240</v>
      </c>
      <c r="C63" s="6">
        <f>J20</f>
        <v>-3.5499999999999997E-2</v>
      </c>
      <c r="D63" s="17">
        <f t="shared" si="13"/>
        <v>57600</v>
      </c>
      <c r="E63" s="18">
        <f t="shared" si="17"/>
        <v>-8.52</v>
      </c>
      <c r="F63" s="6">
        <f t="shared" si="9"/>
        <v>7.9134846921223578E-4</v>
      </c>
      <c r="G63" s="6">
        <f t="shared" si="14"/>
        <v>-3.6291348469212233E-2</v>
      </c>
      <c r="H63" s="19">
        <f t="shared" si="10"/>
        <v>-0.11035743034055728</v>
      </c>
      <c r="I63" s="20"/>
      <c r="O63" s="16">
        <v>240</v>
      </c>
      <c r="P63" s="6">
        <f>J31</f>
        <v>-4.4274999999999995E-2</v>
      </c>
      <c r="Q63" s="17">
        <f t="shared" si="15"/>
        <v>57600</v>
      </c>
      <c r="R63" s="18">
        <f t="shared" si="18"/>
        <v>-10.625999999999999</v>
      </c>
      <c r="S63" s="6">
        <f t="shared" si="11"/>
        <v>-9.1207860337117475E-3</v>
      </c>
      <c r="T63" s="6">
        <f t="shared" si="16"/>
        <v>-3.5154213966288247E-2</v>
      </c>
      <c r="U63" s="19">
        <f t="shared" si="12"/>
        <v>-0.11112321981424148</v>
      </c>
    </row>
    <row r="64" spans="1:256" x14ac:dyDescent="0.25">
      <c r="A64" s="4"/>
      <c r="B64" s="16">
        <v>280</v>
      </c>
      <c r="C64" s="6">
        <f>K20</f>
        <v>-3.8249999999999999E-2</v>
      </c>
      <c r="D64" s="17">
        <f t="shared" si="13"/>
        <v>78400</v>
      </c>
      <c r="E64" s="18">
        <f t="shared" si="17"/>
        <v>-10.709999999999999</v>
      </c>
      <c r="F64" s="6">
        <f t="shared" si="9"/>
        <v>1.3267586859305125E-2</v>
      </c>
      <c r="G64" s="6">
        <f t="shared" si="14"/>
        <v>-5.1517586859305124E-2</v>
      </c>
      <c r="H64" s="19">
        <f t="shared" si="10"/>
        <v>-0.12558366873065019</v>
      </c>
      <c r="I64" s="20"/>
      <c r="O64" s="16">
        <v>280</v>
      </c>
      <c r="P64" s="6">
        <f>K31</f>
        <v>-4.5675E-2</v>
      </c>
      <c r="Q64" s="17">
        <f t="shared" si="15"/>
        <v>78400</v>
      </c>
      <c r="R64" s="18">
        <f t="shared" si="18"/>
        <v>-12.789</v>
      </c>
      <c r="S64" s="6">
        <f t="shared" si="11"/>
        <v>4.3080839353284994E-3</v>
      </c>
      <c r="T64" s="6">
        <f t="shared" si="16"/>
        <v>-4.99830839353285E-2</v>
      </c>
      <c r="U64" s="19">
        <f t="shared" si="12"/>
        <v>-0.12595208978328173</v>
      </c>
    </row>
    <row r="65" spans="1:22" x14ac:dyDescent="0.25">
      <c r="A65" s="4"/>
      <c r="B65" s="16">
        <v>320</v>
      </c>
      <c r="C65" s="6">
        <f>L20</f>
        <v>-3.1075000000000002E-2</v>
      </c>
      <c r="D65" s="17">
        <f t="shared" si="13"/>
        <v>102400</v>
      </c>
      <c r="E65" s="18">
        <f t="shared" si="17"/>
        <v>-9.9440000000000008</v>
      </c>
      <c r="F65" s="6">
        <f t="shared" si="9"/>
        <v>2.5743825249398E-2</v>
      </c>
      <c r="G65" s="6">
        <f t="shared" si="14"/>
        <v>-5.6818825249398006E-2</v>
      </c>
      <c r="H65" s="19">
        <f t="shared" si="10"/>
        <v>-0.13088490712074308</v>
      </c>
      <c r="I65" s="20"/>
      <c r="O65" s="16">
        <v>320</v>
      </c>
      <c r="P65" s="6">
        <f>L31</f>
        <v>-3.8374999999999992E-2</v>
      </c>
      <c r="Q65" s="17">
        <f t="shared" si="15"/>
        <v>102400</v>
      </c>
      <c r="R65" s="18">
        <f t="shared" si="18"/>
        <v>-12.279999999999998</v>
      </c>
      <c r="S65" s="6">
        <f t="shared" si="11"/>
        <v>1.7736953904368746E-2</v>
      </c>
      <c r="T65" s="6">
        <f t="shared" si="16"/>
        <v>-5.6111953904368739E-2</v>
      </c>
      <c r="U65" s="19">
        <f t="shared" si="12"/>
        <v>-0.13208095975232198</v>
      </c>
    </row>
    <row r="66" spans="1:22" x14ac:dyDescent="0.25">
      <c r="A66" s="4"/>
      <c r="B66" s="16">
        <v>360</v>
      </c>
      <c r="C66" s="6">
        <f>M20</f>
        <v>-2.2325000000000001E-2</v>
      </c>
      <c r="D66" s="17">
        <f t="shared" si="13"/>
        <v>129600</v>
      </c>
      <c r="E66" s="18">
        <f t="shared" si="17"/>
        <v>-8.0370000000000008</v>
      </c>
      <c r="F66" s="6">
        <f t="shared" si="9"/>
        <v>3.8220063639490889E-2</v>
      </c>
      <c r="G66" s="6">
        <f t="shared" si="14"/>
        <v>-6.0545063639490887E-2</v>
      </c>
      <c r="H66" s="19">
        <f t="shared" si="10"/>
        <v>-0.13461114551083594</v>
      </c>
      <c r="I66" s="20"/>
      <c r="O66" s="16">
        <v>360</v>
      </c>
      <c r="P66" s="6">
        <f>M31</f>
        <v>-2.4300000000000002E-2</v>
      </c>
      <c r="Q66" s="17">
        <f t="shared" si="15"/>
        <v>129600</v>
      </c>
      <c r="R66" s="18">
        <f t="shared" si="18"/>
        <v>-8.7480000000000011</v>
      </c>
      <c r="S66" s="6">
        <f t="shared" si="11"/>
        <v>3.1165823873409007E-2</v>
      </c>
      <c r="T66" s="6">
        <f t="shared" si="16"/>
        <v>-5.5465823873409009E-2</v>
      </c>
      <c r="U66" s="19">
        <f t="shared" si="12"/>
        <v>-0.13143482972136222</v>
      </c>
    </row>
    <row r="67" spans="1:22" x14ac:dyDescent="0.25">
      <c r="A67" s="4"/>
      <c r="B67" s="16">
        <v>400</v>
      </c>
      <c r="C67" s="6">
        <f>N20</f>
        <v>-4.5250000000000004E-3</v>
      </c>
      <c r="D67" s="17">
        <f t="shared" si="13"/>
        <v>160000</v>
      </c>
      <c r="E67" s="18">
        <f t="shared" si="17"/>
        <v>-1.81</v>
      </c>
      <c r="F67" s="6">
        <f t="shared" si="9"/>
        <v>5.0696302029583765E-2</v>
      </c>
      <c r="G67" s="6">
        <f t="shared" si="14"/>
        <v>-5.5221302029583766E-2</v>
      </c>
      <c r="H67" s="19">
        <f t="shared" si="10"/>
        <v>-0.12928738390092881</v>
      </c>
      <c r="I67" s="20"/>
      <c r="O67" s="16">
        <v>400</v>
      </c>
      <c r="P67" s="6">
        <f>N31</f>
        <v>-1.1075000000000002E-2</v>
      </c>
      <c r="Q67" s="17">
        <f t="shared" si="15"/>
        <v>160000</v>
      </c>
      <c r="R67" s="18">
        <f t="shared" si="18"/>
        <v>-4.4300000000000006</v>
      </c>
      <c r="S67" s="6">
        <f t="shared" si="11"/>
        <v>4.459469384244924E-2</v>
      </c>
      <c r="T67" s="6">
        <f t="shared" si="16"/>
        <v>-5.5669693842449242E-2</v>
      </c>
      <c r="U67" s="19">
        <f t="shared" si="12"/>
        <v>-0.13163869969040248</v>
      </c>
    </row>
    <row r="68" spans="1:22" ht="14.4" x14ac:dyDescent="0.3">
      <c r="A68" s="21"/>
      <c r="B68" s="16">
        <v>440</v>
      </c>
      <c r="C68" s="22">
        <f>O20</f>
        <v>1.4024999999999999E-2</v>
      </c>
      <c r="D68" s="17">
        <f t="shared" si="13"/>
        <v>193600</v>
      </c>
      <c r="E68" s="18">
        <f t="shared" si="17"/>
        <v>6.1709999999999994</v>
      </c>
      <c r="F68" s="6">
        <f t="shared" si="9"/>
        <v>6.3172540419676654E-2</v>
      </c>
      <c r="G68" s="6">
        <f t="shared" si="14"/>
        <v>-4.9147540419676658E-2</v>
      </c>
      <c r="H68" s="19">
        <f t="shared" si="10"/>
        <v>-0.12321362229102172</v>
      </c>
      <c r="I68" s="20"/>
      <c r="N68" s="21"/>
      <c r="O68" s="16">
        <v>440</v>
      </c>
      <c r="P68" s="22">
        <f>O31</f>
        <v>8.3000000000000001E-3</v>
      </c>
      <c r="Q68" s="17">
        <f t="shared" si="15"/>
        <v>193600</v>
      </c>
      <c r="R68" s="18">
        <f t="shared" si="18"/>
        <v>3.6520000000000001</v>
      </c>
      <c r="S68" s="6">
        <f t="shared" si="11"/>
        <v>5.8023563811489487E-2</v>
      </c>
      <c r="T68" s="6">
        <f t="shared" si="16"/>
        <v>-4.9723563811489485E-2</v>
      </c>
      <c r="U68" s="19">
        <f t="shared" si="12"/>
        <v>-0.1256925696594427</v>
      </c>
    </row>
    <row r="69" spans="1:22" x14ac:dyDescent="0.25">
      <c r="B69" s="16">
        <v>480</v>
      </c>
      <c r="C69" s="6">
        <f>P20</f>
        <v>3.7775000000000003E-2</v>
      </c>
      <c r="D69" s="17">
        <f t="shared" si="13"/>
        <v>230400</v>
      </c>
      <c r="E69" s="18">
        <f t="shared" si="17"/>
        <v>18.132000000000001</v>
      </c>
      <c r="F69" s="6">
        <f t="shared" si="9"/>
        <v>7.5648778809769529E-2</v>
      </c>
      <c r="G69" s="6">
        <f t="shared" si="14"/>
        <v>-3.7873778809769526E-2</v>
      </c>
      <c r="H69" s="19">
        <f t="shared" si="10"/>
        <v>-0.11193986068111458</v>
      </c>
      <c r="I69" s="20"/>
      <c r="N69" s="7"/>
      <c r="O69" s="16">
        <v>480</v>
      </c>
      <c r="P69" s="6">
        <f>P31</f>
        <v>3.0649999999999997E-2</v>
      </c>
      <c r="Q69" s="17">
        <f t="shared" si="15"/>
        <v>230400</v>
      </c>
      <c r="R69" s="18">
        <f t="shared" si="18"/>
        <v>14.711999999999998</v>
      </c>
      <c r="S69" s="6">
        <f t="shared" si="11"/>
        <v>7.1452433780529734E-2</v>
      </c>
      <c r="T69" s="6">
        <f t="shared" si="16"/>
        <v>-4.0802433780529737E-2</v>
      </c>
      <c r="U69" s="19">
        <f t="shared" si="12"/>
        <v>-0.11677143962848296</v>
      </c>
    </row>
    <row r="70" spans="1:22" x14ac:dyDescent="0.25">
      <c r="B70" s="16">
        <v>520</v>
      </c>
      <c r="C70" s="6">
        <f>Q20</f>
        <v>7.2974999999999998E-2</v>
      </c>
      <c r="D70" s="17">
        <f t="shared" si="13"/>
        <v>270400</v>
      </c>
      <c r="E70" s="18">
        <f t="shared" si="17"/>
        <v>37.946999999999996</v>
      </c>
      <c r="F70" s="6">
        <f t="shared" si="9"/>
        <v>8.8125017199862404E-2</v>
      </c>
      <c r="G70" s="6">
        <f t="shared" si="14"/>
        <v>-1.5150017199862406E-2</v>
      </c>
      <c r="H70" s="19">
        <f t="shared" si="10"/>
        <v>-8.9216099071207464E-2</v>
      </c>
      <c r="I70" s="20"/>
      <c r="N70" s="7"/>
      <c r="O70" s="16">
        <v>520</v>
      </c>
      <c r="P70" s="6">
        <f>Q31</f>
        <v>7.1550000000000002E-2</v>
      </c>
      <c r="Q70" s="17">
        <f t="shared" si="15"/>
        <v>270400</v>
      </c>
      <c r="R70" s="18">
        <f t="shared" si="18"/>
        <v>37.206000000000003</v>
      </c>
      <c r="S70" s="6">
        <f t="shared" si="11"/>
        <v>8.4881303749569981E-2</v>
      </c>
      <c r="T70" s="6">
        <f t="shared" si="16"/>
        <v>-1.3331303749569978E-2</v>
      </c>
      <c r="U70" s="19">
        <f t="shared" si="12"/>
        <v>-8.9300309597523206E-2</v>
      </c>
    </row>
    <row r="71" spans="1:22" x14ac:dyDescent="0.25">
      <c r="B71" s="16">
        <v>560</v>
      </c>
      <c r="C71" s="6">
        <f>R20</f>
        <v>0.11107500000000001</v>
      </c>
      <c r="D71" s="17">
        <f t="shared" si="13"/>
        <v>313600</v>
      </c>
      <c r="E71" s="18">
        <f t="shared" si="17"/>
        <v>62.202000000000005</v>
      </c>
      <c r="F71" s="6">
        <f t="shared" si="9"/>
        <v>0.10060125558995531</v>
      </c>
      <c r="G71" s="6">
        <f t="shared" si="14"/>
        <v>1.04737444100447E-2</v>
      </c>
      <c r="H71" s="19">
        <f t="shared" si="10"/>
        <v>-6.3592337461300358E-2</v>
      </c>
      <c r="I71" s="20"/>
      <c r="N71" s="7"/>
      <c r="O71" s="16">
        <v>560</v>
      </c>
      <c r="P71" s="6">
        <f>R31</f>
        <v>0.11257500000000001</v>
      </c>
      <c r="Q71" s="17">
        <f t="shared" si="15"/>
        <v>313600</v>
      </c>
      <c r="R71" s="18">
        <f t="shared" si="18"/>
        <v>63.042000000000002</v>
      </c>
      <c r="S71" s="6">
        <f t="shared" si="11"/>
        <v>9.8310173718610228E-2</v>
      </c>
      <c r="T71" s="6">
        <f t="shared" si="16"/>
        <v>1.4264826281389781E-2</v>
      </c>
      <c r="U71" s="19">
        <f t="shared" si="12"/>
        <v>-6.1704179566563447E-2</v>
      </c>
    </row>
    <row r="72" spans="1:22" x14ac:dyDescent="0.25">
      <c r="B72" s="16">
        <v>600</v>
      </c>
      <c r="C72" s="6">
        <f>S20</f>
        <v>0.148225</v>
      </c>
      <c r="D72" s="17">
        <f t="shared" si="13"/>
        <v>360000</v>
      </c>
      <c r="E72" s="18">
        <f t="shared" si="17"/>
        <v>88.935000000000002</v>
      </c>
      <c r="F72" s="6">
        <f t="shared" si="9"/>
        <v>0.11307749398004818</v>
      </c>
      <c r="G72" s="6">
        <f t="shared" si="14"/>
        <v>3.5147506019951813E-2</v>
      </c>
      <c r="H72" s="19">
        <f t="shared" si="10"/>
        <v>-3.8918575851393244E-2</v>
      </c>
      <c r="I72" s="20"/>
      <c r="N72" s="7"/>
      <c r="O72" s="16">
        <v>600</v>
      </c>
      <c r="P72" s="6">
        <f>S31</f>
        <v>0.14687500000000001</v>
      </c>
      <c r="Q72" s="17">
        <f t="shared" si="15"/>
        <v>360000</v>
      </c>
      <c r="R72" s="18">
        <f t="shared" si="18"/>
        <v>88.125</v>
      </c>
      <c r="S72" s="6">
        <f t="shared" si="11"/>
        <v>0.11173904368765047</v>
      </c>
      <c r="T72" s="6">
        <f t="shared" si="16"/>
        <v>3.5135956312349531E-2</v>
      </c>
      <c r="U72" s="19">
        <f t="shared" si="12"/>
        <v>-4.0833049535603697E-2</v>
      </c>
    </row>
    <row r="73" spans="1:22" x14ac:dyDescent="0.25">
      <c r="B73" s="16">
        <v>640</v>
      </c>
      <c r="C73" s="6">
        <f>T20</f>
        <v>0.193575</v>
      </c>
      <c r="D73" s="17">
        <f t="shared" si="13"/>
        <v>409600</v>
      </c>
      <c r="E73" s="18">
        <f t="shared" si="17"/>
        <v>123.88800000000001</v>
      </c>
      <c r="F73" s="6">
        <f t="shared" si="9"/>
        <v>0.12555373237014106</v>
      </c>
      <c r="G73" s="6">
        <f t="shared" si="14"/>
        <v>6.8021267629858939E-2</v>
      </c>
      <c r="H73" s="19">
        <f t="shared" si="10"/>
        <v>-6.0448142414861183E-3</v>
      </c>
      <c r="I73" s="20"/>
      <c r="N73" s="7"/>
      <c r="O73" s="16">
        <v>640</v>
      </c>
      <c r="P73" s="6">
        <f>T31</f>
        <v>0.19109999999999999</v>
      </c>
      <c r="Q73" s="17">
        <f t="shared" si="15"/>
        <v>409600</v>
      </c>
      <c r="R73" s="18">
        <f t="shared" si="18"/>
        <v>122.304</v>
      </c>
      <c r="S73" s="6">
        <f t="shared" si="11"/>
        <v>0.12516791365669072</v>
      </c>
      <c r="T73" s="6">
        <f t="shared" si="16"/>
        <v>6.5932086343309271E-2</v>
      </c>
      <c r="U73" s="19">
        <f t="shared" si="12"/>
        <v>-1.0036919504643957E-2</v>
      </c>
    </row>
    <row r="74" spans="1:22" x14ac:dyDescent="0.25">
      <c r="B74" s="16">
        <v>680</v>
      </c>
      <c r="C74" s="6">
        <f>U20</f>
        <v>0.2278</v>
      </c>
      <c r="D74" s="17">
        <f t="shared" si="13"/>
        <v>462400</v>
      </c>
      <c r="E74" s="18">
        <f t="shared" si="17"/>
        <v>154.904</v>
      </c>
      <c r="F74" s="6">
        <f t="shared" si="9"/>
        <v>0.13802997076023396</v>
      </c>
      <c r="G74" s="6">
        <f t="shared" si="14"/>
        <v>8.9770029239766042E-2</v>
      </c>
      <c r="H74" s="19">
        <f t="shared" si="10"/>
        <v>1.5703947368420984E-2</v>
      </c>
      <c r="I74" s="20"/>
      <c r="N74" s="7"/>
      <c r="O74" s="16">
        <v>680</v>
      </c>
      <c r="P74" s="6">
        <f>U31</f>
        <v>0.22570000000000001</v>
      </c>
      <c r="Q74" s="17">
        <f t="shared" si="15"/>
        <v>462400</v>
      </c>
      <c r="R74" s="18">
        <f t="shared" si="18"/>
        <v>153.476</v>
      </c>
      <c r="S74" s="6">
        <f t="shared" si="11"/>
        <v>0.138596783625731</v>
      </c>
      <c r="T74" s="6">
        <f t="shared" si="16"/>
        <v>8.7103216374269016E-2</v>
      </c>
      <c r="U74" s="19">
        <f t="shared" si="12"/>
        <v>1.1134210526315788E-2</v>
      </c>
    </row>
    <row r="75" spans="1:22" x14ac:dyDescent="0.25">
      <c r="A75" s="23" t="s">
        <v>48</v>
      </c>
      <c r="B75" s="24">
        <f>SUM(B57:B74)</f>
        <v>6120</v>
      </c>
      <c r="C75" s="25">
        <f>SUM(C57:C74)</f>
        <v>0.57567499999999994</v>
      </c>
      <c r="D75" s="26">
        <f t="shared" ref="D75:E75" si="19">SUM(D57:D74)</f>
        <v>2856000</v>
      </c>
      <c r="E75" s="25">
        <f t="shared" si="19"/>
        <v>437.51900000000001</v>
      </c>
      <c r="F75" s="27"/>
      <c r="G75" s="27"/>
      <c r="H75" s="28"/>
      <c r="I75" s="14"/>
      <c r="N75" s="23" t="s">
        <v>48</v>
      </c>
      <c r="O75" s="24">
        <f>SUM(O57:O74)</f>
        <v>6120</v>
      </c>
      <c r="P75" s="25">
        <f>SUM(P57:P74)</f>
        <v>0.44012499999999999</v>
      </c>
      <c r="Q75" s="26">
        <f t="shared" ref="Q75:R75" si="20">SUM(Q57:Q74)</f>
        <v>2856000</v>
      </c>
      <c r="R75" s="25">
        <f t="shared" si="20"/>
        <v>409.89400000000001</v>
      </c>
      <c r="S75" s="27"/>
      <c r="T75" s="27"/>
      <c r="U75" s="27"/>
    </row>
    <row r="77" spans="1:22" ht="13.8" thickBot="1" x14ac:dyDescent="0.3"/>
    <row r="78" spans="1:22" ht="13.8" thickBot="1" x14ac:dyDescent="0.3">
      <c r="H78" s="119" t="s">
        <v>39</v>
      </c>
      <c r="I78" s="119"/>
      <c r="J78" s="119"/>
      <c r="K78" s="119" t="s">
        <v>40</v>
      </c>
      <c r="L78" s="119"/>
      <c r="M78" s="119"/>
      <c r="O78" s="30" t="s">
        <v>49</v>
      </c>
      <c r="P78" s="31">
        <f>U74-U66</f>
        <v>0.14256904024767802</v>
      </c>
      <c r="V78" s="14"/>
    </row>
    <row r="79" spans="1:22" ht="14.4" x14ac:dyDescent="0.3">
      <c r="B79" s="30" t="s">
        <v>49</v>
      </c>
      <c r="C79" s="31">
        <f>H74-H66</f>
        <v>0.15031509287925693</v>
      </c>
      <c r="H79" s="46" t="s">
        <v>49</v>
      </c>
      <c r="I79" s="46" t="s">
        <v>50</v>
      </c>
      <c r="J79" s="46" t="s">
        <v>51</v>
      </c>
      <c r="K79" s="46" t="s">
        <v>49</v>
      </c>
      <c r="L79" s="46" t="s">
        <v>50</v>
      </c>
      <c r="M79" s="46" t="s">
        <v>51</v>
      </c>
      <c r="O79" s="100" t="s">
        <v>40</v>
      </c>
      <c r="P79" s="18" t="s">
        <v>50</v>
      </c>
      <c r="Q79" s="32">
        <f>((18*R75)-(O75*P75))/((18*Q75)-(O75)^2)</f>
        <v>3.3572174922600619E-4</v>
      </c>
      <c r="R79" s="18">
        <f>SLOPE(P56:P74,O56:O74)</f>
        <v>3.3572174922600614E-4</v>
      </c>
      <c r="V79" s="15"/>
    </row>
    <row r="80" spans="1:22" x14ac:dyDescent="0.25">
      <c r="B80" s="100" t="s">
        <v>39</v>
      </c>
      <c r="C80" s="18" t="s">
        <v>50</v>
      </c>
      <c r="D80" s="32">
        <f>((18*E75)-(B75*C75))/((18*D75)-(B75)^2)</f>
        <v>3.1190595975232207E-4</v>
      </c>
      <c r="E80" s="18">
        <f>SLOPE(C57:C74,B57:B74)</f>
        <v>3.1190595975232196E-4</v>
      </c>
      <c r="F80" s="33"/>
      <c r="H80" s="41">
        <f>C79</f>
        <v>0.15031509287925693</v>
      </c>
      <c r="I80" s="42">
        <f>D80</f>
        <v>3.1190595975232207E-4</v>
      </c>
      <c r="J80" s="42">
        <f>D81</f>
        <v>-7.4066081871345057E-2</v>
      </c>
      <c r="K80" s="41">
        <f>P78</f>
        <v>0.14256904024767802</v>
      </c>
      <c r="L80" s="42">
        <f>Q79</f>
        <v>3.3572174922600619E-4</v>
      </c>
      <c r="M80" s="42">
        <f>Q80</f>
        <v>-8.9694005847953229E-2</v>
      </c>
      <c r="O80" s="100"/>
      <c r="P80" s="18" t="s">
        <v>51</v>
      </c>
      <c r="Q80" s="32">
        <f>((Q75*P75)-(O75*R75))/((18*Q75)-(O75^2))</f>
        <v>-8.9694005847953229E-2</v>
      </c>
      <c r="R80" s="18">
        <f>INTERCEPT(P56:P74,O56:O74)</f>
        <v>-8.9694005847953201E-2</v>
      </c>
      <c r="V80" s="20"/>
    </row>
    <row r="81" spans="2:22" x14ac:dyDescent="0.25">
      <c r="B81" s="100"/>
      <c r="C81" s="18" t="s">
        <v>51</v>
      </c>
      <c r="D81" s="18">
        <f>((D75*C75)-(B75*E75))/((18*D75)-(B75^2))</f>
        <v>-7.4066081871345057E-2</v>
      </c>
      <c r="E81" s="18">
        <f>INTERCEPT(C57:C74,B57:B74)</f>
        <v>-7.406608187134503E-2</v>
      </c>
      <c r="V81" s="20"/>
    </row>
    <row r="82" spans="2:22" x14ac:dyDescent="0.25">
      <c r="V82" s="20"/>
    </row>
    <row r="83" spans="2:22" x14ac:dyDescent="0.25">
      <c r="V83" s="20"/>
    </row>
    <row r="84" spans="2:22" x14ac:dyDescent="0.25">
      <c r="V84" s="20"/>
    </row>
    <row r="85" spans="2:22" x14ac:dyDescent="0.25">
      <c r="V85" s="20"/>
    </row>
    <row r="86" spans="2:22" x14ac:dyDescent="0.25">
      <c r="V86" s="20"/>
    </row>
    <row r="87" spans="2:22" x14ac:dyDescent="0.25">
      <c r="V87" s="20"/>
    </row>
    <row r="88" spans="2:22" x14ac:dyDescent="0.25">
      <c r="V88" s="20"/>
    </row>
    <row r="89" spans="2:22" x14ac:dyDescent="0.25">
      <c r="V89" s="20"/>
    </row>
    <row r="90" spans="2:22" x14ac:dyDescent="0.25">
      <c r="V90" s="20"/>
    </row>
    <row r="91" spans="2:22" x14ac:dyDescent="0.25">
      <c r="V91" s="20"/>
    </row>
    <row r="92" spans="2:22" x14ac:dyDescent="0.25">
      <c r="V92" s="20"/>
    </row>
    <row r="93" spans="2:22" x14ac:dyDescent="0.25">
      <c r="V93" s="20"/>
    </row>
    <row r="94" spans="2:22" x14ac:dyDescent="0.25">
      <c r="V94" s="20"/>
    </row>
    <row r="95" spans="2:22" x14ac:dyDescent="0.25">
      <c r="V95" s="20"/>
    </row>
    <row r="96" spans="2:22" x14ac:dyDescent="0.25">
      <c r="V96" s="20"/>
    </row>
    <row r="97" spans="22:22" x14ac:dyDescent="0.25">
      <c r="V97" s="20"/>
    </row>
    <row r="98" spans="22:22" x14ac:dyDescent="0.25">
      <c r="V98" s="29"/>
    </row>
    <row r="162" spans="1:15" ht="13.8" thickBot="1" x14ac:dyDescent="0.3"/>
    <row r="163" spans="1:15" s="101" customFormat="1" ht="13.8" customHeight="1" thickBot="1" x14ac:dyDescent="0.3">
      <c r="A163" s="101" t="s">
        <v>55</v>
      </c>
    </row>
    <row r="164" spans="1:15" s="101" customFormat="1" ht="13.8" customHeight="1" thickBot="1" x14ac:dyDescent="0.3">
      <c r="A164" s="109"/>
    </row>
    <row r="165" spans="1:15" s="124" customFormat="1" ht="13.8" customHeight="1" thickBot="1" x14ac:dyDescent="0.3">
      <c r="A165" s="104"/>
    </row>
    <row r="168" spans="1:15" x14ac:dyDescent="0.25">
      <c r="A168" s="120" t="s">
        <v>39</v>
      </c>
      <c r="B168" s="121"/>
      <c r="C168" s="121"/>
      <c r="D168" s="121"/>
      <c r="E168" s="122"/>
      <c r="K168" s="123" t="s">
        <v>40</v>
      </c>
      <c r="L168" s="121"/>
      <c r="M168" s="121"/>
      <c r="N168" s="121"/>
      <c r="O168" s="122"/>
    </row>
    <row r="169" spans="1:15" ht="14.4" x14ac:dyDescent="0.3">
      <c r="A169" s="43" t="s">
        <v>56</v>
      </c>
      <c r="B169" s="43" t="s">
        <v>57</v>
      </c>
      <c r="C169" s="43" t="s">
        <v>58</v>
      </c>
      <c r="D169" s="43" t="s">
        <v>59</v>
      </c>
      <c r="E169" s="43" t="s">
        <v>60</v>
      </c>
      <c r="K169" s="43" t="s">
        <v>56</v>
      </c>
      <c r="L169" s="43" t="s">
        <v>57</v>
      </c>
      <c r="M169" s="43" t="s">
        <v>58</v>
      </c>
      <c r="N169" s="43" t="s">
        <v>59</v>
      </c>
      <c r="O169" s="43" t="s">
        <v>60</v>
      </c>
    </row>
    <row r="170" spans="1:15" x14ac:dyDescent="0.25">
      <c r="A170" s="44">
        <v>0</v>
      </c>
      <c r="B170" s="45">
        <f>'300 mm sem rev'!H66*1000</f>
        <v>0</v>
      </c>
      <c r="C170" s="45">
        <f t="shared" ref="C170:C187" si="21">H57*1000</f>
        <v>0</v>
      </c>
      <c r="D170" s="45">
        <f>(B170-C170)/2</f>
        <v>0</v>
      </c>
      <c r="E170" s="45">
        <f>(B170+C170)/2</f>
        <v>0</v>
      </c>
      <c r="K170" s="44">
        <v>0</v>
      </c>
      <c r="L170" s="45">
        <f>'300 mm sem rev'!U66*1000</f>
        <v>0</v>
      </c>
      <c r="M170" s="45">
        <f t="shared" ref="M170:M187" si="22">U57*1000</f>
        <v>0</v>
      </c>
      <c r="N170" s="45">
        <f>(L170-M170)/2</f>
        <v>0</v>
      </c>
      <c r="O170" s="45">
        <f>(L170+M170)/2</f>
        <v>0</v>
      </c>
    </row>
    <row r="171" spans="1:15" x14ac:dyDescent="0.25">
      <c r="A171" s="44">
        <v>40</v>
      </c>
      <c r="B171" s="45">
        <f>'300 mm sem rev'!H67*1000</f>
        <v>-12.051676986584111</v>
      </c>
      <c r="C171" s="45">
        <f t="shared" si="21"/>
        <v>-13.976238390092883</v>
      </c>
      <c r="D171" s="45">
        <f t="shared" ref="D171:D187" si="23">(B171-C171)/2</f>
        <v>0.96228070175438596</v>
      </c>
      <c r="E171" s="45">
        <f t="shared" ref="E171:E187" si="24">(B171+C171)/2</f>
        <v>-13.013957688338497</v>
      </c>
      <c r="K171" s="44">
        <v>40</v>
      </c>
      <c r="L171" s="45">
        <f>'300 mm sem rev'!U67*1000</f>
        <v>-11.751367389060865</v>
      </c>
      <c r="M171" s="45">
        <f t="shared" si="22"/>
        <v>-16.803869969040242</v>
      </c>
      <c r="N171" s="45">
        <f t="shared" ref="N171:N187" si="25">(L171-M171)/2</f>
        <v>2.5262512899896885</v>
      </c>
      <c r="O171" s="45">
        <f t="shared" ref="O171:O187" si="26">(L171+M171)/2</f>
        <v>-14.277618679050555</v>
      </c>
    </row>
    <row r="172" spans="1:15" x14ac:dyDescent="0.25">
      <c r="A172" s="44">
        <v>80</v>
      </c>
      <c r="B172" s="45">
        <f>'300 mm sem rev'!H68*1000</f>
        <v>-26.428353973168214</v>
      </c>
      <c r="C172" s="45">
        <f t="shared" si="21"/>
        <v>-33.552476780185764</v>
      </c>
      <c r="D172" s="45">
        <f t="shared" si="23"/>
        <v>3.5620614035087748</v>
      </c>
      <c r="E172" s="45">
        <f t="shared" si="24"/>
        <v>-29.990415376676989</v>
      </c>
      <c r="K172" s="44">
        <v>80</v>
      </c>
      <c r="L172" s="45">
        <f>'300 mm sem rev'!U68*1000</f>
        <v>-25.727734778121736</v>
      </c>
      <c r="M172" s="45">
        <f t="shared" si="22"/>
        <v>-37.682739938080495</v>
      </c>
      <c r="N172" s="45">
        <f t="shared" si="25"/>
        <v>5.9775025799793795</v>
      </c>
      <c r="O172" s="45">
        <f t="shared" si="26"/>
        <v>-31.705237358101115</v>
      </c>
    </row>
    <row r="173" spans="1:15" x14ac:dyDescent="0.25">
      <c r="A173" s="44">
        <v>120</v>
      </c>
      <c r="B173" s="45">
        <f>'300 mm sem rev'!H69*1000</f>
        <v>-49.380030959752368</v>
      </c>
      <c r="C173" s="45">
        <f t="shared" si="21"/>
        <v>-55.253715170278646</v>
      </c>
      <c r="D173" s="45">
        <f t="shared" si="23"/>
        <v>2.936842105263139</v>
      </c>
      <c r="E173" s="45">
        <f t="shared" si="24"/>
        <v>-52.316873065015507</v>
      </c>
      <c r="K173" s="44">
        <v>120</v>
      </c>
      <c r="L173" s="45">
        <f>'300 mm sem rev'!U69*1000</f>
        <v>-49.154102167182621</v>
      </c>
      <c r="M173" s="45">
        <f t="shared" si="22"/>
        <v>-59.111609907120737</v>
      </c>
      <c r="N173" s="45">
        <f t="shared" si="25"/>
        <v>4.9787538699690579</v>
      </c>
      <c r="O173" s="45">
        <f t="shared" si="26"/>
        <v>-54.132856037151683</v>
      </c>
    </row>
    <row r="174" spans="1:15" x14ac:dyDescent="0.25">
      <c r="A174" s="44">
        <v>160</v>
      </c>
      <c r="B174" s="45">
        <f>'300 mm sem rev'!H70*1000</f>
        <v>-76.806707946336473</v>
      </c>
      <c r="C174" s="45">
        <f t="shared" si="21"/>
        <v>-81.979953560371527</v>
      </c>
      <c r="D174" s="45">
        <f t="shared" si="23"/>
        <v>2.5866228070175268</v>
      </c>
      <c r="E174" s="45">
        <f t="shared" si="24"/>
        <v>-79.393330753354007</v>
      </c>
      <c r="K174" s="44">
        <v>160</v>
      </c>
      <c r="L174" s="45">
        <f>'300 mm sem rev'!U70*1000</f>
        <v>-76.855469556243463</v>
      </c>
      <c r="M174" s="45">
        <f t="shared" si="22"/>
        <v>-85.090479876160984</v>
      </c>
      <c r="N174" s="45">
        <f t="shared" si="25"/>
        <v>4.1175051599587604</v>
      </c>
      <c r="O174" s="45">
        <f t="shared" si="26"/>
        <v>-80.972974716202231</v>
      </c>
    </row>
    <row r="175" spans="1:15" x14ac:dyDescent="0.25">
      <c r="A175" s="44">
        <v>200</v>
      </c>
      <c r="B175" s="45">
        <f>'300 mm sem rev'!H71*1000</f>
        <v>-94.908384932920541</v>
      </c>
      <c r="C175" s="45">
        <f t="shared" si="21"/>
        <v>-100.48119195046441</v>
      </c>
      <c r="D175" s="45">
        <f t="shared" si="23"/>
        <v>2.786403508771933</v>
      </c>
      <c r="E175" s="45">
        <f t="shared" si="24"/>
        <v>-97.694788441692481</v>
      </c>
      <c r="K175" s="44">
        <v>200</v>
      </c>
      <c r="L175" s="45">
        <f>'300 mm sem rev'!U71*1000</f>
        <v>-94.406836945304377</v>
      </c>
      <c r="M175" s="45">
        <f t="shared" si="22"/>
        <v>-103.31934984520123</v>
      </c>
      <c r="N175" s="45">
        <f t="shared" si="25"/>
        <v>4.4562564499484267</v>
      </c>
      <c r="O175" s="45">
        <f t="shared" si="26"/>
        <v>-98.863093395252804</v>
      </c>
    </row>
    <row r="176" spans="1:15" x14ac:dyDescent="0.25">
      <c r="A176" s="44">
        <v>240</v>
      </c>
      <c r="B176" s="45">
        <f>'300 mm sem rev'!H72*1000</f>
        <v>-103.51006191950469</v>
      </c>
      <c r="C176" s="45">
        <f t="shared" si="21"/>
        <v>-110.35743034055729</v>
      </c>
      <c r="D176" s="45">
        <f t="shared" si="23"/>
        <v>3.4236842105262966</v>
      </c>
      <c r="E176" s="45">
        <f t="shared" si="24"/>
        <v>-106.93374613003098</v>
      </c>
      <c r="K176" s="44">
        <v>240</v>
      </c>
      <c r="L176" s="45">
        <f>'300 mm sem rev'!U72*1000</f>
        <v>-103.40820433436519</v>
      </c>
      <c r="M176" s="45">
        <f t="shared" si="22"/>
        <v>-111.12321981424148</v>
      </c>
      <c r="N176" s="45">
        <f t="shared" si="25"/>
        <v>3.8575077399381428</v>
      </c>
      <c r="O176" s="45">
        <f t="shared" si="26"/>
        <v>-107.26571207430334</v>
      </c>
    </row>
    <row r="177" spans="1:17" x14ac:dyDescent="0.25">
      <c r="A177" s="44">
        <v>280</v>
      </c>
      <c r="B177" s="45">
        <f>'300 mm sem rev'!H73*1000</f>
        <v>-116.51173890608881</v>
      </c>
      <c r="C177" s="45">
        <f t="shared" si="21"/>
        <v>-125.58366873065019</v>
      </c>
      <c r="D177" s="45">
        <f t="shared" si="23"/>
        <v>4.53596491228069</v>
      </c>
      <c r="E177" s="45">
        <f t="shared" si="24"/>
        <v>-121.0477038183695</v>
      </c>
      <c r="K177" s="44">
        <v>280</v>
      </c>
      <c r="L177" s="45">
        <f>'300 mm sem rev'!U73*1000</f>
        <v>-116.48457172342611</v>
      </c>
      <c r="M177" s="45">
        <f t="shared" si="22"/>
        <v>-125.95208978328174</v>
      </c>
      <c r="N177" s="45">
        <f t="shared" si="25"/>
        <v>4.7337590299278105</v>
      </c>
      <c r="O177" s="45">
        <f t="shared" si="26"/>
        <v>-121.21833075335392</v>
      </c>
    </row>
    <row r="178" spans="1:17" x14ac:dyDescent="0.25">
      <c r="A178" s="44">
        <v>320</v>
      </c>
      <c r="B178" s="45">
        <f>'300 mm sem rev'!H74*1000</f>
        <v>-121.66341589267294</v>
      </c>
      <c r="C178" s="45">
        <f t="shared" si="21"/>
        <v>-130.88490712074307</v>
      </c>
      <c r="D178" s="45">
        <f t="shared" si="23"/>
        <v>4.6107456140350607</v>
      </c>
      <c r="E178" s="45">
        <f t="shared" si="24"/>
        <v>-126.274161506708</v>
      </c>
      <c r="K178" s="44">
        <v>320</v>
      </c>
      <c r="L178" s="45">
        <f>'300 mm sem rev'!U74*1000</f>
        <v>-121.51093911248688</v>
      </c>
      <c r="M178" s="45">
        <f t="shared" si="22"/>
        <v>-132.08095975232197</v>
      </c>
      <c r="N178" s="45">
        <f t="shared" si="25"/>
        <v>5.2850103199175464</v>
      </c>
      <c r="O178" s="45">
        <f t="shared" si="26"/>
        <v>-126.79594943240443</v>
      </c>
    </row>
    <row r="179" spans="1:17" x14ac:dyDescent="0.25">
      <c r="A179" s="44">
        <v>360</v>
      </c>
      <c r="B179" s="45">
        <f>'300 mm sem rev'!H75*1000</f>
        <v>-121.76509287925708</v>
      </c>
      <c r="C179" s="45">
        <f t="shared" si="21"/>
        <v>-134.61114551083594</v>
      </c>
      <c r="D179" s="45">
        <f t="shared" si="23"/>
        <v>6.4230263157894285</v>
      </c>
      <c r="E179" s="45">
        <f t="shared" si="24"/>
        <v>-128.18811919504651</v>
      </c>
      <c r="K179" s="44">
        <v>360</v>
      </c>
      <c r="L179" s="45">
        <f>'300 mm sem rev'!U75*1000</f>
        <v>-122.31230650154777</v>
      </c>
      <c r="M179" s="45">
        <f t="shared" si="22"/>
        <v>-131.43482972136223</v>
      </c>
      <c r="N179" s="45">
        <f t="shared" si="25"/>
        <v>4.5612616099072341</v>
      </c>
      <c r="O179" s="45">
        <f t="shared" si="26"/>
        <v>-126.873568111455</v>
      </c>
    </row>
    <row r="180" spans="1:17" x14ac:dyDescent="0.25">
      <c r="A180" s="44">
        <v>400</v>
      </c>
      <c r="B180" s="45">
        <f>'300 mm sem rev'!H76*1000</f>
        <v>-121.64176986584125</v>
      </c>
      <c r="C180" s="45">
        <f t="shared" si="21"/>
        <v>-129.2873839009288</v>
      </c>
      <c r="D180" s="45">
        <f t="shared" si="23"/>
        <v>3.8228070175437736</v>
      </c>
      <c r="E180" s="45">
        <f t="shared" si="24"/>
        <v>-125.46457688338504</v>
      </c>
      <c r="K180" s="44">
        <v>400</v>
      </c>
      <c r="L180" s="45">
        <f>'300 mm sem rev'!U76*1000</f>
        <v>-121.96367389060862</v>
      </c>
      <c r="M180" s="45">
        <f t="shared" si="22"/>
        <v>-131.63869969040249</v>
      </c>
      <c r="N180" s="45">
        <f t="shared" si="25"/>
        <v>4.8375128998969359</v>
      </c>
      <c r="O180" s="45">
        <f t="shared" si="26"/>
        <v>-126.80118679050555</v>
      </c>
    </row>
    <row r="181" spans="1:17" x14ac:dyDescent="0.25">
      <c r="A181" s="44">
        <v>440</v>
      </c>
      <c r="B181" s="45">
        <f>'300 mm sem rev'!H77*1000</f>
        <v>-116.46844685242532</v>
      </c>
      <c r="C181" s="45">
        <f t="shared" si="21"/>
        <v>-123.21362229102172</v>
      </c>
      <c r="D181" s="45">
        <f t="shared" si="23"/>
        <v>3.3725877192982026</v>
      </c>
      <c r="E181" s="45">
        <f t="shared" si="24"/>
        <v>-119.84103457172353</v>
      </c>
      <c r="K181" s="44">
        <v>440</v>
      </c>
      <c r="L181" s="45">
        <f>'300 mm sem rev'!U77*1000</f>
        <v>-116.9150412796695</v>
      </c>
      <c r="M181" s="45">
        <f t="shared" si="22"/>
        <v>-125.6925696594427</v>
      </c>
      <c r="N181" s="45">
        <f t="shared" si="25"/>
        <v>4.3887641898866008</v>
      </c>
      <c r="O181" s="45">
        <f t="shared" si="26"/>
        <v>-121.3038054695561</v>
      </c>
    </row>
    <row r="182" spans="1:17" x14ac:dyDescent="0.25">
      <c r="A182" s="44">
        <v>480</v>
      </c>
      <c r="B182" s="45">
        <f>'300 mm sem rev'!H78*1000</f>
        <v>-108.84512383900942</v>
      </c>
      <c r="C182" s="45">
        <f t="shared" si="21"/>
        <v>-111.93986068111458</v>
      </c>
      <c r="D182" s="45">
        <f t="shared" si="23"/>
        <v>1.5473684210525818</v>
      </c>
      <c r="E182" s="45">
        <f t="shared" si="24"/>
        <v>-110.392492260062</v>
      </c>
      <c r="K182" s="44">
        <v>480</v>
      </c>
      <c r="L182" s="45">
        <f>'300 mm sem rev'!U78*1000</f>
        <v>-109.01640866873035</v>
      </c>
      <c r="M182" s="45">
        <f t="shared" si="22"/>
        <v>-116.77143962848297</v>
      </c>
      <c r="N182" s="45">
        <f t="shared" si="25"/>
        <v>3.8775154798763083</v>
      </c>
      <c r="O182" s="45">
        <f t="shared" si="26"/>
        <v>-112.89392414860666</v>
      </c>
    </row>
    <row r="183" spans="1:17" x14ac:dyDescent="0.25">
      <c r="A183" s="44">
        <v>520</v>
      </c>
      <c r="B183" s="45">
        <f>'300 mm sem rev'!H79*1000</f>
        <v>-81.871800825593496</v>
      </c>
      <c r="C183" s="45">
        <f t="shared" si="21"/>
        <v>-89.216099071207466</v>
      </c>
      <c r="D183" s="45">
        <f t="shared" si="23"/>
        <v>3.6721491228069851</v>
      </c>
      <c r="E183" s="45">
        <f t="shared" si="24"/>
        <v>-85.543949948400481</v>
      </c>
      <c r="K183" s="44">
        <v>520</v>
      </c>
      <c r="L183" s="45">
        <f>'300 mm sem rev'!U79*1000</f>
        <v>-81.517776057791352</v>
      </c>
      <c r="M183" s="45">
        <f t="shared" si="22"/>
        <v>-89.30030959752321</v>
      </c>
      <c r="N183" s="45">
        <f t="shared" si="25"/>
        <v>3.8912667698659291</v>
      </c>
      <c r="O183" s="45">
        <f t="shared" si="26"/>
        <v>-85.409042827657288</v>
      </c>
    </row>
    <row r="184" spans="1:17" x14ac:dyDescent="0.25">
      <c r="A184" s="44">
        <v>560</v>
      </c>
      <c r="B184" s="45">
        <f>'300 mm sem rev'!H80*1000</f>
        <v>-56.273477812177575</v>
      </c>
      <c r="C184" s="45">
        <f t="shared" si="21"/>
        <v>-63.59233746130036</v>
      </c>
      <c r="D184" s="45">
        <f t="shared" si="23"/>
        <v>3.6594298245613928</v>
      </c>
      <c r="E184" s="45">
        <f t="shared" si="24"/>
        <v>-59.932907636738967</v>
      </c>
      <c r="K184" s="44">
        <v>560</v>
      </c>
      <c r="L184" s="45">
        <f>'300 mm sem rev'!U80*1000</f>
        <v>-56.169143446852132</v>
      </c>
      <c r="M184" s="45">
        <f t="shared" si="22"/>
        <v>-61.704179566563447</v>
      </c>
      <c r="N184" s="45">
        <f t="shared" si="25"/>
        <v>2.7675180598556572</v>
      </c>
      <c r="O184" s="45">
        <f t="shared" si="26"/>
        <v>-58.936661506707793</v>
      </c>
    </row>
    <row r="185" spans="1:17" x14ac:dyDescent="0.25">
      <c r="A185" s="44">
        <v>600</v>
      </c>
      <c r="B185" s="45">
        <f>'300 mm sem rev'!H81*1000</f>
        <v>-34.850154798761707</v>
      </c>
      <c r="C185" s="45">
        <f t="shared" si="21"/>
        <v>-38.918575851393243</v>
      </c>
      <c r="D185" s="45">
        <f t="shared" si="23"/>
        <v>2.0342105263157677</v>
      </c>
      <c r="E185" s="45">
        <f t="shared" si="24"/>
        <v>-36.884365325077475</v>
      </c>
      <c r="K185" s="44">
        <v>600</v>
      </c>
      <c r="L185" s="45">
        <f>'300 mm sem rev'!U81*1000</f>
        <v>-34.670510835913035</v>
      </c>
      <c r="M185" s="45">
        <f t="shared" si="22"/>
        <v>-40.833049535603699</v>
      </c>
      <c r="N185" s="45">
        <f t="shared" si="25"/>
        <v>3.0812693498453321</v>
      </c>
      <c r="O185" s="45">
        <f t="shared" si="26"/>
        <v>-37.751780185758363</v>
      </c>
    </row>
    <row r="186" spans="1:17" x14ac:dyDescent="0.25">
      <c r="A186" s="44">
        <v>640</v>
      </c>
      <c r="B186" s="45">
        <f>'300 mm sem rev'!H82*1000</f>
        <v>-4.3768317853457166</v>
      </c>
      <c r="C186" s="45">
        <f t="shared" si="21"/>
        <v>-6.0448142414861188</v>
      </c>
      <c r="D186" s="45">
        <f t="shared" si="23"/>
        <v>0.8339912280702011</v>
      </c>
      <c r="E186" s="45">
        <f t="shared" si="24"/>
        <v>-5.2108230134159177</v>
      </c>
      <c r="G186" s="4">
        <f>SMALL(E169:E187,1)</f>
        <v>-128.18811919504651</v>
      </c>
      <c r="K186" s="44">
        <v>640</v>
      </c>
      <c r="L186" s="45">
        <f>'300 mm sem rev'!U82*1000</f>
        <v>-3.3968782249738512</v>
      </c>
      <c r="M186" s="45">
        <f t="shared" si="22"/>
        <v>-10.036919504643956</v>
      </c>
      <c r="N186" s="45">
        <f t="shared" si="25"/>
        <v>3.3200206398350525</v>
      </c>
      <c r="O186" s="45">
        <f t="shared" si="26"/>
        <v>-6.7168988648089041</v>
      </c>
      <c r="Q186" s="4">
        <f>SMALL(O169:O187,1)</f>
        <v>-126.873568111455</v>
      </c>
    </row>
    <row r="187" spans="1:17" x14ac:dyDescent="0.25">
      <c r="A187" s="44">
        <v>680</v>
      </c>
      <c r="B187" s="45">
        <f>'300 mm sem rev'!H83*1000</f>
        <v>17.271491228070076</v>
      </c>
      <c r="C187" s="45">
        <f t="shared" si="21"/>
        <v>15.703947368420984</v>
      </c>
      <c r="D187" s="45">
        <f t="shared" si="23"/>
        <v>0.78377192982454602</v>
      </c>
      <c r="E187" s="45">
        <f t="shared" si="24"/>
        <v>16.48771929824553</v>
      </c>
      <c r="K187" s="44">
        <v>680</v>
      </c>
      <c r="L187" s="45">
        <f>'300 mm sem rev'!U83*1000</f>
        <v>17.476754385965368</v>
      </c>
      <c r="M187" s="45">
        <f t="shared" si="22"/>
        <v>11.134210526315789</v>
      </c>
      <c r="N187" s="45">
        <f t="shared" si="25"/>
        <v>3.1712719298247896</v>
      </c>
      <c r="O187" s="45">
        <f t="shared" si="26"/>
        <v>14.305482456140577</v>
      </c>
    </row>
    <row r="190" spans="1:17" s="64" customFormat="1" ht="13.2" customHeight="1" x14ac:dyDescent="0.25"/>
    <row r="191" spans="1:17" s="64" customFormat="1" ht="13.2" customHeight="1" x14ac:dyDescent="0.25"/>
    <row r="192" spans="1:17" s="64" customFormat="1" ht="13.2" customHeight="1" x14ac:dyDescent="0.25"/>
    <row r="199" spans="1:16" x14ac:dyDescent="0.25">
      <c r="A199" s="96"/>
      <c r="B199" s="96"/>
      <c r="C199" s="96"/>
      <c r="D199" s="96"/>
      <c r="E199" s="96"/>
      <c r="F199" s="14"/>
      <c r="G199" s="14"/>
      <c r="H199" s="29"/>
      <c r="I199" s="29"/>
      <c r="J199" s="29"/>
      <c r="K199" s="97"/>
      <c r="L199" s="96"/>
      <c r="M199" s="96"/>
      <c r="N199" s="96"/>
      <c r="O199" s="96"/>
      <c r="P199" s="29"/>
    </row>
    <row r="200" spans="1:16" ht="14.4" x14ac:dyDescent="0.3">
      <c r="A200" s="34"/>
      <c r="B200" s="34"/>
      <c r="C200" s="34"/>
      <c r="D200" s="34"/>
      <c r="E200" s="34"/>
      <c r="F200" s="34"/>
      <c r="G200" s="15"/>
      <c r="H200" s="29"/>
      <c r="I200" s="29"/>
      <c r="J200" s="29"/>
      <c r="K200" s="34"/>
      <c r="L200" s="34"/>
      <c r="M200" s="34"/>
      <c r="N200" s="34"/>
      <c r="O200" s="34"/>
      <c r="P200" s="29"/>
    </row>
    <row r="201" spans="1:16" x14ac:dyDescent="0.25">
      <c r="A201" s="52"/>
      <c r="B201" s="35"/>
      <c r="C201" s="35"/>
      <c r="D201" s="35"/>
      <c r="E201" s="35"/>
      <c r="F201" s="35"/>
      <c r="G201" s="20"/>
      <c r="H201" s="29"/>
      <c r="I201" s="29"/>
      <c r="J201" s="29"/>
      <c r="K201" s="52"/>
      <c r="L201" s="35"/>
      <c r="M201" s="35"/>
      <c r="N201" s="35"/>
      <c r="O201" s="35"/>
      <c r="P201" s="29"/>
    </row>
    <row r="202" spans="1:16" x14ac:dyDescent="0.25">
      <c r="A202" s="52"/>
      <c r="B202" s="35"/>
      <c r="C202" s="35"/>
      <c r="D202" s="35"/>
      <c r="E202" s="35"/>
      <c r="F202" s="35"/>
      <c r="G202" s="20"/>
      <c r="H202" s="29"/>
      <c r="I202" s="29"/>
      <c r="J202" s="29"/>
      <c r="K202" s="52"/>
      <c r="L202" s="35"/>
      <c r="M202" s="35"/>
      <c r="N202" s="35"/>
      <c r="O202" s="35"/>
      <c r="P202" s="29"/>
    </row>
    <row r="203" spans="1:16" x14ac:dyDescent="0.25">
      <c r="A203" s="52"/>
      <c r="B203" s="35"/>
      <c r="C203" s="35"/>
      <c r="D203" s="35"/>
      <c r="E203" s="35"/>
      <c r="F203" s="35"/>
      <c r="G203" s="20"/>
      <c r="H203" s="29"/>
      <c r="I203" s="29"/>
      <c r="J203" s="29"/>
      <c r="K203" s="52"/>
      <c r="L203" s="35"/>
      <c r="M203" s="35"/>
      <c r="N203" s="35"/>
      <c r="O203" s="35"/>
      <c r="P203" s="29"/>
    </row>
    <row r="204" spans="1:16" x14ac:dyDescent="0.25">
      <c r="A204" s="52"/>
      <c r="B204" s="35"/>
      <c r="C204" s="35"/>
      <c r="D204" s="35"/>
      <c r="E204" s="35"/>
      <c r="F204" s="35"/>
      <c r="G204" s="20"/>
      <c r="H204" s="29"/>
      <c r="I204" s="29"/>
      <c r="J204" s="29"/>
      <c r="K204" s="52"/>
      <c r="L204" s="35"/>
      <c r="M204" s="35"/>
      <c r="N204" s="35"/>
      <c r="O204" s="35"/>
      <c r="P204" s="29"/>
    </row>
    <row r="205" spans="1:16" x14ac:dyDescent="0.25">
      <c r="A205" s="52"/>
      <c r="B205" s="35"/>
      <c r="C205" s="35"/>
      <c r="D205" s="35"/>
      <c r="E205" s="35"/>
      <c r="F205" s="35"/>
      <c r="G205" s="20"/>
      <c r="H205" s="29"/>
      <c r="I205" s="29"/>
      <c r="J205" s="29"/>
      <c r="K205" s="52"/>
      <c r="L205" s="35"/>
      <c r="M205" s="35"/>
      <c r="N205" s="35"/>
      <c r="O205" s="35"/>
      <c r="P205" s="29"/>
    </row>
    <row r="206" spans="1:16" x14ac:dyDescent="0.25">
      <c r="A206" s="52"/>
      <c r="B206" s="35"/>
      <c r="C206" s="35"/>
      <c r="D206" s="35"/>
      <c r="E206" s="35"/>
      <c r="F206" s="35"/>
      <c r="G206" s="20"/>
      <c r="H206" s="29"/>
      <c r="I206" s="29"/>
      <c r="J206" s="29"/>
      <c r="K206" s="52"/>
      <c r="L206" s="35"/>
      <c r="M206" s="35"/>
      <c r="N206" s="35"/>
      <c r="O206" s="35"/>
      <c r="P206" s="29"/>
    </row>
    <row r="207" spans="1:16" x14ac:dyDescent="0.25">
      <c r="A207" s="52"/>
      <c r="B207" s="35"/>
      <c r="C207" s="35"/>
      <c r="D207" s="35"/>
      <c r="E207" s="35"/>
      <c r="F207" s="35"/>
      <c r="G207" s="20"/>
      <c r="H207" s="29"/>
      <c r="I207" s="29"/>
      <c r="J207" s="29"/>
      <c r="K207" s="52"/>
      <c r="L207" s="35"/>
      <c r="M207" s="35"/>
      <c r="N207" s="35"/>
      <c r="O207" s="35"/>
      <c r="P207" s="29"/>
    </row>
    <row r="208" spans="1:16" x14ac:dyDescent="0.25">
      <c r="A208" s="52"/>
      <c r="B208" s="35"/>
      <c r="C208" s="35"/>
      <c r="D208" s="35"/>
      <c r="E208" s="35"/>
      <c r="F208" s="35"/>
      <c r="G208" s="20"/>
      <c r="H208" s="29"/>
      <c r="I208" s="29"/>
      <c r="J208" s="29"/>
      <c r="K208" s="52"/>
      <c r="L208" s="35"/>
      <c r="M208" s="35"/>
      <c r="N208" s="35"/>
      <c r="O208" s="35"/>
      <c r="P208" s="29"/>
    </row>
    <row r="209" spans="1:16" x14ac:dyDescent="0.25">
      <c r="A209" s="52"/>
      <c r="B209" s="35"/>
      <c r="C209" s="35"/>
      <c r="D209" s="35"/>
      <c r="E209" s="35"/>
      <c r="F209" s="35"/>
      <c r="G209" s="20"/>
      <c r="H209" s="29"/>
      <c r="I209" s="29"/>
      <c r="J209" s="29"/>
      <c r="K209" s="52"/>
      <c r="L209" s="35"/>
      <c r="M209" s="35"/>
      <c r="N209" s="35"/>
      <c r="O209" s="35"/>
      <c r="P209" s="29"/>
    </row>
    <row r="210" spans="1:16" x14ac:dyDescent="0.25">
      <c r="A210" s="52"/>
      <c r="B210" s="35"/>
      <c r="C210" s="35"/>
      <c r="D210" s="35"/>
      <c r="E210" s="35"/>
      <c r="F210" s="35"/>
      <c r="G210" s="20"/>
      <c r="H210" s="29"/>
      <c r="I210" s="29"/>
      <c r="J210" s="29"/>
      <c r="K210" s="52"/>
      <c r="L210" s="35"/>
      <c r="M210" s="35"/>
      <c r="N210" s="35"/>
      <c r="O210" s="35"/>
      <c r="P210" s="29"/>
    </row>
    <row r="211" spans="1:16" x14ac:dyDescent="0.25">
      <c r="A211" s="52"/>
      <c r="B211" s="35"/>
      <c r="C211" s="35"/>
      <c r="D211" s="35"/>
      <c r="E211" s="35"/>
      <c r="F211" s="35"/>
      <c r="G211" s="20"/>
      <c r="H211" s="29"/>
      <c r="I211" s="29"/>
      <c r="J211" s="29"/>
      <c r="K211" s="52"/>
      <c r="L211" s="35"/>
      <c r="M211" s="35"/>
      <c r="N211" s="35"/>
      <c r="O211" s="35"/>
      <c r="P211" s="29"/>
    </row>
    <row r="212" spans="1:16" x14ac:dyDescent="0.25">
      <c r="A212" s="52"/>
      <c r="B212" s="35"/>
      <c r="C212" s="35"/>
      <c r="D212" s="35"/>
      <c r="E212" s="35"/>
      <c r="F212" s="35"/>
      <c r="G212" s="20"/>
      <c r="H212" s="29"/>
      <c r="I212" s="29"/>
      <c r="J212" s="29"/>
      <c r="K212" s="52"/>
      <c r="L212" s="35"/>
      <c r="M212" s="35"/>
      <c r="N212" s="35"/>
      <c r="O212" s="35"/>
      <c r="P212" s="29"/>
    </row>
    <row r="213" spans="1:16" x14ac:dyDescent="0.25">
      <c r="A213" s="52"/>
      <c r="B213" s="35"/>
      <c r="C213" s="35"/>
      <c r="D213" s="35"/>
      <c r="E213" s="35"/>
      <c r="F213" s="35"/>
      <c r="G213" s="20"/>
      <c r="H213" s="29"/>
      <c r="I213" s="29"/>
      <c r="J213" s="29"/>
      <c r="K213" s="52"/>
      <c r="L213" s="35"/>
      <c r="M213" s="35"/>
      <c r="N213" s="35"/>
      <c r="O213" s="35"/>
      <c r="P213" s="29"/>
    </row>
    <row r="214" spans="1:16" x14ac:dyDescent="0.25">
      <c r="A214" s="52"/>
      <c r="B214" s="35"/>
      <c r="C214" s="35"/>
      <c r="D214" s="35"/>
      <c r="E214" s="35"/>
      <c r="F214" s="35"/>
      <c r="G214" s="20"/>
      <c r="H214" s="29"/>
      <c r="I214" s="29"/>
      <c r="J214" s="29"/>
      <c r="K214" s="52"/>
      <c r="L214" s="35"/>
      <c r="M214" s="35"/>
      <c r="N214" s="35"/>
      <c r="O214" s="35"/>
      <c r="P214" s="29"/>
    </row>
    <row r="215" spans="1:16" x14ac:dyDescent="0.25">
      <c r="A215" s="52"/>
      <c r="B215" s="35"/>
      <c r="C215" s="35"/>
      <c r="D215" s="35"/>
      <c r="E215" s="35"/>
      <c r="F215" s="35"/>
      <c r="G215" s="20"/>
      <c r="H215" s="29"/>
      <c r="I215" s="29"/>
      <c r="J215" s="29"/>
      <c r="K215" s="52"/>
      <c r="L215" s="35"/>
      <c r="M215" s="35"/>
      <c r="N215" s="35"/>
      <c r="O215" s="35"/>
      <c r="P215" s="29"/>
    </row>
    <row r="216" spans="1:16" x14ac:dyDescent="0.25">
      <c r="A216" s="52"/>
      <c r="B216" s="35"/>
      <c r="C216" s="35"/>
      <c r="D216" s="35"/>
      <c r="E216" s="35"/>
      <c r="F216" s="35"/>
      <c r="G216" s="20"/>
      <c r="H216" s="29"/>
      <c r="I216" s="29"/>
      <c r="J216" s="29"/>
      <c r="K216" s="52"/>
      <c r="L216" s="35"/>
      <c r="M216" s="35"/>
      <c r="N216" s="35"/>
      <c r="O216" s="35"/>
      <c r="P216" s="29"/>
    </row>
    <row r="217" spans="1:16" x14ac:dyDescent="0.25">
      <c r="A217" s="52"/>
      <c r="B217" s="35"/>
      <c r="C217" s="35"/>
      <c r="D217" s="35"/>
      <c r="E217" s="35"/>
      <c r="F217" s="35"/>
      <c r="G217" s="20"/>
      <c r="H217" s="29"/>
      <c r="I217" s="29"/>
      <c r="J217" s="29"/>
      <c r="K217" s="52"/>
      <c r="L217" s="35"/>
      <c r="M217" s="35"/>
      <c r="N217" s="35"/>
      <c r="O217" s="35"/>
      <c r="P217" s="29"/>
    </row>
    <row r="218" spans="1:16" x14ac:dyDescent="0.25">
      <c r="A218" s="52"/>
      <c r="B218" s="35"/>
      <c r="C218" s="35"/>
      <c r="D218" s="35"/>
      <c r="E218" s="35"/>
      <c r="F218" s="35"/>
      <c r="G218" s="20"/>
      <c r="H218" s="29"/>
      <c r="I218" s="29"/>
      <c r="J218" s="29"/>
      <c r="K218" s="52"/>
      <c r="L218" s="35"/>
      <c r="M218" s="35"/>
      <c r="N218" s="35"/>
      <c r="O218" s="35"/>
      <c r="P218" s="29"/>
    </row>
    <row r="219" spans="1:16" x14ac:dyDescent="0.25">
      <c r="A219" s="5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spans="1:16" x14ac:dyDescent="0.25">
      <c r="A220" s="5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spans="1:16" x14ac:dyDescent="0.25">
      <c r="A221" s="5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spans="1:16" x14ac:dyDescent="0.25">
      <c r="A222" s="51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</row>
    <row r="223" spans="1:16" x14ac:dyDescent="0.25">
      <c r="A223" s="51"/>
      <c r="B223" s="29"/>
      <c r="C223" s="29"/>
      <c r="D223" s="29"/>
      <c r="E223" s="29"/>
      <c r="F223" s="29"/>
      <c r="G223" s="29"/>
      <c r="H223" s="29"/>
      <c r="I223" s="29"/>
      <c r="J223" s="29"/>
      <c r="K223" s="98"/>
      <c r="L223" s="53"/>
      <c r="M223" s="29"/>
      <c r="N223" s="29"/>
      <c r="O223" s="29"/>
      <c r="P223" s="29"/>
    </row>
    <row r="224" spans="1:16" x14ac:dyDescent="0.25">
      <c r="A224" s="51"/>
      <c r="B224" s="29"/>
      <c r="C224" s="98"/>
      <c r="D224" s="53"/>
      <c r="E224" s="29"/>
      <c r="F224" s="29"/>
      <c r="G224" s="29"/>
      <c r="H224" s="29"/>
      <c r="I224" s="29"/>
      <c r="J224" s="29"/>
      <c r="K224" s="99"/>
      <c r="L224" s="53"/>
      <c r="M224" s="54"/>
      <c r="N224" s="29"/>
      <c r="O224" s="29"/>
      <c r="P224" s="29"/>
    </row>
    <row r="225" spans="1:16" x14ac:dyDescent="0.25">
      <c r="A225" s="51"/>
      <c r="B225" s="29"/>
      <c r="C225" s="99"/>
      <c r="D225" s="53"/>
      <c r="E225" s="54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spans="1:16" x14ac:dyDescent="0.25">
      <c r="A226" s="5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spans="1:16" x14ac:dyDescent="0.25">
      <c r="A227" s="5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spans="1:16" x14ac:dyDescent="0.25">
      <c r="A228" s="5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spans="1:16" x14ac:dyDescent="0.25">
      <c r="A229" s="5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spans="1:16" x14ac:dyDescent="0.25">
      <c r="A230" s="5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spans="1:16" x14ac:dyDescent="0.25">
      <c r="A231" s="5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spans="1:16" x14ac:dyDescent="0.25">
      <c r="A232" s="5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spans="1:16" x14ac:dyDescent="0.25">
      <c r="A233" s="5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spans="1:16" x14ac:dyDescent="0.25">
      <c r="A234" s="5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spans="1:16" x14ac:dyDescent="0.25">
      <c r="A235" s="5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spans="1:16" x14ac:dyDescent="0.25">
      <c r="A236" s="5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spans="1:16" x14ac:dyDescent="0.25">
      <c r="A237" s="5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spans="1:16" x14ac:dyDescent="0.25">
      <c r="A238" s="5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spans="1:16" x14ac:dyDescent="0.25">
      <c r="A239" s="5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spans="1:16" x14ac:dyDescent="0.25">
      <c r="A240" s="5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spans="1:16" x14ac:dyDescent="0.25">
      <c r="A241" s="5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spans="1:16" x14ac:dyDescent="0.25">
      <c r="A242" s="5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spans="1:16" x14ac:dyDescent="0.25">
      <c r="A243" s="5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spans="1:16" x14ac:dyDescent="0.25">
      <c r="A244" s="5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spans="1:16" x14ac:dyDescent="0.25">
      <c r="A245" s="5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spans="1:16" x14ac:dyDescent="0.25">
      <c r="A246" s="5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spans="1:16" x14ac:dyDescent="0.25">
      <c r="A247" s="5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spans="1:16" x14ac:dyDescent="0.25">
      <c r="A248" s="5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spans="1:16" x14ac:dyDescent="0.25">
      <c r="A249" s="5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spans="1:16" x14ac:dyDescent="0.25">
      <c r="A250" s="5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spans="1:16" x14ac:dyDescent="0.25">
      <c r="A251" s="5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spans="1:16" x14ac:dyDescent="0.25">
      <c r="A252" s="5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spans="1:16" x14ac:dyDescent="0.25">
      <c r="A253" s="5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spans="1:16" x14ac:dyDescent="0.25">
      <c r="A254" s="5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spans="1:16" x14ac:dyDescent="0.25">
      <c r="A255" s="5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spans="1:16" x14ac:dyDescent="0.25">
      <c r="A256" s="5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spans="1:16" x14ac:dyDescent="0.25">
      <c r="A257" s="5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spans="1:16" x14ac:dyDescent="0.25">
      <c r="A258" s="5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spans="1:16" x14ac:dyDescent="0.25">
      <c r="A259" s="5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spans="1:16" x14ac:dyDescent="0.25">
      <c r="A260" s="5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spans="1:16" x14ac:dyDescent="0.25">
      <c r="A261" s="5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spans="1:16" x14ac:dyDescent="0.25">
      <c r="A262" s="5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spans="1:16" x14ac:dyDescent="0.25">
      <c r="A263" s="5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spans="1:16" x14ac:dyDescent="0.25">
      <c r="A264" s="5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spans="1:16" x14ac:dyDescent="0.25">
      <c r="A265" s="5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spans="1:16" x14ac:dyDescent="0.25">
      <c r="A266" s="5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spans="1:16" x14ac:dyDescent="0.25">
      <c r="A267" s="5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spans="1:16" x14ac:dyDescent="0.25">
      <c r="A268" s="5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spans="1:16" x14ac:dyDescent="0.25">
      <c r="A269" s="5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spans="1:16" x14ac:dyDescent="0.25">
      <c r="A270" s="5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  <row r="271" spans="1:16" x14ac:dyDescent="0.25">
      <c r="A271" s="51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</row>
  </sheetData>
  <mergeCells count="31">
    <mergeCell ref="B26:C26"/>
    <mergeCell ref="A1:XFD2"/>
    <mergeCell ref="A10:XFD12"/>
    <mergeCell ref="B15:C15"/>
    <mergeCell ref="B16:C16"/>
    <mergeCell ref="B17:C17"/>
    <mergeCell ref="B18:C18"/>
    <mergeCell ref="B19:C19"/>
    <mergeCell ref="B20:C20"/>
    <mergeCell ref="B21:C21"/>
    <mergeCell ref="H78:J78"/>
    <mergeCell ref="K78:M78"/>
    <mergeCell ref="B27:C27"/>
    <mergeCell ref="B28:C28"/>
    <mergeCell ref="B29:C29"/>
    <mergeCell ref="B30:C30"/>
    <mergeCell ref="B31:C31"/>
    <mergeCell ref="B32:C32"/>
    <mergeCell ref="B33:C33"/>
    <mergeCell ref="A50:XFD52"/>
    <mergeCell ref="A55:H55"/>
    <mergeCell ref="N55:U55"/>
    <mergeCell ref="K223:K224"/>
    <mergeCell ref="C224:C225"/>
    <mergeCell ref="O79:O80"/>
    <mergeCell ref="B80:B81"/>
    <mergeCell ref="A163:XFD165"/>
    <mergeCell ref="A168:E168"/>
    <mergeCell ref="K168:O168"/>
    <mergeCell ref="A199:E199"/>
    <mergeCell ref="K199:O199"/>
  </mergeCells>
  <pageMargins left="0.78740157499999996" right="0.78740157499999996" top="0.984251969" bottom="0.984251969" header="0.4921259845" footer="0.4921259845"/>
  <pageSetup paperSize="9" orientation="portrait" horizontalDpi="360" verticalDpi="360" r:id="rId1"/>
  <headerFooter alignWithMargins="0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4742-ADB8-4758-A71D-D2920BBFF1D0}">
  <dimension ref="A1:AM243"/>
  <sheetViews>
    <sheetView showGridLines="0" topLeftCell="A205" zoomScale="70" zoomScaleNormal="70" workbookViewId="0">
      <selection activeCell="AK139" sqref="AK139"/>
    </sheetView>
  </sheetViews>
  <sheetFormatPr defaultRowHeight="13.2" x14ac:dyDescent="0.25"/>
  <cols>
    <col min="5" max="5" width="12.77734375" customWidth="1"/>
    <col min="9" max="9" width="1.88671875" customWidth="1"/>
    <col min="13" max="13" width="13" bestFit="1" customWidth="1"/>
  </cols>
  <sheetData>
    <row r="1" spans="1:1" s="126" customFormat="1" ht="13.8" thickBot="1" x14ac:dyDescent="0.3">
      <c r="A1" s="126" t="s">
        <v>72</v>
      </c>
    </row>
    <row r="2" spans="1:1" s="126" customFormat="1" ht="13.8" thickBot="1" x14ac:dyDescent="0.3">
      <c r="A2" s="128"/>
    </row>
    <row r="3" spans="1:1" s="134" customFormat="1" ht="13.8" thickBot="1" x14ac:dyDescent="0.3">
      <c r="A3" s="130"/>
    </row>
    <row r="23" spans="4:31" ht="21" x14ac:dyDescent="0.4">
      <c r="D23" s="135" t="s">
        <v>105</v>
      </c>
      <c r="E23" s="135"/>
      <c r="M23" s="136" t="s">
        <v>85</v>
      </c>
      <c r="N23" s="136"/>
    </row>
    <row r="24" spans="4:31" ht="21" x14ac:dyDescent="0.4">
      <c r="AD24" s="90"/>
      <c r="AE24" s="90"/>
    </row>
    <row r="35" spans="4:39" ht="21" x14ac:dyDescent="0.4">
      <c r="AM35" s="90"/>
    </row>
    <row r="42" spans="4:39" x14ac:dyDescent="0.25">
      <c r="D42" s="132" t="s">
        <v>86</v>
      </c>
      <c r="E42" s="133"/>
      <c r="M42" s="132" t="s">
        <v>87</v>
      </c>
      <c r="N42" s="133"/>
    </row>
    <row r="61" spans="4:14" x14ac:dyDescent="0.25">
      <c r="D61" s="132" t="s">
        <v>75</v>
      </c>
      <c r="E61" s="132"/>
      <c r="M61" s="132" t="s">
        <v>76</v>
      </c>
      <c r="N61" s="132"/>
    </row>
    <row r="80" spans="4:14" x14ac:dyDescent="0.25">
      <c r="D80" s="132" t="s">
        <v>77</v>
      </c>
      <c r="E80" s="132"/>
      <c r="M80" s="132" t="s">
        <v>78</v>
      </c>
      <c r="N80" s="132"/>
    </row>
    <row r="81" spans="1:1" ht="13.8" thickBot="1" x14ac:dyDescent="0.3"/>
    <row r="82" spans="1:1" s="127" customFormat="1" x14ac:dyDescent="0.25">
      <c r="A82" s="126" t="s">
        <v>74</v>
      </c>
    </row>
    <row r="83" spans="1:1" s="129" customFormat="1" x14ac:dyDescent="0.25">
      <c r="A83" s="128"/>
    </row>
    <row r="84" spans="1:1" s="131" customFormat="1" ht="13.8" thickBot="1" x14ac:dyDescent="0.3">
      <c r="A84" s="130"/>
    </row>
    <row r="103" spans="4:20" x14ac:dyDescent="0.25">
      <c r="D103" s="132" t="s">
        <v>73</v>
      </c>
      <c r="E103" s="133"/>
      <c r="M103" s="132" t="s">
        <v>85</v>
      </c>
      <c r="N103" s="133"/>
    </row>
    <row r="104" spans="4:20" ht="3.6" customHeight="1" x14ac:dyDescent="0.25"/>
    <row r="108" spans="4:20" x14ac:dyDescent="0.25">
      <c r="T108" s="65" t="s">
        <v>91</v>
      </c>
    </row>
    <row r="122" spans="4:14" x14ac:dyDescent="0.25">
      <c r="D122" s="132" t="s">
        <v>86</v>
      </c>
      <c r="E122" s="133"/>
      <c r="M122" s="132" t="s">
        <v>87</v>
      </c>
      <c r="N122" s="133"/>
    </row>
    <row r="141" spans="4:14" x14ac:dyDescent="0.25">
      <c r="D141" s="132" t="s">
        <v>88</v>
      </c>
      <c r="E141" s="132"/>
      <c r="M141" s="132" t="s">
        <v>89</v>
      </c>
      <c r="N141" s="132"/>
    </row>
    <row r="160" spans="4:14" x14ac:dyDescent="0.25">
      <c r="D160" s="132" t="s">
        <v>90</v>
      </c>
      <c r="E160" s="132"/>
      <c r="M160" s="132" t="s">
        <v>78</v>
      </c>
      <c r="N160" s="132"/>
    </row>
    <row r="162" spans="1:1" ht="13.8" thickBot="1" x14ac:dyDescent="0.3"/>
    <row r="163" spans="1:1" s="127" customFormat="1" x14ac:dyDescent="0.25">
      <c r="A163" s="126" t="s">
        <v>79</v>
      </c>
    </row>
    <row r="164" spans="1:1" s="129" customFormat="1" x14ac:dyDescent="0.25">
      <c r="A164" s="128"/>
    </row>
    <row r="165" spans="1:1" s="131" customFormat="1" ht="13.8" thickBot="1" x14ac:dyDescent="0.3">
      <c r="A165" s="130"/>
    </row>
    <row r="183" spans="5:13" ht="15.6" x14ac:dyDescent="0.3">
      <c r="E183" s="72" t="s">
        <v>80</v>
      </c>
      <c r="M183" s="72" t="s">
        <v>81</v>
      </c>
    </row>
    <row r="201" spans="1:13" ht="15.6" x14ac:dyDescent="0.3">
      <c r="E201" s="72" t="s">
        <v>82</v>
      </c>
      <c r="M201" s="72" t="s">
        <v>83</v>
      </c>
    </row>
    <row r="204" spans="1:13" ht="13.8" thickBot="1" x14ac:dyDescent="0.3"/>
    <row r="205" spans="1:13" s="127" customFormat="1" x14ac:dyDescent="0.25">
      <c r="A205" s="126" t="s">
        <v>84</v>
      </c>
    </row>
    <row r="206" spans="1:13" s="129" customFormat="1" x14ac:dyDescent="0.25">
      <c r="A206" s="128"/>
    </row>
    <row r="207" spans="1:13" s="131" customFormat="1" ht="13.8" thickBot="1" x14ac:dyDescent="0.3">
      <c r="A207" s="130"/>
    </row>
    <row r="211" spans="20:24" x14ac:dyDescent="0.25">
      <c r="X211" s="65"/>
    </row>
    <row r="221" spans="20:24" x14ac:dyDescent="0.25">
      <c r="T221" s="65"/>
    </row>
    <row r="225" spans="5:13" ht="15.6" x14ac:dyDescent="0.3">
      <c r="E225" s="72" t="s">
        <v>80</v>
      </c>
      <c r="M225" s="72" t="s">
        <v>81</v>
      </c>
    </row>
    <row r="243" spans="5:13" ht="15.6" x14ac:dyDescent="0.3">
      <c r="E243" s="72" t="s">
        <v>82</v>
      </c>
      <c r="M243" s="72" t="s">
        <v>83</v>
      </c>
    </row>
  </sheetData>
  <mergeCells count="20">
    <mergeCell ref="D103:E103"/>
    <mergeCell ref="M103:N103"/>
    <mergeCell ref="A1:XFD3"/>
    <mergeCell ref="D23:E23"/>
    <mergeCell ref="M23:N23"/>
    <mergeCell ref="D42:E42"/>
    <mergeCell ref="M42:N42"/>
    <mergeCell ref="D61:E61"/>
    <mergeCell ref="M61:N61"/>
    <mergeCell ref="D80:E80"/>
    <mergeCell ref="M80:N80"/>
    <mergeCell ref="A82:XFD84"/>
    <mergeCell ref="A163:XFD165"/>
    <mergeCell ref="A205:XFD207"/>
    <mergeCell ref="D122:E122"/>
    <mergeCell ref="M122:N122"/>
    <mergeCell ref="D141:E141"/>
    <mergeCell ref="M141:N141"/>
    <mergeCell ref="D160:E160"/>
    <mergeCell ref="M160:N16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0BBA-2AB6-4A16-89BA-0E44EBD58102}">
  <dimension ref="B2:S30"/>
  <sheetViews>
    <sheetView tabSelected="1" topLeftCell="B9" workbookViewId="0">
      <selection activeCell="L4" sqref="L4"/>
    </sheetView>
  </sheetViews>
  <sheetFormatPr defaultRowHeight="13.2" x14ac:dyDescent="0.25"/>
  <cols>
    <col min="2" max="7" width="13" customWidth="1"/>
    <col min="14" max="14" width="18" bestFit="1" customWidth="1"/>
  </cols>
  <sheetData>
    <row r="2" spans="2:19" ht="39.6" x14ac:dyDescent="0.25">
      <c r="B2" s="82" t="s">
        <v>92</v>
      </c>
      <c r="C2" s="82" t="s">
        <v>93</v>
      </c>
      <c r="D2" s="82" t="s">
        <v>94</v>
      </c>
      <c r="E2" s="82" t="s">
        <v>95</v>
      </c>
      <c r="F2" s="82" t="s">
        <v>98</v>
      </c>
      <c r="G2" s="82" t="s">
        <v>96</v>
      </c>
      <c r="N2" s="87"/>
      <c r="O2" s="137" t="s">
        <v>99</v>
      </c>
      <c r="P2" s="137"/>
      <c r="Q2" s="137"/>
      <c r="R2" s="137"/>
      <c r="S2" s="87"/>
    </row>
    <row r="3" spans="2:19" ht="26.4" x14ac:dyDescent="0.25">
      <c r="B3" s="75">
        <v>0</v>
      </c>
      <c r="C3" s="76">
        <v>-126.71537667698666</v>
      </c>
      <c r="D3" s="76">
        <v>-126.95694014447884</v>
      </c>
      <c r="E3" s="77">
        <f>AVERAGE(C3:D3)</f>
        <v>-126.83615841073275</v>
      </c>
      <c r="F3" s="83">
        <v>-135.60093119407807</v>
      </c>
      <c r="G3" s="78">
        <f>-(E3-$J$4)/$J$4</f>
        <v>6.4636523556027725E-2</v>
      </c>
      <c r="M3" s="65"/>
      <c r="N3" s="88" t="s">
        <v>100</v>
      </c>
      <c r="O3" s="89" t="s">
        <v>101</v>
      </c>
      <c r="P3" s="89" t="s">
        <v>102</v>
      </c>
      <c r="Q3" s="89" t="s">
        <v>103</v>
      </c>
      <c r="R3" s="89" t="s">
        <v>104</v>
      </c>
      <c r="S3" s="89" t="s">
        <v>97</v>
      </c>
    </row>
    <row r="4" spans="2:19" x14ac:dyDescent="0.25">
      <c r="B4" s="75">
        <v>100</v>
      </c>
      <c r="C4" s="77">
        <v>-129.13667440660484</v>
      </c>
      <c r="D4" s="77">
        <v>-135.4138673890609</v>
      </c>
      <c r="E4" s="77">
        <f t="shared" ref="E4:E6" si="0">AVERAGE(C4:D4)</f>
        <v>-132.27527089783285</v>
      </c>
      <c r="F4" s="83">
        <v>-135.60093119407807</v>
      </c>
      <c r="G4" s="78">
        <f>-(E4-$J$4)/$J$4</f>
        <v>2.4525349988086625E-2</v>
      </c>
      <c r="I4" s="65" t="s">
        <v>97</v>
      </c>
      <c r="J4" s="74">
        <v>-135.60093119407807</v>
      </c>
      <c r="M4" s="65"/>
      <c r="N4" s="75">
        <v>40</v>
      </c>
      <c r="O4" s="85">
        <f>AVERAGE('0 mm com rev'!$E$170,'0 mm com rev'!$O$170)</f>
        <v>-12.932365841073279</v>
      </c>
      <c r="P4" s="85">
        <f>AVERAGE('100 mm com rev'!E171,'100 mm com rev'!O171)</f>
        <v>-12.902231682146546</v>
      </c>
      <c r="Q4" s="85">
        <f>AVERAGE('200 mm com rev'!$E$170,'200 mm com rev'!$O$170)</f>
        <v>-13.358468782249748</v>
      </c>
      <c r="R4" s="85">
        <f>AVERAGE('300 mm com rev'!E171,'300 mm com rev'!O171)</f>
        <v>-13.645788183694526</v>
      </c>
      <c r="S4" s="77">
        <v>-15.227079982374963</v>
      </c>
    </row>
    <row r="5" spans="2:19" x14ac:dyDescent="0.25">
      <c r="B5" s="75">
        <v>200</v>
      </c>
      <c r="C5" s="77">
        <v>-126.98808049535609</v>
      </c>
      <c r="D5" s="77">
        <v>-128.61831785345728</v>
      </c>
      <c r="E5" s="77">
        <f t="shared" si="0"/>
        <v>-127.80319917440669</v>
      </c>
      <c r="F5" s="83">
        <v>-135.60093119407807</v>
      </c>
      <c r="G5" s="78">
        <f>-(E5-$J$4)/$J$4</f>
        <v>5.7505003476052287E-2</v>
      </c>
      <c r="M5" s="65"/>
      <c r="N5" s="75">
        <v>200</v>
      </c>
      <c r="O5" s="85">
        <f>AVERAGE('0 mm com rev'!$E$174,'0 mm com rev'!$O$174)</f>
        <v>-98.211829205366371</v>
      </c>
      <c r="P5" s="85">
        <f>AVERAGE('100 mm com rev'!E175,'100 mm com rev'!O175)</f>
        <v>-101.53615841073275</v>
      </c>
      <c r="Q5" s="85">
        <f>AVERAGE('200 mm com rev'!$E$174,'200 mm com rev'!$O$174)</f>
        <v>-98.292343911248764</v>
      </c>
      <c r="R5" s="85">
        <f>AVERAGE('300 mm com rev'!E175,'300 mm com rev'!O175)</f>
        <v>-98.278940918472642</v>
      </c>
      <c r="S5" s="77">
        <v>-104.56976930495514</v>
      </c>
    </row>
    <row r="6" spans="2:19" x14ac:dyDescent="0.25">
      <c r="B6" s="79">
        <v>300</v>
      </c>
      <c r="C6" s="80">
        <v>-128.18811919504651</v>
      </c>
      <c r="D6" s="80">
        <v>-126.873568111455</v>
      </c>
      <c r="E6" s="80">
        <f t="shared" si="0"/>
        <v>-127.53084365325076</v>
      </c>
      <c r="F6" s="84">
        <v>-135.60093119407807</v>
      </c>
      <c r="G6" s="81">
        <f>-(E6-$J$4)/$J$4</f>
        <v>5.9513511225649685E-2</v>
      </c>
      <c r="M6" s="65"/>
      <c r="N6" s="86">
        <v>360</v>
      </c>
      <c r="O6" s="77">
        <f>AVERAGE('0 mm com rev'!$E$178,'0 mm com rev'!$O$178)</f>
        <v>-126.52254256965948</v>
      </c>
      <c r="P6" s="85">
        <f>AVERAGE('100 mm com rev'!E179,'100 mm com rev'!O179)</f>
        <v>-130.97008513931888</v>
      </c>
      <c r="Q6" s="85">
        <f>AVERAGE('200 mm com rev'!$E$178,'200 mm com rev'!$O$178)</f>
        <v>-127.77621904024778</v>
      </c>
      <c r="R6" s="77">
        <f>AVERAGE('300 mm com rev'!E179,'300 mm com rev'!O179)</f>
        <v>-127.53084365325076</v>
      </c>
      <c r="S6" s="77">
        <v>-130.86980421498768</v>
      </c>
    </row>
    <row r="7" spans="2:19" x14ac:dyDescent="0.25">
      <c r="M7" s="65"/>
      <c r="N7" s="75">
        <v>400</v>
      </c>
      <c r="O7" s="85">
        <f>AVERAGE('0 mm com rev'!$E$179,'0 mm com rev'!$O$179)</f>
        <v>-126.83615841073275</v>
      </c>
      <c r="P7" s="85">
        <f>AVERAGE('100 mm com rev'!E180,'100 mm com rev'!O180)</f>
        <v>-130.92231682146547</v>
      </c>
      <c r="Q7" s="85">
        <f>AVERAGE('200 mm com rev'!$E$179,'200 mm com rev'!$O$179)</f>
        <v>-127.11593782249751</v>
      </c>
      <c r="R7" s="85">
        <f>AVERAGE('300 mm com rev'!E180,'300 mm com rev'!O180)</f>
        <v>-126.1328818369453</v>
      </c>
      <c r="S7" s="77">
        <v>-132.01742605024143</v>
      </c>
    </row>
    <row r="8" spans="2:19" x14ac:dyDescent="0.25">
      <c r="M8" s="65"/>
      <c r="N8" s="75">
        <v>520</v>
      </c>
      <c r="O8" s="85">
        <f>AVERAGE('0 mm com rev'!$E$182,'0 mm com rev'!$O$182)</f>
        <v>-84.127005933952631</v>
      </c>
      <c r="P8" s="85">
        <f>AVERAGE('100 mm com rev'!E183,'100 mm com rev'!O183)</f>
        <v>-87.197761867905086</v>
      </c>
      <c r="Q8" s="85">
        <f>AVERAGE('200 mm com rev'!$E$182,'200 mm com rev'!$O$182)</f>
        <v>-84.728844169246784</v>
      </c>
      <c r="R8" s="85">
        <f>AVERAGE('300 mm com rev'!E183,'300 mm com rev'!O183)</f>
        <v>-85.476496388028892</v>
      </c>
      <c r="S8" s="77">
        <v>-87.876186608611349</v>
      </c>
    </row>
    <row r="9" spans="2:19" x14ac:dyDescent="0.25">
      <c r="N9" s="79">
        <v>640</v>
      </c>
      <c r="O9" s="84">
        <f>AVERAGE('0 mm com rev'!$E$185,'0 mm com rev'!$O$185)</f>
        <v>-5.5866034571724104</v>
      </c>
      <c r="P9" s="84">
        <f>AVERAGE('100 mm com rev'!E186,'100 mm com rev'!O186)</f>
        <v>-5.8482069143447299</v>
      </c>
      <c r="Q9" s="84">
        <f>AVERAGE('200 mm com rev'!$E$185,'200 mm com rev'!$O$185)</f>
        <v>-5.6480005159960793</v>
      </c>
      <c r="R9" s="84">
        <f>AVERAGE('300 mm com rev'!E186,'300 mm com rev'!O186)</f>
        <v>-5.9638609391124113</v>
      </c>
      <c r="S9" s="80">
        <v>-8.5843039605258404</v>
      </c>
    </row>
    <row r="30" spans="5:5" x14ac:dyDescent="0.25">
      <c r="E30" s="65" t="s">
        <v>39</v>
      </c>
    </row>
  </sheetData>
  <mergeCells count="1">
    <mergeCell ref="O2:R2"/>
  </mergeCells>
  <phoneticPr fontId="9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Dados coletados</vt:lpstr>
      <vt:lpstr>0 mm sem rev</vt:lpstr>
      <vt:lpstr>0 mm com rev</vt:lpstr>
      <vt:lpstr>100 mm sem rev</vt:lpstr>
      <vt:lpstr>100 mm com rev</vt:lpstr>
      <vt:lpstr>200 mm sem rev</vt:lpstr>
      <vt:lpstr>200 mm com rev</vt:lpstr>
      <vt:lpstr>300 mm sem rev</vt:lpstr>
      <vt:lpstr>300 mm com rev</vt:lpstr>
      <vt:lpstr>Resumo Resultados</vt:lpstr>
      <vt:lpstr>Planilha1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2022-09-25T21:49:17Z</dcterms:modified>
</cp:coreProperties>
</file>