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duisegiunl-my.sharepoint.com/personal/m20211208_novaims_unl_pt/Documents/Data Science for Actuaries/Final delivery/"/>
    </mc:Choice>
  </mc:AlternateContent>
  <xr:revisionPtr revIDLastSave="345" documentId="8_{76493DA8-1FD9-4704-9B2A-EBCF53DCD954}" xr6:coauthVersionLast="47" xr6:coauthVersionMax="47" xr10:uidLastSave="{91F7FC57-CF84-4482-8852-E341561A5E5C}"/>
  <bookViews>
    <workbookView xWindow="-108" yWindow="-108" windowWidth="23256" windowHeight="12456" activeTab="1" xr2:uid="{75759270-2610-4C9E-94B2-EE3BF08BF1DF}"/>
  </bookViews>
  <sheets>
    <sheet name="Tariff" sheetId="1" r:id="rId1"/>
    <sheet name="Tariff_with_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E15" i="2"/>
  <c r="E11" i="2"/>
  <c r="E7" i="2"/>
  <c r="D16" i="2"/>
  <c r="E16" i="2" s="1"/>
  <c r="C16" i="2"/>
  <c r="D15" i="2"/>
  <c r="C15" i="2"/>
  <c r="D14" i="2"/>
  <c r="E14" i="2" s="1"/>
  <c r="C14" i="2"/>
  <c r="D13" i="2"/>
  <c r="E13" i="2" s="1"/>
  <c r="C13" i="2"/>
  <c r="D12" i="2"/>
  <c r="E12" i="2" s="1"/>
  <c r="C12" i="2"/>
  <c r="D11" i="2"/>
  <c r="C11" i="2"/>
  <c r="D10" i="2"/>
  <c r="E10" i="2" s="1"/>
  <c r="C10" i="2"/>
  <c r="D9" i="2"/>
  <c r="E9" i="2" s="1"/>
  <c r="C9" i="2"/>
  <c r="D8" i="2"/>
  <c r="E8" i="2" s="1"/>
  <c r="C8" i="2"/>
  <c r="D7" i="2"/>
  <c r="C7" i="2"/>
  <c r="D6" i="2"/>
  <c r="E6" i="2" s="1"/>
  <c r="C6" i="2"/>
  <c r="D5" i="2"/>
  <c r="E5" i="2" s="1"/>
  <c r="C5" i="2"/>
  <c r="D4" i="2"/>
  <c r="E4" i="2" s="1"/>
  <c r="C4" i="2"/>
  <c r="D3" i="2"/>
  <c r="E3" i="2" s="1"/>
  <c r="C3" i="2"/>
  <c r="D3" i="1"/>
  <c r="F15" i="2" l="1"/>
  <c r="F10" i="2"/>
  <c r="F5" i="2"/>
  <c r="F12" i="2"/>
  <c r="F14" i="2"/>
  <c r="F9" i="2"/>
  <c r="F4" i="2"/>
  <c r="F11" i="2"/>
  <c r="F6" i="2"/>
  <c r="F13" i="2"/>
  <c r="F8" i="2"/>
  <c r="F16" i="2"/>
  <c r="F7" i="2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tc={36199844-7AEE-4587-92AA-4237D25BE0A9}</author>
    <author>tc={ECDE18DB-73DF-473F-8B67-AA26099B1958}</author>
  </authors>
  <commentList>
    <comment ref="B2" authorId="0" shapeId="0" xr:uid="{36199844-7AEE-4587-92AA-4237D25BE0A9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Claim Frequency</t>
      </text>
    </comment>
    <comment ref="C2" authorId="1" shapeId="0" xr:uid="{ECDE18DB-73DF-473F-8B67-AA26099B195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Claim Cost</t>
      </text>
    </comment>
  </commentList>
</comments>
</file>

<file path=xl/sharedStrings.xml><?xml version="1.0" encoding="utf-8"?>
<sst xmlns="http://schemas.openxmlformats.org/spreadsheetml/2006/main" count="38" uniqueCount="20">
  <si>
    <t>Risk Factors</t>
  </si>
  <si>
    <t>E(N)</t>
  </si>
  <si>
    <t>E(Y)</t>
  </si>
  <si>
    <t>Pure Premium</t>
  </si>
  <si>
    <t>Tariff</t>
  </si>
  <si>
    <t>Standard Insured</t>
  </si>
  <si>
    <t>Zone C</t>
  </si>
  <si>
    <t>Zone D</t>
  </si>
  <si>
    <t>Zone E</t>
  </si>
  <si>
    <t>Brand 10</t>
  </si>
  <si>
    <t>Brand 5</t>
  </si>
  <si>
    <t>Age 25-31</t>
  </si>
  <si>
    <t>Age 31-51</t>
  </si>
  <si>
    <t>Age 51-61</t>
  </si>
  <si>
    <t>Age 61-71</t>
  </si>
  <si>
    <t>Age 71-81</t>
  </si>
  <si>
    <t>Age 81-101</t>
  </si>
  <si>
    <t>Brand 6</t>
  </si>
  <si>
    <t>Fuel</t>
  </si>
  <si>
    <t>Final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</si>
</sst>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_-* #,##0.00\ [$€-816]_-;\-* #,##0.00\ [$€-816]_-;_-* &quot;-&quot;??\ [$€-816]_-;_-@_-"/>
    <numFmt numFmtId="166" formatCode="0.0%"/>
    <numFmt numFmtId="167" formatCode="#,##0.0000"/>
    <numFmt numFmtId="168" formatCode="#,##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164" fontId="3" fillId="0" borderId="1" xfId="0" applyNumberFormat="1" applyFont="1" applyBorder="1"/>
    <xf numFmtId="165" fontId="5" fillId="0" borderId="1" xfId="0" applyNumberFormat="1" applyFont="1" applyBorder="1"/>
    <xf numFmtId="165" fontId="6" fillId="0" borderId="1" xfId="0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17" fontId="0" fillId="0" borderId="0" xfId="0" applyNumberFormat="1" applyBorder="1"/>
    <xf numFmtId="0" fontId="0" fillId="0" borderId="3" xfId="0" applyBorder="1"/>
    <xf numFmtId="164" fontId="7" fillId="0" borderId="3" xfId="0" applyNumberFormat="1" applyFont="1" applyBorder="1"/>
    <xf numFmtId="165" fontId="8" fillId="0" borderId="0" xfId="0" applyNumberFormat="1" applyFont="1"/>
    <xf numFmtId="166" fontId="7" fillId="0" borderId="0" xfId="1" applyNumberFormat="1" applyFont="1" applyAlignment="1">
      <alignment horizontal="center"/>
    </xf>
    <xf numFmtId="0" fontId="7" fillId="0" borderId="0" xfId="0" applyFont="1"/>
    <xf numFmtId="165" fontId="8" fillId="0" borderId="2" xfId="0" applyNumberFormat="1" applyFont="1" applyBorder="1"/>
    <xf numFmtId="166" fontId="7" fillId="0" borderId="2" xfId="1" applyNumberFormat="1" applyFont="1" applyBorder="1" applyAlignment="1">
      <alignment horizontal="center"/>
    </xf>
    <xf numFmtId="165" fontId="8" fillId="0" borderId="0" xfId="0" applyNumberFormat="1" applyFont="1" applyBorder="1"/>
    <xf numFmtId="166" fontId="7" fillId="0" borderId="0" xfId="1" applyNumberFormat="1" applyFont="1" applyBorder="1" applyAlignment="1">
      <alignment horizontal="center"/>
    </xf>
    <xf numFmtId="165" fontId="8" fillId="0" borderId="1" xfId="0" applyNumberFormat="1" applyFont="1" applyBorder="1"/>
    <xf numFmtId="166" fontId="7" fillId="0" borderId="1" xfId="1" applyNumberFormat="1" applyFont="1" applyBorder="1" applyAlignment="1">
      <alignment horizontal="center"/>
    </xf>
    <xf numFmtId="4" fontId="7" fillId="0" borderId="3" xfId="0" applyNumberFormat="1" applyFont="1" applyBorder="1"/>
    <xf numFmtId="165" fontId="8" fillId="0" borderId="3" xfId="0" applyNumberFormat="1" applyFont="1" applyBorder="1"/>
    <xf numFmtId="166" fontId="7" fillId="0" borderId="3" xfId="1" applyNumberFormat="1" applyFont="1" applyBorder="1" applyAlignment="1">
      <alignment horizontal="center"/>
    </xf>
    <xf numFmtId="168" fontId="7" fillId="0" borderId="0" xfId="0" applyNumberFormat="1" applyFont="1"/>
    <xf numFmtId="168" fontId="7" fillId="0" borderId="2" xfId="0" applyNumberFormat="1" applyFont="1" applyBorder="1"/>
    <xf numFmtId="168" fontId="7" fillId="0" borderId="0" xfId="0" applyNumberFormat="1" applyFont="1" applyBorder="1"/>
    <xf numFmtId="168" fontId="7" fillId="0" borderId="1" xfId="0" applyNumberFormat="1" applyFont="1" applyBorder="1"/>
    <xf numFmtId="167" fontId="4" fillId="0" borderId="1" xfId="0" applyNumberFormat="1" applyFont="1" applyBorder="1"/>
    <xf numFmtId="164" fontId="4" fillId="0" borderId="1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164" fontId="7" fillId="0" borderId="0" xfId="0" applyNumberFormat="1" applyFont="1" applyBorder="1"/>
    <xf numFmtId="164" fontId="7" fillId="0" borderId="1" xfId="0" applyNumberFormat="1" applyFont="1" applyBorder="1"/>
    <xf numFmtId="2" fontId="8" fillId="0" borderId="0" xfId="0" applyNumberFormat="1" applyFont="1"/>
    <xf numFmtId="2" fontId="8" fillId="0" borderId="0" xfId="0" applyNumberFormat="1" applyFont="1" applyBorder="1"/>
    <xf numFmtId="2" fontId="8" fillId="0" borderId="1" xfId="0" applyNumberFormat="1" applyFont="1" applyBorder="1"/>
    <xf numFmtId="2" fontId="8" fillId="0" borderId="3" xfId="0" applyNumberFormat="1" applyFont="1" applyBorder="1"/>
    <xf numFmtId="165" fontId="9" fillId="0" borderId="0" xfId="0" applyNumberFormat="1" applyFont="1"/>
    <xf numFmtId="165" fontId="0" fillId="0" borderId="0" xfId="0" applyNumberFormat="1"/>
    <xf numFmtId="165" fontId="11" fillId="4" borderId="1" xfId="3" applyNumberFormat="1" applyBorder="1"/>
    <xf numFmtId="165" fontId="10" fillId="3" borderId="1" xfId="2" applyNumberFormat="1" applyBorder="1"/>
    <xf numFmtId="165" fontId="9" fillId="0" borderId="3" xfId="0" applyNumberFormat="1" applyFont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ta Botelho da Costa Reis" id="{52EA3346-6F2D-4D40-BC8C-9689F5721A03}" userId="Carlota Botelho da Costa Rei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10-26T18:24:40.60" personId="{52EA3346-6F2D-4D40-BC8C-9689F5721A03}" id="{36199844-7AEE-4587-92AA-4237D25BE0A9}">
    <text>Claim Frequency</text>
  </threadedComment>
  <threadedComment ref="C2" dT="2021-10-26T18:32:29.58" personId="{52EA3346-6F2D-4D40-BC8C-9689F5721A03}" id="{ECDE18DB-73DF-473F-8B67-AA26099B1958}">
    <text>Claim Cost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063F-86FE-4D45-8D5F-4DDA9999A8E0}">
  <dimension ref="A2:F18"/>
  <sheetViews>
    <sheetView workbookViewId="0">
      <selection activeCell="A3" sqref="A3:A16"/>
    </sheetView>
  </sheetViews>
  <sheetFormatPr defaultRowHeight="14.4" x14ac:dyDescent="0.3"/>
  <cols>
    <col min="1" max="1" width="16.21875" bestFit="1" customWidth="1"/>
    <col min="2" max="2" width="12.77734375" customWidth="1"/>
    <col min="3" max="3" width="13.77734375" customWidth="1"/>
    <col min="4" max="4" width="17.21875" bestFit="1" customWidth="1"/>
    <col min="5" max="5" width="12.77734375" bestFit="1" customWidth="1"/>
  </cols>
  <sheetData>
    <row r="2" spans="1:6" ht="1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ht="18" x14ac:dyDescent="0.35">
      <c r="A3" s="2" t="s">
        <v>5</v>
      </c>
      <c r="B3" s="3">
        <v>-1.7778</v>
      </c>
      <c r="C3" s="31">
        <v>7.2457060000000002</v>
      </c>
      <c r="D3" s="4">
        <f>C3*-B3</f>
        <v>12.881416126800001</v>
      </c>
      <c r="E3" s="5">
        <f>D3</f>
        <v>12.881416126800001</v>
      </c>
    </row>
    <row r="4" spans="1:6" x14ac:dyDescent="0.3">
      <c r="A4" t="s">
        <v>6</v>
      </c>
      <c r="B4" s="6">
        <v>0.16768</v>
      </c>
      <c r="C4" s="27">
        <v>0</v>
      </c>
      <c r="D4" s="15"/>
      <c r="E4" s="16"/>
      <c r="F4" s="17"/>
    </row>
    <row r="5" spans="1:6" x14ac:dyDescent="0.3">
      <c r="A5" t="s">
        <v>7</v>
      </c>
      <c r="B5" s="6">
        <v>0.4289</v>
      </c>
      <c r="C5" s="27">
        <v>0</v>
      </c>
      <c r="D5" s="15"/>
      <c r="E5" s="16"/>
      <c r="F5" s="17"/>
    </row>
    <row r="6" spans="1:6" x14ac:dyDescent="0.3">
      <c r="A6" t="s">
        <v>8</v>
      </c>
      <c r="B6" s="6">
        <v>0.57779999999999998</v>
      </c>
      <c r="C6" s="27">
        <v>0</v>
      </c>
      <c r="D6" s="15"/>
      <c r="E6" s="16"/>
      <c r="F6" s="17"/>
    </row>
    <row r="7" spans="1:6" x14ac:dyDescent="0.3">
      <c r="A7" s="8" t="s">
        <v>11</v>
      </c>
      <c r="B7" s="9">
        <v>-0.57316999999999996</v>
      </c>
      <c r="C7" s="28">
        <v>-0.25394699999999998</v>
      </c>
      <c r="D7" s="18"/>
      <c r="E7" s="19"/>
      <c r="F7" s="17"/>
    </row>
    <row r="8" spans="1:6" x14ac:dyDescent="0.3">
      <c r="A8" t="s">
        <v>12</v>
      </c>
      <c r="B8" s="6">
        <v>-0.68113000000000001</v>
      </c>
      <c r="C8" s="27">
        <v>-0.185418</v>
      </c>
      <c r="D8" s="15"/>
      <c r="E8" s="16"/>
      <c r="F8" s="17"/>
    </row>
    <row r="9" spans="1:6" x14ac:dyDescent="0.3">
      <c r="A9" t="s">
        <v>13</v>
      </c>
      <c r="B9" s="6">
        <v>-0.76773000000000002</v>
      </c>
      <c r="C9" s="27">
        <v>-8.7353E-2</v>
      </c>
      <c r="D9" s="15"/>
      <c r="E9" s="16"/>
      <c r="F9" s="17"/>
    </row>
    <row r="10" spans="1:6" x14ac:dyDescent="0.3">
      <c r="A10" t="s">
        <v>14</v>
      </c>
      <c r="B10" s="6">
        <v>-0.80061000000000004</v>
      </c>
      <c r="C10" s="27">
        <v>-0.247973</v>
      </c>
      <c r="D10" s="15"/>
      <c r="E10" s="16"/>
      <c r="F10" s="17"/>
    </row>
    <row r="11" spans="1:6" x14ac:dyDescent="0.3">
      <c r="A11" s="10" t="s">
        <v>15</v>
      </c>
      <c r="B11" s="11">
        <v>-0.85755999999999999</v>
      </c>
      <c r="C11" s="29">
        <v>-6.7279999999999996E-3</v>
      </c>
      <c r="D11" s="20"/>
      <c r="E11" s="21"/>
      <c r="F11" s="17"/>
    </row>
    <row r="12" spans="1:6" x14ac:dyDescent="0.3">
      <c r="A12" s="2" t="s">
        <v>16</v>
      </c>
      <c r="B12" s="7">
        <v>-1.06731</v>
      </c>
      <c r="C12" s="30">
        <v>-0.106265</v>
      </c>
      <c r="D12" s="22"/>
      <c r="E12" s="23"/>
      <c r="F12" s="17"/>
    </row>
    <row r="13" spans="1:6" x14ac:dyDescent="0.3">
      <c r="A13" s="12" t="s">
        <v>10</v>
      </c>
      <c r="B13">
        <v>0.13131999999999999</v>
      </c>
      <c r="C13" s="27">
        <v>-7.2465000000000002E-2</v>
      </c>
      <c r="D13" s="15"/>
      <c r="E13" s="16"/>
      <c r="F13" s="17"/>
    </row>
    <row r="14" spans="1:6" x14ac:dyDescent="0.3">
      <c r="A14" s="12" t="s">
        <v>17</v>
      </c>
      <c r="B14">
        <v>-0.18012</v>
      </c>
      <c r="C14" s="27">
        <v>0.13373299999999999</v>
      </c>
      <c r="D14" s="15"/>
      <c r="E14" s="16"/>
      <c r="F14" s="17"/>
    </row>
    <row r="15" spans="1:6" x14ac:dyDescent="0.3">
      <c r="A15" s="12" t="s">
        <v>9</v>
      </c>
      <c r="B15">
        <v>0.22219</v>
      </c>
      <c r="C15" s="27">
        <v>7.7875E-2</v>
      </c>
      <c r="D15" s="15"/>
      <c r="E15" s="16"/>
      <c r="F15" s="17"/>
    </row>
    <row r="16" spans="1:6" x14ac:dyDescent="0.3">
      <c r="A16" s="13" t="s">
        <v>18</v>
      </c>
      <c r="B16" s="14">
        <v>-0.17348</v>
      </c>
      <c r="C16" s="24">
        <v>0</v>
      </c>
      <c r="D16" s="25"/>
      <c r="E16" s="26"/>
      <c r="F16" s="17"/>
    </row>
    <row r="17" spans="3:6" x14ac:dyDescent="0.3">
      <c r="C17" s="17"/>
      <c r="D17" s="17"/>
      <c r="E17" s="17"/>
      <c r="F17" s="17"/>
    </row>
    <row r="18" spans="3:6" x14ac:dyDescent="0.3">
      <c r="C18" s="17"/>
      <c r="D18" s="17"/>
      <c r="E18" s="17"/>
      <c r="F18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9F4F-A844-44D8-9D54-7B98B9E92990}">
  <sheetPr>
    <tabColor rgb="FF0070C0"/>
  </sheetPr>
  <dimension ref="B2:F18"/>
  <sheetViews>
    <sheetView showGridLines="0" tabSelected="1" workbookViewId="0">
      <selection activeCell="B2" sqref="B2"/>
    </sheetView>
  </sheetViews>
  <sheetFormatPr defaultRowHeight="14.4" x14ac:dyDescent="0.3"/>
  <cols>
    <col min="1" max="1" width="3.109375" customWidth="1"/>
    <col min="2" max="2" width="14.77734375" bestFit="1" customWidth="1"/>
    <col min="3" max="3" width="9.6640625" bestFit="1" customWidth="1"/>
    <col min="4" max="4" width="13.77734375" bestFit="1" customWidth="1"/>
    <col min="5" max="5" width="15.77734375" bestFit="1" customWidth="1"/>
    <col min="6" max="6" width="11.88671875" bestFit="1" customWidth="1"/>
  </cols>
  <sheetData>
    <row r="2" spans="2: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19</v>
      </c>
    </row>
    <row r="3" spans="2:6" ht="18" x14ac:dyDescent="0.35">
      <c r="B3" s="2" t="s">
        <v>5</v>
      </c>
      <c r="C3" s="3">
        <f>EXP(Tariff!B3)</f>
        <v>0.16900955959634398</v>
      </c>
      <c r="D3" s="32">
        <f>EXP(Tariff!C3)</f>
        <v>1402.0714090509637</v>
      </c>
      <c r="E3" s="4">
        <f>D3*C3</f>
        <v>236.96347136632883</v>
      </c>
      <c r="F3" s="4">
        <f>+E3</f>
        <v>236.96347136632883</v>
      </c>
    </row>
    <row r="4" spans="2:6" x14ac:dyDescent="0.3">
      <c r="B4" t="s">
        <v>6</v>
      </c>
      <c r="C4" s="6">
        <f>EXP(Tariff!B4)</f>
        <v>1.1825581314922982</v>
      </c>
      <c r="D4" s="33">
        <f>EXP(Tariff!C4)</f>
        <v>1</v>
      </c>
      <c r="E4" s="37">
        <f t="shared" ref="E4:E16" si="0">D4*C4</f>
        <v>1.1825581314922982</v>
      </c>
      <c r="F4" s="41">
        <f t="shared" ref="F4:F16" si="1">+$E$3*E4</f>
        <v>280.22307993089453</v>
      </c>
    </row>
    <row r="5" spans="2:6" x14ac:dyDescent="0.3">
      <c r="B5" t="s">
        <v>7</v>
      </c>
      <c r="C5" s="6">
        <f>EXP(Tariff!B5)</f>
        <v>1.5355674699722588</v>
      </c>
      <c r="D5" s="33">
        <f>EXP(Tariff!C5)</f>
        <v>1</v>
      </c>
      <c r="E5" s="37">
        <f t="shared" si="0"/>
        <v>1.5355674699722588</v>
      </c>
      <c r="F5" s="41">
        <f t="shared" si="1"/>
        <v>363.87339820183735</v>
      </c>
    </row>
    <row r="6" spans="2:6" x14ac:dyDescent="0.3">
      <c r="B6" t="s">
        <v>8</v>
      </c>
      <c r="C6" s="6">
        <f>EXP(Tariff!B6)</f>
        <v>1.7821134652475452</v>
      </c>
      <c r="D6" s="33">
        <f>EXP(Tariff!C6)</f>
        <v>1</v>
      </c>
      <c r="E6" s="39">
        <f t="shared" si="0"/>
        <v>1.7821134652475452</v>
      </c>
      <c r="F6" s="43">
        <f t="shared" si="1"/>
        <v>422.29579309373571</v>
      </c>
    </row>
    <row r="7" spans="2:6" x14ac:dyDescent="0.3">
      <c r="B7" s="8" t="s">
        <v>11</v>
      </c>
      <c r="C7" s="9">
        <f>EXP(Tariff!B7)</f>
        <v>0.56373556151305793</v>
      </c>
      <c r="D7" s="34">
        <f>EXP(Tariff!C7)</f>
        <v>0.77573291480146289</v>
      </c>
      <c r="E7" s="38">
        <f t="shared" si="0"/>
        <v>0.43730823030976379</v>
      </c>
      <c r="F7" s="41">
        <f t="shared" si="1"/>
        <v>103.62607631126765</v>
      </c>
    </row>
    <row r="8" spans="2:6" x14ac:dyDescent="0.3">
      <c r="B8" t="s">
        <v>12</v>
      </c>
      <c r="C8" s="6">
        <f>EXP(Tariff!B8)</f>
        <v>0.50604483849203696</v>
      </c>
      <c r="D8" s="33">
        <f>EXP(Tariff!C8)</f>
        <v>0.83075695485829237</v>
      </c>
      <c r="E8" s="37">
        <f t="shared" si="0"/>
        <v>0.42040026904740102</v>
      </c>
      <c r="F8" s="41">
        <f t="shared" si="1"/>
        <v>99.619507116810752</v>
      </c>
    </row>
    <row r="9" spans="2:6" x14ac:dyDescent="0.3">
      <c r="B9" t="s">
        <v>13</v>
      </c>
      <c r="C9" s="6">
        <f>EXP(Tariff!B9)</f>
        <v>0.46406530180947725</v>
      </c>
      <c r="D9" s="33">
        <f>EXP(Tariff!C9)</f>
        <v>0.91635356572478222</v>
      </c>
      <c r="E9" s="37">
        <f t="shared" si="0"/>
        <v>0.42524789404226171</v>
      </c>
      <c r="F9" s="41">
        <f t="shared" si="1"/>
        <v>100.76821716347511</v>
      </c>
    </row>
    <row r="10" spans="2:6" x14ac:dyDescent="0.3">
      <c r="B10" t="s">
        <v>14</v>
      </c>
      <c r="C10" s="6">
        <f>EXP(Tariff!B10)</f>
        <v>0.44905495702976822</v>
      </c>
      <c r="D10" s="33">
        <f>EXP(Tariff!C10)</f>
        <v>0.78038101328094656</v>
      </c>
      <c r="E10" s="37">
        <f t="shared" si="0"/>
        <v>0.35043396238572244</v>
      </c>
      <c r="F10" s="41">
        <f t="shared" si="1"/>
        <v>83.040048211578295</v>
      </c>
    </row>
    <row r="11" spans="2:6" x14ac:dyDescent="0.3">
      <c r="B11" s="10" t="s">
        <v>15</v>
      </c>
      <c r="C11" s="11">
        <f>EXP(Tariff!B11)</f>
        <v>0.42419585849264674</v>
      </c>
      <c r="D11" s="35">
        <f>EXP(Tariff!C11)</f>
        <v>0.99329458231900392</v>
      </c>
      <c r="E11" s="38">
        <f t="shared" si="0"/>
        <v>0.42135144808290481</v>
      </c>
      <c r="F11" s="41">
        <f t="shared" si="1"/>
        <v>99.84490180295461</v>
      </c>
    </row>
    <row r="12" spans="2:6" x14ac:dyDescent="0.3">
      <c r="B12" s="2" t="s">
        <v>16</v>
      </c>
      <c r="C12" s="7">
        <f>EXP(Tariff!B12)</f>
        <v>0.34393245246606124</v>
      </c>
      <c r="D12" s="36">
        <f>EXP(Tariff!C12)</f>
        <v>0.89918633212244248</v>
      </c>
      <c r="E12" s="39">
        <f t="shared" si="0"/>
        <v>0.30925936043083391</v>
      </c>
      <c r="F12" s="44">
        <f t="shared" si="1"/>
        <v>73.283171600221081</v>
      </c>
    </row>
    <row r="13" spans="2:6" x14ac:dyDescent="0.3">
      <c r="B13" s="12" t="s">
        <v>10</v>
      </c>
      <c r="C13" s="6">
        <f>EXP(Tariff!B13)</f>
        <v>1.1403326293745868</v>
      </c>
      <c r="D13" s="33">
        <f>EXP(Tariff!C13)</f>
        <v>0.93009829953108347</v>
      </c>
      <c r="E13" s="37">
        <f t="shared" si="0"/>
        <v>1.0606214394811124</v>
      </c>
      <c r="F13" s="41">
        <f t="shared" si="1"/>
        <v>251.32853810499705</v>
      </c>
    </row>
    <row r="14" spans="2:6" x14ac:dyDescent="0.3">
      <c r="B14" s="12" t="s">
        <v>17</v>
      </c>
      <c r="C14" s="6">
        <f>EXP(Tariff!B14)</f>
        <v>0.8351699849996076</v>
      </c>
      <c r="D14" s="33">
        <f>EXP(Tariff!C14)</f>
        <v>1.14308757451384</v>
      </c>
      <c r="E14" s="37">
        <f t="shared" si="0"/>
        <v>0.95467243245996158</v>
      </c>
      <c r="F14" s="41">
        <f t="shared" si="1"/>
        <v>226.22249361344961</v>
      </c>
    </row>
    <row r="15" spans="2:6" x14ac:dyDescent="0.3">
      <c r="B15" s="12" t="s">
        <v>9</v>
      </c>
      <c r="C15" s="6">
        <f>EXP(Tariff!B15)</f>
        <v>1.2488086289642184</v>
      </c>
      <c r="D15" s="33">
        <f>EXP(Tariff!C15)</f>
        <v>1.0809875267836682</v>
      </c>
      <c r="E15" s="37">
        <f t="shared" si="0"/>
        <v>1.3499465512501339</v>
      </c>
      <c r="F15" s="41">
        <f t="shared" si="1"/>
        <v>319.88802094323546</v>
      </c>
    </row>
    <row r="16" spans="2:6" x14ac:dyDescent="0.3">
      <c r="B16" s="13" t="s">
        <v>18</v>
      </c>
      <c r="C16" s="14">
        <f>EXP(Tariff!B16)</f>
        <v>0.84073396567304903</v>
      </c>
      <c r="D16" s="14">
        <f>EXP(Tariff!C16)</f>
        <v>1</v>
      </c>
      <c r="E16" s="40">
        <f t="shared" si="0"/>
        <v>0.84073396567304903</v>
      </c>
      <c r="F16" s="45">
        <f t="shared" si="1"/>
        <v>199.22323900146563</v>
      </c>
    </row>
    <row r="18" spans="6:6" x14ac:dyDescent="0.3">
      <c r="F18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Tariff</vt:lpstr>
      <vt:lpstr>Tariff_with_exp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Carlota Reis</dc:creator>
  <cp:lastModifiedBy>Carlota Reis</cp:lastModifiedBy>
  <dcterms:created xsi:type="dcterms:W3CDTF">2021-10-26T18:08:37Z</dcterms:created>
  <dcterms:modified xsi:type="dcterms:W3CDTF">2021-10-30T16:36:04Z</dcterms:modified>
</cp:coreProperties>
</file>