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er\Documents\repos\bikecounter\hardware\PCB\SingleBoard\"/>
    </mc:Choice>
  </mc:AlternateContent>
  <xr:revisionPtr revIDLastSave="0" documentId="13_ncr:1_{72A9CE37-98D7-402D-BAE2-995826BDD521}" xr6:coauthVersionLast="47" xr6:coauthVersionMax="47" xr10:uidLastSave="{00000000-0000-0000-0000-000000000000}"/>
  <bookViews>
    <workbookView xWindow="41280" yWindow="0" windowWidth="20640" windowHeight="16680" xr2:uid="{BC3F5926-5C61-49F0-80BB-A1367737313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1" l="1"/>
  <c r="F33" i="1"/>
  <c r="G19" i="1"/>
  <c r="F19" i="1"/>
  <c r="G27" i="1"/>
  <c r="G26" i="1"/>
  <c r="G20" i="1"/>
  <c r="G18" i="1"/>
  <c r="G17" i="1"/>
  <c r="G16" i="1"/>
  <c r="G15" i="1"/>
  <c r="F2" i="1"/>
  <c r="G2" i="1" s="1"/>
  <c r="F11" i="1"/>
  <c r="G11" i="1" s="1"/>
  <c r="G9" i="1"/>
  <c r="G10" i="1"/>
  <c r="G8" i="1"/>
  <c r="G7" i="1"/>
  <c r="G4" i="1"/>
  <c r="G12" i="1"/>
  <c r="G13" i="1"/>
  <c r="G14" i="1"/>
  <c r="G3" i="1"/>
  <c r="G5" i="1"/>
  <c r="G6" i="1"/>
  <c r="G23" i="1" l="1"/>
</calcChain>
</file>

<file path=xl/sharedStrings.xml><?xml version="1.0" encoding="utf-8"?>
<sst xmlns="http://schemas.openxmlformats.org/spreadsheetml/2006/main" count="75" uniqueCount="71">
  <si>
    <t>Id</t>
  </si>
  <si>
    <t>Designator</t>
  </si>
  <si>
    <t>Package</t>
  </si>
  <si>
    <t>Quantity</t>
  </si>
  <si>
    <t>Designation</t>
  </si>
  <si>
    <t>10k</t>
  </si>
  <si>
    <t>A1</t>
  </si>
  <si>
    <t>Arduino_MKR_WAN_1310</t>
  </si>
  <si>
    <t>SW1</t>
  </si>
  <si>
    <t>SW_SPST</t>
  </si>
  <si>
    <t>AM2320</t>
  </si>
  <si>
    <t>R2</t>
  </si>
  <si>
    <t>1.2M</t>
  </si>
  <si>
    <t>330k</t>
  </si>
  <si>
    <t>0.1uF</t>
  </si>
  <si>
    <t>SW2</t>
  </si>
  <si>
    <t>SW_DIP_x03</t>
  </si>
  <si>
    <t>https://www.mouser.ch/ProductDetail/TE-Connectivity-Alcoswitch/MHS12204?qs=x%2FgbKjZ2T%2FPUluB%2FWhqq0Q%3D%3D</t>
  </si>
  <si>
    <t>https://www.mouser.ch/ProductDetail/Bourns/CHP1206AFX-1002ELF?qs=sGAEpiMZZMtlubZbdhIBIA7Yl3UlZog1dCJD6gvx8dE%3D</t>
  </si>
  <si>
    <t>https://www.mouser.ch/ProductDetail/YAGEO/RT1206FRE071M2L?qs=sGAEpiMZZMtlubZbdhIBIBJfqA%2F7NWFP3T0Hpg54RHY%3D</t>
  </si>
  <si>
    <t>Antenne</t>
  </si>
  <si>
    <t>Grove PIR sensor</t>
  </si>
  <si>
    <t>Price</t>
  </si>
  <si>
    <t>https://www.mouser.ch/ProductDetail/KEMET/C0805C104K5RAC7411?qs=sGAEpiMZZMsh%252B1woXyUXjwJnusVcbgzI8obGGNbqUus%3D</t>
  </si>
  <si>
    <t>https://www.mouser.ch/ProductDetail/CTS-Electronic-Components/219-3LPS?qs=6E8igxPflKd33iZv5eBb9Q%3D%3D</t>
  </si>
  <si>
    <t>https://www.seeedstudio.com/Grove-Universal-4-pin-connector.html</t>
  </si>
  <si>
    <t>PinSocket_1x14_P2.54mm_Vertical</t>
  </si>
  <si>
    <t>https://www.mouser.ch/ProductDetail/Harwin/M20-7821446?qs=Jph8NoUxIfX%2FjYzLF0Toqw%3D%3D</t>
  </si>
  <si>
    <t>https://www.distrelec.ch/de/grove-pir-bewegungssensor-seeed-studio-101020020/p/30069806?q=grove+pir&amp;pos=3&amp;origPos=3&amp;origPageSize=50&amp;track=true</t>
  </si>
  <si>
    <t>https://www.distrelec.ch/de/digitaler-temperatur-und-feuchtigkeitssensor-am2320-5v-adafruit-3721/p/30139175?track=true&amp;no-cache=true&amp;marketingPopup=false</t>
  </si>
  <si>
    <t>Link 1</t>
  </si>
  <si>
    <t>Link 2</t>
  </si>
  <si>
    <t>Link 3</t>
  </si>
  <si>
    <t>https://www.mouser.ch/ProductDetail/Susumu/RG3216P-3303-D-T5?qs=nCAm%252BcMdy9yoDulF%2FHMGvA%3D%3D</t>
  </si>
  <si>
    <t>https://www.mouser.ch/ProductDetail/Murata-Electronics/GCJ31CD7YA106KE02L?qs=DPoM0jnrROWHhAptP6iQ0Q%3D%3D</t>
  </si>
  <si>
    <t>Akku</t>
  </si>
  <si>
    <t>R1,R4,R5,R6,R7</t>
  </si>
  <si>
    <t>Resistor_SMD:R_1206_3216Metric_Pad1.30x1.75mm_HandSolder</t>
  </si>
  <si>
    <t>https://www.mouser.ch/ProductDetail/Arduino/ABX00029?qs=rkhjVJ6%2F3EJR8pfu7j970Q%3D%3D</t>
  </si>
  <si>
    <t>B1,B2</t>
  </si>
  <si>
    <t>BatteryHolder_Keystone_1043_1x18650</t>
  </si>
  <si>
    <t>https://www.mouser.ch/ProductDetail/Keystone-Electronics/1043?qs=%2F7TOpeL5Mz6j%2FnxeOA1rsg%3D%3D</t>
  </si>
  <si>
    <t>C1</t>
  </si>
  <si>
    <t>Capacitor_SMD:C_0805_2012Metric_Pad1.18x1.45mm_HandSolder</t>
  </si>
  <si>
    <t>R3</t>
  </si>
  <si>
    <t>General_TM:Switch_MHS12204</t>
  </si>
  <si>
    <t>Button_Switch_SMD:SW_DIP_SPSTx03_Slide_6.7x9.18mm_W8.61mm_P2.54mm_LowProfile</t>
  </si>
  <si>
    <t>Connector_PinSocket_2.00mm:PinSocket_1x04_P2.00mm_Vertical</t>
  </si>
  <si>
    <t>J1,J2</t>
  </si>
  <si>
    <t>PIR, PIR 2</t>
  </si>
  <si>
    <t>PCB</t>
  </si>
  <si>
    <t>JLC PCB (20 Stk.)</t>
  </si>
  <si>
    <t>Board connector</t>
  </si>
  <si>
    <t>https://www.mouser.ch/ProductDetail/712-ANT-8-9-SPNF2</t>
  </si>
  <si>
    <t>Adapter</t>
  </si>
  <si>
    <t>Kabel</t>
  </si>
  <si>
    <t>https://www.mouser.ch/ProductDetail/523-242114</t>
  </si>
  <si>
    <t>https://www.mouser.ch/ProductDetail/RF-Solutions/CBA-UFLSMA15?qs=UkDUCjYnTB3hw8AxXa9rig%3D%3D</t>
  </si>
  <si>
    <t>https://www.distrelec.ch/de/kunststoffgehaeuse-mit-durchsichtigem-deckel-universal-135x135x60mm-hellgrau-polycarbonat-ip66-ip68-ik07-rnd-rnd-455-01382/p/30375326?trackQuery=cat-DNAV_PL_060501&amp;pos=63&amp;origPos=5&amp;origPageSize=50&amp;track=true&amp;filterapplied=filter_Schutzart%3DIP68%26filter_Innenmass%20H%25C3%25B6he%257E%257Emm%3D48%26filter_Innenmass%20Breite%257E%257Emm%3D105&amp;sid=36165b4749e7fda4eafe6baecdae2b5219b35c2f&amp;itemList=category</t>
  </si>
  <si>
    <t>Casing 135x135x60mm</t>
  </si>
  <si>
    <t>https://www.distrelec.ch/de/akku-li-ion-18650-6v-6ah-ansmann-1307-0000/p/30103796?trackQuery=cat-DNAV_PL_100504&amp;pos=2&amp;origPos=2&amp;origPageSize=50&amp;track=true&amp;sid=36165b4749e7fda4eafe6baecdae2b5219b35c2f&amp;itemList=category</t>
  </si>
  <si>
    <t>2.6Ah</t>
  </si>
  <si>
    <t>Akku alternative</t>
  </si>
  <si>
    <t>3.5Ah</t>
  </si>
  <si>
    <t>https://www.distrelec.ch/de/akku-li-ion-18650-6v-5ah-ansmann-1307-0001/p/30152666?trackQuery=cat-DNAV_PL_100504&amp;pos=4&amp;origPos=4&amp;origPageSize=50&amp;track=true&amp;sid=36165b4749e7fda4eafe6baecdae2b5219b35c2f&amp;itemList=category</t>
  </si>
  <si>
    <t>3.4Ah (USB ladebuchse)</t>
  </si>
  <si>
    <t>https://www.distrelec.ch/de/akku-mit-usb-ladebuchse-li-ion-18650-6v-4ah-ansmann-1307-0003/p/30264499?trackQuery=cat-DNAV_PL_100504&amp;pos=5&amp;origPos=5&amp;origPageSize=50&amp;track=true&amp;sid=36165b4749e7fda4eafe6baecdae2b5219b35c2f&amp;itemList=category</t>
  </si>
  <si>
    <t>https://www.distrelec.ch/de/kreuzschraube-flachkopf-blech-pozidriv-pz2-mm-5mm-packung-100-stueck-rnd-rnd-610-00627/p/30172862?trackQuery=cat-DNAV_PL_170101&amp;pos=237&amp;origPos=2&amp;origPageSize=50&amp;track=true&amp;filterapplied=filter_Gewindegr%25C3%25B6sse%3D3.5+mm&amp;sid=369be1a3669d058ef62a94e96aa218c1f2162fc3&amp;itemList=category</t>
  </si>
  <si>
    <t>Schrauben M3.5</t>
  </si>
  <si>
    <t>Aufstellung für 10 Stück</t>
  </si>
  <si>
    <t>Aufstellung für 5 Stück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</si>
</sst>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CHF-100C]_-;\-* #,##0.00\ [$CHF-100C]_-;_-* &quot;-&quot;??\ [$CHF-100C]_-;_-@_-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164" fontId="0" fillId="0" borderId="0" xfId="0" applyNumberFormat="1"/>
    <xf numFmtId="0" fontId="0" fillId="0" borderId="0" xfId="0" applyFill="1"/>
    <xf numFmtId="0" fontId="1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strelec.ch/de/grove-pir-bewegungssensor-seeed-studio-101020020/p/30069806?q=grove+pir&amp;pos=3&amp;origPos=3&amp;origPageSize=50&amp;track=true" TargetMode="External"/><Relationship Id="rId13" Type="http://schemas.openxmlformats.org/officeDocument/2006/relationships/hyperlink" Target="https://www.mouser.ch/ProductDetail/RF-Solutions/CBA-UFLSMA15?qs=UkDUCjYnTB3hw8AxXa9rig%3D%3D" TargetMode="External"/><Relationship Id="rId18" Type="http://schemas.openxmlformats.org/officeDocument/2006/relationships/hyperlink" Target="https://www.distrelec.ch/de/kreuzschraube-flachkopf-blech-pozidriv-pz2-mm-5mm-packung-100-stueck-rnd-rnd-610-00627/p/30172862?trackQuery=cat-DNAV_PL_170101&amp;pos=237&amp;origPos=2&amp;origPageSize=50&amp;track=true&amp;filterapplied=filter_Gewindegr%25C3%25B6sse%3D3.5+mm&amp;sid=369be1a3669d058ef62a94e96aa218c1f2162fc3&amp;itemList=category" TargetMode="External"/><Relationship Id="rId3" Type="http://schemas.openxmlformats.org/officeDocument/2006/relationships/hyperlink" Target="https://www.mouser.ch/ProductDetail/YAGEO/RT1206FRE071M2L?qs=sGAEpiMZZMtlubZbdhIBIBJfqA%2F7NWFP3T0Hpg54RHY%3D" TargetMode="External"/><Relationship Id="rId7" Type="http://schemas.openxmlformats.org/officeDocument/2006/relationships/hyperlink" Target="https://www.mouser.ch/ProductDetail/Harwin/M20-7821446?qs=Jph8NoUxIfX%2FjYzLF0Toqw%3D%3D" TargetMode="External"/><Relationship Id="rId12" Type="http://schemas.openxmlformats.org/officeDocument/2006/relationships/hyperlink" Target="https://www.mouser.ch/ProductDetail/523-242114" TargetMode="External"/><Relationship Id="rId17" Type="http://schemas.openxmlformats.org/officeDocument/2006/relationships/hyperlink" Target="https://www.distrelec.ch/de/akku-mit-usb-ladebuchse-li-ion-18650-6v-4ah-ansmann-1307-0003/p/30264499?trackQuery=cat-DNAV_PL_100504&amp;pos=5&amp;origPos=5&amp;origPageSize=50&amp;track=true&amp;sid=36165b4749e7fda4eafe6baecdae2b5219b35c2f&amp;itemList=category" TargetMode="External"/><Relationship Id="rId2" Type="http://schemas.openxmlformats.org/officeDocument/2006/relationships/hyperlink" Target="https://www.mouser.ch/ProductDetail/Bourns/CHP1206AFX-1002ELF?qs=sGAEpiMZZMtlubZbdhIBIA7Yl3UlZog1dCJD6gvx8dE%3D" TargetMode="External"/><Relationship Id="rId16" Type="http://schemas.openxmlformats.org/officeDocument/2006/relationships/hyperlink" Target="https://www.distrelec.ch/de/akku-li-ion-18650-6v-5ah-ansmann-1307-0001/p/30152666?trackQuery=cat-DNAV_PL_100504&amp;pos=4&amp;origPos=4&amp;origPageSize=50&amp;track=true&amp;sid=36165b4749e7fda4eafe6baecdae2b5219b35c2f&amp;itemList=category" TargetMode="External"/><Relationship Id="rId1" Type="http://schemas.openxmlformats.org/officeDocument/2006/relationships/hyperlink" Target="https://www.mouser.ch/ProductDetail/TE-Connectivity-Alcoswitch/MHS12204?qs=x%2FgbKjZ2T%2FPUluB%2FWhqq0Q%3D%3D" TargetMode="External"/><Relationship Id="rId6" Type="http://schemas.openxmlformats.org/officeDocument/2006/relationships/hyperlink" Target="https://www.seeedstudio.com/Grove-Universal-4-pin-connector.html" TargetMode="External"/><Relationship Id="rId11" Type="http://schemas.openxmlformats.org/officeDocument/2006/relationships/hyperlink" Target="https://www.mouser.ch/ProductDetail/Keystone-Electronics/1043?qs=%2F7TOpeL5Mz6j%2FnxeOA1rsg%3D%3D" TargetMode="External"/><Relationship Id="rId5" Type="http://schemas.openxmlformats.org/officeDocument/2006/relationships/hyperlink" Target="https://www.mouser.ch/ProductDetail/CTS-Electronic-Components/219-3LPS?qs=6E8igxPflKd33iZv5eBb9Q%3D%3D" TargetMode="External"/><Relationship Id="rId15" Type="http://schemas.openxmlformats.org/officeDocument/2006/relationships/hyperlink" Target="https://www.distrelec.ch/de/akku-li-ion-18650-6v-6ah-ansmann-1307-0000/p/30103796?trackQuery=cat-DNAV_PL_100504&amp;pos=2&amp;origPos=2&amp;origPageSize=50&amp;track=true&amp;sid=36165b4749e7fda4eafe6baecdae2b5219b35c2f&amp;itemList=category" TargetMode="External"/><Relationship Id="rId10" Type="http://schemas.openxmlformats.org/officeDocument/2006/relationships/hyperlink" Target="https://www.mouser.ch/ProductDetail/Susumu/RG3216P-3303-D-T5?qs=nCAm%252BcMdy9yoDulF%2FHMGvA%3D%3D" TargetMode="External"/><Relationship Id="rId4" Type="http://schemas.openxmlformats.org/officeDocument/2006/relationships/hyperlink" Target="https://www.mouser.ch/ProductDetail/KEMET/C0805C104K5RAC7411?qs=sGAEpiMZZMsh%252B1woXyUXjwJnusVcbgzI8obGGNbqUus%3D" TargetMode="External"/><Relationship Id="rId9" Type="http://schemas.openxmlformats.org/officeDocument/2006/relationships/hyperlink" Target="https://www.distrelec.ch/de/digitaler-temperatur-und-feuchtigkeitssensor-am2320-5v-adafruit-3721/p/30139175?track=true&amp;no-cache=true&amp;marketingPopup=false" TargetMode="External"/><Relationship Id="rId14" Type="http://schemas.openxmlformats.org/officeDocument/2006/relationships/hyperlink" Target="https://www.distrelec.ch/de/kunststoffgehaeuse-mit-durchsichtigem-deckel-universal-135x135x60mm-hellgrau-polycarbonat-ip66-ip68-ik07-rnd-rnd-455-01382/p/30375326?trackQuery=cat-DNAV_PL_060501&amp;pos=63&amp;origPos=5&amp;origPageSize=50&amp;track=true&amp;filterapplied=filter_Schutzart%3DIP68%26filter_Innenmass%20H%25C3%25B6he%257E%257Emm%3D48%26filter_Innenmass%20Breite%257E%257Emm%3D105&amp;sid=36165b4749e7fda4eafe6baecdae2b5219b35c2f&amp;itemList=catego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93809-0733-4933-81AB-A7C1E8485E70}">
  <dimension ref="A1:J34"/>
  <sheetViews>
    <sheetView tabSelected="1" workbookViewId="0">
      <selection activeCell="F35" sqref="F35"/>
    </sheetView>
  </sheetViews>
  <sheetFormatPr defaultColWidth="11.5546875" defaultRowHeight="14.4" x14ac:dyDescent="0.3"/>
  <cols>
    <col min="1" max="1" width="3" bestFit="1" customWidth="1"/>
    <col min="2" max="2" width="18.5546875" bestFit="1" customWidth="1"/>
    <col min="3" max="3" width="59.88671875" bestFit="1" customWidth="1"/>
    <col min="4" max="4" width="8" bestFit="1" customWidth="1"/>
    <col min="5" max="5" width="30.5546875" bestFit="1" customWidth="1"/>
    <col min="6" max="6" width="13.109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</v>
      </c>
      <c r="H1" t="s">
        <v>30</v>
      </c>
      <c r="I1" t="s">
        <v>31</v>
      </c>
      <c r="J1" t="s">
        <v>32</v>
      </c>
    </row>
    <row r="2" spans="1:10" x14ac:dyDescent="0.3">
      <c r="A2">
        <v>1</v>
      </c>
      <c r="C2" t="s">
        <v>50</v>
      </c>
      <c r="D2">
        <v>1</v>
      </c>
      <c r="E2" t="s">
        <v>51</v>
      </c>
      <c r="F2" s="2">
        <f>71.18/20</f>
        <v>3.5590000000000002</v>
      </c>
      <c r="G2" s="2">
        <f>F2*D2</f>
        <v>3.5590000000000002</v>
      </c>
    </row>
    <row r="3" spans="1:10" x14ac:dyDescent="0.3">
      <c r="A3" s="3">
        <v>2</v>
      </c>
      <c r="B3" t="s">
        <v>6</v>
      </c>
      <c r="C3" t="s">
        <v>7</v>
      </c>
      <c r="D3">
        <v>1</v>
      </c>
      <c r="E3" t="s">
        <v>7</v>
      </c>
      <c r="F3" s="2">
        <v>39.44</v>
      </c>
      <c r="G3" s="2">
        <f>F3*D3</f>
        <v>39.44</v>
      </c>
      <c r="H3" s="4" t="s">
        <v>38</v>
      </c>
    </row>
    <row r="4" spans="1:10" x14ac:dyDescent="0.3">
      <c r="A4" s="3">
        <v>3</v>
      </c>
      <c r="B4" t="s">
        <v>39</v>
      </c>
      <c r="C4" t="s">
        <v>40</v>
      </c>
      <c r="D4">
        <v>2</v>
      </c>
      <c r="F4" s="2">
        <v>2.15</v>
      </c>
      <c r="G4" s="2">
        <f>F4*D4</f>
        <v>4.3</v>
      </c>
      <c r="H4" s="1" t="s">
        <v>41</v>
      </c>
    </row>
    <row r="5" spans="1:10" x14ac:dyDescent="0.3">
      <c r="B5" t="s">
        <v>42</v>
      </c>
      <c r="C5" t="s">
        <v>43</v>
      </c>
      <c r="D5">
        <v>2</v>
      </c>
      <c r="E5" t="s">
        <v>14</v>
      </c>
      <c r="F5" s="2">
        <v>5.6000000000000001E-2</v>
      </c>
      <c r="G5" s="2">
        <f>F5*D5</f>
        <v>0.112</v>
      </c>
      <c r="H5" s="1" t="s">
        <v>23</v>
      </c>
      <c r="I5" t="s">
        <v>34</v>
      </c>
    </row>
    <row r="6" spans="1:10" x14ac:dyDescent="0.3">
      <c r="A6" s="3"/>
      <c r="B6" t="s">
        <v>36</v>
      </c>
      <c r="C6" t="s">
        <v>37</v>
      </c>
      <c r="D6">
        <v>5</v>
      </c>
      <c r="E6" t="s">
        <v>5</v>
      </c>
      <c r="F6" s="2">
        <v>0.186</v>
      </c>
      <c r="G6" s="2">
        <f>F6*D6</f>
        <v>0.92999999999999994</v>
      </c>
      <c r="H6" s="1" t="s">
        <v>18</v>
      </c>
    </row>
    <row r="7" spans="1:10" x14ac:dyDescent="0.3">
      <c r="A7" s="3"/>
      <c r="B7" t="s">
        <v>11</v>
      </c>
      <c r="C7" t="s">
        <v>37</v>
      </c>
      <c r="D7">
        <v>1</v>
      </c>
      <c r="E7" t="s">
        <v>13</v>
      </c>
      <c r="F7" s="2">
        <v>0.121</v>
      </c>
      <c r="G7" s="2">
        <f>F7*D7</f>
        <v>0.121</v>
      </c>
      <c r="H7" s="1" t="s">
        <v>33</v>
      </c>
    </row>
    <row r="8" spans="1:10" x14ac:dyDescent="0.3">
      <c r="A8" s="3"/>
      <c r="B8" t="s">
        <v>44</v>
      </c>
      <c r="C8" t="s">
        <v>37</v>
      </c>
      <c r="D8">
        <v>1</v>
      </c>
      <c r="E8" t="s">
        <v>12</v>
      </c>
      <c r="F8" s="2">
        <v>0.14199999999999999</v>
      </c>
      <c r="G8" s="2">
        <f>F8*D8</f>
        <v>0.14199999999999999</v>
      </c>
      <c r="H8" s="1" t="s">
        <v>19</v>
      </c>
    </row>
    <row r="9" spans="1:10" x14ac:dyDescent="0.3">
      <c r="A9" s="3"/>
      <c r="B9" t="s">
        <v>8</v>
      </c>
      <c r="C9" t="s">
        <v>45</v>
      </c>
      <c r="D9">
        <v>1</v>
      </c>
      <c r="E9" t="s">
        <v>9</v>
      </c>
      <c r="F9" s="2">
        <v>0.72799999999999998</v>
      </c>
      <c r="G9" s="2">
        <f t="shared" ref="G9:G11" si="0">F9*D9</f>
        <v>0.72799999999999998</v>
      </c>
      <c r="H9" s="1" t="s">
        <v>17</v>
      </c>
    </row>
    <row r="10" spans="1:10" x14ac:dyDescent="0.3">
      <c r="A10" s="3"/>
      <c r="B10" t="s">
        <v>15</v>
      </c>
      <c r="C10" t="s">
        <v>46</v>
      </c>
      <c r="D10">
        <v>1</v>
      </c>
      <c r="E10" t="s">
        <v>16</v>
      </c>
      <c r="F10" s="2">
        <v>0.51200000000000001</v>
      </c>
      <c r="G10" s="2">
        <f t="shared" si="0"/>
        <v>0.51200000000000001</v>
      </c>
      <c r="H10" s="1" t="s">
        <v>24</v>
      </c>
    </row>
    <row r="11" spans="1:10" x14ac:dyDescent="0.3">
      <c r="A11" s="3"/>
      <c r="B11" t="s">
        <v>48</v>
      </c>
      <c r="C11" t="s">
        <v>47</v>
      </c>
      <c r="D11">
        <v>2</v>
      </c>
      <c r="E11" t="s">
        <v>49</v>
      </c>
      <c r="F11" s="2">
        <f>0.99/10</f>
        <v>9.9000000000000005E-2</v>
      </c>
      <c r="G11" s="2">
        <f t="shared" si="0"/>
        <v>0.19800000000000001</v>
      </c>
      <c r="H11" s="4" t="s">
        <v>25</v>
      </c>
    </row>
    <row r="12" spans="1:10" x14ac:dyDescent="0.3">
      <c r="C12" t="s">
        <v>26</v>
      </c>
      <c r="D12">
        <v>2</v>
      </c>
      <c r="E12" t="s">
        <v>52</v>
      </c>
      <c r="F12" s="2">
        <v>1.93</v>
      </c>
      <c r="G12" s="2">
        <f>F12*D12</f>
        <v>3.86</v>
      </c>
      <c r="H12" s="1" t="s">
        <v>27</v>
      </c>
    </row>
    <row r="13" spans="1:10" x14ac:dyDescent="0.3">
      <c r="C13" t="s">
        <v>21</v>
      </c>
      <c r="D13">
        <v>1</v>
      </c>
      <c r="F13" s="2">
        <v>7.06</v>
      </c>
      <c r="G13" s="2">
        <f>F13*D13</f>
        <v>7.06</v>
      </c>
      <c r="H13" s="4" t="s">
        <v>28</v>
      </c>
    </row>
    <row r="14" spans="1:10" x14ac:dyDescent="0.3">
      <c r="C14" t="s">
        <v>10</v>
      </c>
      <c r="D14">
        <v>1</v>
      </c>
      <c r="F14" s="2">
        <v>6.65</v>
      </c>
      <c r="G14" s="2">
        <f>F14*D14</f>
        <v>6.65</v>
      </c>
      <c r="H14" s="4" t="s">
        <v>29</v>
      </c>
    </row>
    <row r="15" spans="1:10" x14ac:dyDescent="0.3">
      <c r="C15" t="s">
        <v>20</v>
      </c>
      <c r="D15">
        <v>1</v>
      </c>
      <c r="F15" s="2">
        <v>21.52</v>
      </c>
      <c r="G15" s="2">
        <f>F15*D15</f>
        <v>21.52</v>
      </c>
      <c r="H15" s="4" t="s">
        <v>53</v>
      </c>
    </row>
    <row r="16" spans="1:10" x14ac:dyDescent="0.3">
      <c r="C16" t="s">
        <v>54</v>
      </c>
      <c r="D16">
        <v>1</v>
      </c>
      <c r="F16" s="2">
        <v>15.23</v>
      </c>
      <c r="G16" s="2">
        <f>F16*D16</f>
        <v>15.23</v>
      </c>
      <c r="H16" s="4" t="s">
        <v>56</v>
      </c>
    </row>
    <row r="17" spans="3:8" x14ac:dyDescent="0.3">
      <c r="C17" t="s">
        <v>55</v>
      </c>
      <c r="D17">
        <v>1</v>
      </c>
      <c r="F17" s="2">
        <v>8.1</v>
      </c>
      <c r="G17" s="2">
        <f>F17*D17</f>
        <v>8.1</v>
      </c>
      <c r="H17" s="4" t="s">
        <v>57</v>
      </c>
    </row>
    <row r="18" spans="3:8" x14ac:dyDescent="0.3">
      <c r="C18" t="s">
        <v>59</v>
      </c>
      <c r="D18">
        <v>1</v>
      </c>
      <c r="F18" s="2">
        <v>18.5</v>
      </c>
      <c r="G18" s="2">
        <f>F18*D18</f>
        <v>18.5</v>
      </c>
      <c r="H18" s="1" t="s">
        <v>58</v>
      </c>
    </row>
    <row r="19" spans="3:8" x14ac:dyDescent="0.3">
      <c r="C19" t="s">
        <v>68</v>
      </c>
      <c r="D19">
        <v>4</v>
      </c>
      <c r="F19" s="2">
        <f>1.25/100</f>
        <v>1.2500000000000001E-2</v>
      </c>
      <c r="G19" s="2">
        <f>F19*D19</f>
        <v>0.05</v>
      </c>
      <c r="H19" s="1" t="s">
        <v>67</v>
      </c>
    </row>
    <row r="20" spans="3:8" x14ac:dyDescent="0.3">
      <c r="C20" t="s">
        <v>35</v>
      </c>
      <c r="D20">
        <v>2</v>
      </c>
      <c r="E20" t="s">
        <v>61</v>
      </c>
      <c r="F20" s="2">
        <v>18.32</v>
      </c>
      <c r="G20" s="2">
        <f>F20*D20</f>
        <v>36.64</v>
      </c>
      <c r="H20" s="1" t="s">
        <v>60</v>
      </c>
    </row>
    <row r="23" spans="3:8" x14ac:dyDescent="0.3">
      <c r="G23" s="2">
        <f>SUM(G3:G20)</f>
        <v>164.09300000000002</v>
      </c>
    </row>
    <row r="26" spans="3:8" x14ac:dyDescent="0.3">
      <c r="C26" t="s">
        <v>62</v>
      </c>
      <c r="D26">
        <v>1</v>
      </c>
      <c r="E26" t="s">
        <v>63</v>
      </c>
      <c r="F26" s="2">
        <v>23.32</v>
      </c>
      <c r="G26" s="2">
        <f>F26*D26</f>
        <v>23.32</v>
      </c>
      <c r="H26" s="1" t="s">
        <v>64</v>
      </c>
    </row>
    <row r="27" spans="3:8" x14ac:dyDescent="0.3">
      <c r="C27" t="s">
        <v>62</v>
      </c>
      <c r="D27">
        <v>1</v>
      </c>
      <c r="E27" t="s">
        <v>65</v>
      </c>
      <c r="F27" s="2">
        <v>21.9</v>
      </c>
      <c r="G27" s="2">
        <f>F27*D27</f>
        <v>21.9</v>
      </c>
      <c r="H27" s="1" t="s">
        <v>66</v>
      </c>
    </row>
    <row r="33" spans="5:6" x14ac:dyDescent="0.3">
      <c r="E33" t="s">
        <v>70</v>
      </c>
      <c r="F33" s="2">
        <f>G23*5-2*(G15+G16)</f>
        <v>746.96500000000015</v>
      </c>
    </row>
    <row r="34" spans="5:6" x14ac:dyDescent="0.3">
      <c r="E34" t="s">
        <v>69</v>
      </c>
      <c r="F34" s="2">
        <f>G23*10-2*(G15+G16)</f>
        <v>1567.4300000000003</v>
      </c>
    </row>
  </sheetData>
  <hyperlinks>
    <hyperlink ref="H9" r:id="rId1" xr:uid="{E1A74617-9304-456E-ACA6-D4C94536904D}"/>
    <hyperlink ref="H6" r:id="rId2" xr:uid="{3DF6B9EF-5A3C-48B8-AEE3-CE784F08870B}"/>
    <hyperlink ref="H8" r:id="rId3" xr:uid="{D48968ED-F4F0-4D0D-A2F9-B8BDBA439F35}"/>
    <hyperlink ref="H5" r:id="rId4" xr:uid="{441B9AA9-4012-45D8-8EC7-0C684F9DA13D}"/>
    <hyperlink ref="H10" r:id="rId5" xr:uid="{51221FF9-0FE0-40D9-94DE-5EB7B49480EA}"/>
    <hyperlink ref="H11" r:id="rId6" xr:uid="{05129F61-5A64-4272-A8DA-5138EEBD2A12}"/>
    <hyperlink ref="H12" r:id="rId7" xr:uid="{6DCD60C6-8C2E-430D-944E-3984562F8F32}"/>
    <hyperlink ref="H13" r:id="rId8" xr:uid="{F5207D95-A0E2-499E-A94F-CD8C2BA7761B}"/>
    <hyperlink ref="H14" r:id="rId9" xr:uid="{226963D1-88DC-4FDF-9464-746014EA1DB4}"/>
    <hyperlink ref="H7" r:id="rId10" xr:uid="{C10D9C33-FA68-4D6D-915A-2B8455A00DA2}"/>
    <hyperlink ref="H4" r:id="rId11" xr:uid="{0DA5D03E-8104-4A2D-850B-FE69F98C797A}"/>
    <hyperlink ref="H16" r:id="rId12" xr:uid="{405933A6-BF91-408B-BAC3-AF8624F07421}"/>
    <hyperlink ref="H17" r:id="rId13" xr:uid="{811B34DD-8817-475F-8873-A38F74627373}"/>
    <hyperlink ref="H18" r:id="rId14" display="https://www.distrelec.ch/de/kunststoffgehaeuse-mit-durchsichtigem-deckel-universal-135x135x60mm-hellgrau-polycarbonat-ip66-ip68-ik07-rnd-rnd-455-01382/p/30375326?trackQuery=cat-DNAV_PL_060501&amp;pos=63&amp;origPos=5&amp;origPageSize=50&amp;track=true&amp;filterapplied=filter_Schutzart%3DIP68%26filter_Innenmass%20H%25C3%25B6he%257E%257Emm%3D48%26filter_Innenmass%20Breite%257E%257Emm%3D105&amp;sid=36165b4749e7fda4eafe6baecdae2b5219b35c2f&amp;itemList=category" xr:uid="{3FBC972B-CA6E-49AB-8272-936D89A1CA96}"/>
    <hyperlink ref="H20" r:id="rId15" xr:uid="{F59144EA-5F77-4E1E-B545-FE1B1652EFC9}"/>
    <hyperlink ref="H26" r:id="rId16" xr:uid="{41487C51-1099-42CE-BADB-650180F062A2}"/>
    <hyperlink ref="H27" r:id="rId17" xr:uid="{57F53829-0DD9-477D-9DAF-AD8C0FE013A8}"/>
    <hyperlink ref="H19" r:id="rId18" display="https://www.distrelec.ch/de/kreuzschraube-flachkopf-blech-pozidriv-pz2-mm-5mm-packung-100-stueck-rnd-rnd-610-00627/p/30172862?trackQuery=cat-DNAV_PL_170101&amp;pos=237&amp;origPos=2&amp;origPageSize=50&amp;track=true&amp;filterapplied=filter_Gewindegr%25C3%25B6sse%3D3.5+mm&amp;sid=369be1a3669d058ef62a94e96aa218c1f2162fc3&amp;itemList=category" xr:uid="{361C16B1-8A84-4FFA-9581-68966CE8D2C6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Meier</dc:creator>
  <cp:lastModifiedBy>Tobias Meier</cp:lastModifiedBy>
  <dcterms:created xsi:type="dcterms:W3CDTF">2021-12-13T20:50:24Z</dcterms:created>
  <dcterms:modified xsi:type="dcterms:W3CDTF">2024-03-23T10:56:06Z</dcterms:modified>
</cp:coreProperties>
</file>