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software\BikeCounterPro\src\dataPackage\"/>
    </mc:Choice>
  </mc:AlternateContent>
  <xr:revisionPtr revIDLastSave="0" documentId="13_ncr:1_{EF565487-F116-482D-8164-61885B025632}" xr6:coauthVersionLast="47" xr6:coauthVersionMax="47" xr10:uidLastSave="{00000000-0000-0000-0000-000000000000}"/>
  <bookViews>
    <workbookView xWindow="-108" yWindow="-108" windowWidth="41496" windowHeight="16896" activeTab="3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F35" i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<sst xmlns="http://schemas.openxmlformats.org/spreadsheetml/2006/main" count="230" uniqueCount="127">
  <si>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</si>
  <si>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</si>
  <si>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</si>
  <si>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</si>
  <si>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</si>
  <si>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</si>
  <si>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</si>
  <si>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</si>
  <si>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</si>
  <si>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</si>
  <si>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</si>
  <si>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</si>
  <si>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</si>
  <si>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</si>
  <si>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</si>
  <si>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</si>
  <si>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</si>
  <si>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</si>
  <si>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</si>
  <si>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</si>
  <si>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</si>
  <si>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</si>
  <si>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</si>
  <si>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</si>
  <si>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</si>
  <si>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</si>
  <si>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</si>
  <si>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</si>
  <si>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</si>
  <si>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</si>
  <si>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</si>
  <si>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</si>
  <si>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</si>
  <si>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</si>
  <si>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</si>
  <si>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</si>
  <si>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</si>
  <si>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</si>
  <si>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</si>
  <si>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</si>
  <si>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</si>
  <si>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</si>
  <si>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</si>
  <si>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</si>
  <si>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</si>
  <si>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</si>
  <si>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</si>
  <si>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</si>
  <si>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</si>
  <si>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</si>
  <si>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</si>
  <si>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</si>
  <si>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</si>
  <si>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</si>
  <si>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</si>
  <si>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</si>
  <si>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</si>
  <si>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</si>
  <si>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</si>
  <si>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</si>
  <si>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</si>
  <si>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</si>
  <si>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</si>
  <si>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</si>
  <si>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</si>
  <si>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</si>
  <si>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</si>
  <si>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</si>
  <si>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</si>
  <si>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</si>
  <si>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</si>
  <si>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</si>
  <si>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</si>
  <si>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</si>
  <si>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</si>
  <si>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</si>
  <si>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</si>
  <si>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</si>
  <si>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</si>
  <si>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</si>
  <si>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</si>
  <si>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</si>
  <si>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</si>
  <si>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</si>
  <si>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</si>
  <si>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</si>
  <si>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</si>
  <si>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</si>
  <si>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</si>
  <si>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</si>
  <si>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</si>
  <si>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</si>
  <si>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</si>
  <si>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</si>
  <si>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</si>
  <si>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</si>
  <si>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</si>
  <si>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</si>
  <si>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</si>
  <si>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</si>
  <si>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</si>
  <si>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</si>
  <si>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</si>
  <si>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</si>
  <si>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</si>
  <si>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</si>
  <si>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</si>
  <si>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</si>
  <si>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</si>
  <si>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</si>
  <si>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</si>
  <si>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</si>
  <si>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</si>
  <si>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</si>
  <si>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</si>
  <si>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</si>
  <si>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</si>
  <si>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d11abf00db12795104943221308b7b15bbd1c374 [d11abf0]</t>
  </si>
  <si>
    <t>Volateg</t>
  </si>
  <si>
    <t>%</t>
  </si>
  <si>
    <t>a0</t>
  </si>
  <si>
    <t>a1</t>
  </si>
  <si>
    <t>a2</t>
  </si>
  <si>
    <t>a3</t>
  </si>
  <si>
    <t>a4</t>
  </si>
  <si>
    <t>a5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</si>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</sst>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6" borderId="0" xfId="2" applyAlignment="1">
      <alignment horizontal="center" vertical="center"/>
    </xf>
    <xf numFmtId="49" fontId="2" fillId="6" borderId="0" xfId="2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8122464461730509"/>
          <c:y val="0.11073522734521875"/>
          <c:w val="0.76013226836200043"/>
          <c:h val="0.83151559726667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BatteryVotage!$B$30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4469703454175978"/>
                  <c:y val="-6.689101613950294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BatteryVotage!$A$31:$A$63</c:f>
              <c:numCache>
                <c:formatCode>0.000</c:formatCode>
                <c:ptCount val="33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  <c:pt idx="25">
                  <c:v>2.95</c:v>
                </c:pt>
                <c:pt idx="26">
                  <c:v>2.9</c:v>
                </c:pt>
                <c:pt idx="27">
                  <c:v>2.85</c:v>
                </c:pt>
                <c:pt idx="28">
                  <c:v>2.8</c:v>
                </c:pt>
                <c:pt idx="29">
                  <c:v>2.7500000000000102</c:v>
                </c:pt>
                <c:pt idx="30">
                  <c:v>2.7000000000000099</c:v>
                </c:pt>
                <c:pt idx="31">
                  <c:v>2.6500000000000101</c:v>
                </c:pt>
                <c:pt idx="32">
                  <c:v>2.6000000000000099</c:v>
                </c:pt>
              </c:numCache>
            </c:numRef>
          </c:xVal>
          <c:yVal>
            <c:numRef>
              <c:f>BatteryVotage!$B$31:$B$63</c:f>
              <c:numCache>
                <c:formatCode>0.000</c:formatCode>
                <c:ptCount val="33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87</c:v>
                </c:pt>
                <c:pt idx="6">
                  <c:v>83</c:v>
                </c:pt>
                <c:pt idx="7">
                  <c:v>78</c:v>
                </c:pt>
                <c:pt idx="8">
                  <c:v>73</c:v>
                </c:pt>
                <c:pt idx="9">
                  <c:v>67</c:v>
                </c:pt>
                <c:pt idx="10">
                  <c:v>62</c:v>
                </c:pt>
                <c:pt idx="11">
                  <c:v>57</c:v>
                </c:pt>
                <c:pt idx="12">
                  <c:v>50</c:v>
                </c:pt>
                <c:pt idx="13">
                  <c:v>43</c:v>
                </c:pt>
                <c:pt idx="14">
                  <c:v>36</c:v>
                </c:pt>
                <c:pt idx="15">
                  <c:v>28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8</c:v>
                </c:pt>
                <c:pt idx="21">
                  <c:v>6.5</c:v>
                </c:pt>
                <c:pt idx="22">
                  <c:v>5.4</c:v>
                </c:pt>
                <c:pt idx="23">
                  <c:v>4.0999999999999996</c:v>
                </c:pt>
                <c:pt idx="24">
                  <c:v>3.6</c:v>
                </c:pt>
                <c:pt idx="25">
                  <c:v>3</c:v>
                </c:pt>
                <c:pt idx="26">
                  <c:v>2.5</c:v>
                </c:pt>
                <c:pt idx="27">
                  <c:v>2.1</c:v>
                </c:pt>
                <c:pt idx="28">
                  <c:v>1.8</c:v>
                </c:pt>
                <c:pt idx="29">
                  <c:v>1.5</c:v>
                </c:pt>
                <c:pt idx="30">
                  <c:v>1.2</c:v>
                </c:pt>
                <c:pt idx="31">
                  <c:v>1</c:v>
                </c:pt>
                <c:pt idx="3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6-4B14-880B-DE055377ED1C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BatteryVotage!$A$31:$A$55</c:f>
              <c:numCache>
                <c:formatCode>0.000</c:formatCode>
                <c:ptCount val="25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</c:numCache>
            </c:numRef>
          </c:xVal>
          <c:yVal>
            <c:numRef>
              <c:f>BatteryVotage!$C$31:$C$55</c:f>
              <c:numCache>
                <c:formatCode>0.000</c:formatCode>
                <c:ptCount val="25"/>
                <c:pt idx="0">
                  <c:v>100.04675371996564</c:v>
                </c:pt>
                <c:pt idx="1">
                  <c:v>99.405541643900506</c:v>
                </c:pt>
                <c:pt idx="2">
                  <c:v>97.885026838273916</c:v>
                </c:pt>
                <c:pt idx="3">
                  <c:v>95.511479702858196</c:v>
                </c:pt>
                <c:pt idx="4">
                  <c:v>92.330696823737526</c:v>
                </c:pt>
                <c:pt idx="5">
                  <c:v>88.405632938047347</c:v>
                </c:pt>
                <c:pt idx="6">
                  <c:v>83.814032900780148</c:v>
                </c:pt>
                <c:pt idx="7">
                  <c:v>78.646063650106953</c:v>
                </c:pt>
                <c:pt idx="8">
                  <c:v>73.001946173659235</c:v>
                </c:pt>
                <c:pt idx="9">
                  <c:v>66.989587474461587</c:v>
                </c:pt>
                <c:pt idx="10">
                  <c:v>60.722212536311417</c:v>
                </c:pt>
                <c:pt idx="11">
                  <c:v>54.315996290177281</c:v>
                </c:pt>
                <c:pt idx="12">
                  <c:v>47.887695580277068</c:v>
                </c:pt>
                <c:pt idx="13">
                  <c:v>41.55228112925397</c:v>
                </c:pt>
                <c:pt idx="14">
                  <c:v>35.420569505040476</c:v>
                </c:pt>
                <c:pt idx="15">
                  <c:v>29.596855085597781</c:v>
                </c:pt>
                <c:pt idx="16">
                  <c:v>24.176542026129027</c:v>
                </c:pt>
                <c:pt idx="17">
                  <c:v>19.243776223993336</c:v>
                </c:pt>
                <c:pt idx="18">
                  <c:v>14.869077284987725</c:v>
                </c:pt>
                <c:pt idx="19">
                  <c:v>11.106970489425294</c:v>
                </c:pt>
                <c:pt idx="20">
                  <c:v>7.9936187574858195</c:v>
                </c:pt>
                <c:pt idx="21">
                  <c:v>5.5444546161379549</c:v>
                </c:pt>
                <c:pt idx="22">
                  <c:v>3.7518121635876014</c:v>
                </c:pt>
                <c:pt idx="23">
                  <c:v>2.5825590366948745</c:v>
                </c:pt>
                <c:pt idx="24">
                  <c:v>1.9757283759172424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6-4B14-880B-DE055377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1535"/>
        <c:axId val="770739263"/>
      </c:scatterChart>
      <c:valAx>
        <c:axId val="637611535"/>
        <c:scaling>
          <c:orientation val="minMax"/>
          <c:max val="4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0739263"/>
        <c:crosses val="autoZero"/>
        <c:crossBetween val="midCat"/>
      </c:valAx>
      <c:valAx>
        <c:axId val="770739263"/>
        <c:scaling>
          <c:orientation val="minMax"/>
          <c:max val="10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761153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177641</xdr:colOff>
      <xdr:row>1</xdr:row>
      <xdr:rowOff>20002</xdr:rowOff>
    </xdr:from>
    <xdr:to>
      <xdr:col>8</xdr:col>
      <xdr:colOff>177641</xdr:colOff>
      <xdr:row>26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196361</xdr:colOff>
      <xdr:row>28</xdr:row>
      <xdr:rowOff>26963</xdr:rowOff>
    </xdr:from>
    <xdr:to>
      <xdr:col>12</xdr:col>
      <xdr:colOff>51581</xdr:colOff>
      <xdr:row>64</xdr:row>
      <xdr:rowOff>147711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CDC41-5519-9B20-729D-5CBBE2F2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workbookViewId="0">
      <selection activeCell="E14" sqref="E14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  <c r="D13" t="s">
        <v>96</v>
      </c>
      <c r="E13" t="s">
        <v>117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  <c r="F17" t="s">
        <v>116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</row>
    <row r="19" spans="1:11" x14ac:dyDescent="0.3">
      <c r="D19" t="s">
        <v>91</v>
      </c>
      <c r="E19" t="s">
        <v>94</v>
      </c>
      <c r="F19" t="s">
        <v>91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115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3">
      <c r="A28" t="s">
        <v>83</v>
      </c>
      <c r="B28">
        <v>3</v>
      </c>
      <c r="D28" t="s">
        <v>107</v>
      </c>
      <c r="E28" t="s">
        <v>97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109</v>
      </c>
      <c r="E33" t="s">
        <v>99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E34" t="s">
        <v>104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E35" t="s">
        <v>105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110</v>
      </c>
    </row>
    <row r="51" spans="1:6" x14ac:dyDescent="0.3">
      <c r="A51" t="s">
        <v>11</v>
      </c>
      <c r="B51">
        <v>24</v>
      </c>
      <c r="C51" t="s">
        <v>114</v>
      </c>
    </row>
    <row r="52" spans="1:6" x14ac:dyDescent="0.3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3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7" t="s">
        <v>47</v>
      </c>
      <c r="B1" s="28"/>
      <c r="C1" s="28"/>
      <c r="D1" s="28"/>
      <c r="E1" s="28"/>
      <c r="F1" s="28"/>
      <c r="G1" s="28"/>
      <c r="H1" s="29"/>
      <c r="I1" s="27" t="s">
        <v>48</v>
      </c>
      <c r="J1" s="28"/>
      <c r="K1" s="28"/>
      <c r="L1" s="28"/>
      <c r="M1" s="28"/>
      <c r="N1" s="28"/>
      <c r="O1" s="28"/>
      <c r="P1" s="29"/>
      <c r="Q1" s="27" t="s">
        <v>49</v>
      </c>
      <c r="R1" s="28"/>
      <c r="S1" s="28"/>
      <c r="T1" s="28"/>
      <c r="U1" s="28"/>
      <c r="V1" s="28"/>
      <c r="W1" s="28"/>
      <c r="X1" s="29"/>
      <c r="Y1" s="27" t="s">
        <v>50</v>
      </c>
      <c r="Z1" s="28"/>
      <c r="AA1" s="28"/>
      <c r="AB1" s="28"/>
      <c r="AC1" s="28"/>
      <c r="AD1" s="28"/>
      <c r="AE1" s="28"/>
      <c r="AF1" s="2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86</v>
      </c>
      <c r="J3" s="34"/>
      <c r="K3" s="34"/>
      <c r="L3" s="34"/>
      <c r="M3" s="34"/>
      <c r="N3" s="33" t="s">
        <v>46</v>
      </c>
      <c r="O3" s="34"/>
      <c r="P3" s="35"/>
      <c r="Q3" s="33" t="s">
        <v>38</v>
      </c>
      <c r="R3" s="34"/>
      <c r="S3" s="35"/>
      <c r="T3" s="30" t="s">
        <v>37</v>
      </c>
      <c r="U3" s="31"/>
      <c r="V3" s="31"/>
      <c r="W3" s="31"/>
      <c r="X3" s="32"/>
      <c r="Y3" s="30" t="s">
        <v>23</v>
      </c>
      <c r="Z3" s="31"/>
      <c r="AA3" s="31"/>
      <c r="AB3" s="31"/>
      <c r="AC3" s="32"/>
      <c r="AD3" s="30" t="s">
        <v>54</v>
      </c>
      <c r="AE3" s="31"/>
      <c r="AF3" s="32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6" t="s">
        <v>53</v>
      </c>
      <c r="B6" s="26"/>
      <c r="C6" s="26"/>
      <c r="D6" s="26"/>
      <c r="E6" s="26"/>
      <c r="F6" s="26"/>
      <c r="G6" s="26"/>
      <c r="H6" s="26"/>
      <c r="I6" s="26">
        <v>38</v>
      </c>
      <c r="J6" s="26"/>
      <c r="K6" s="26"/>
      <c r="L6" s="26"/>
      <c r="M6" s="26"/>
      <c r="N6" s="26"/>
      <c r="O6" s="26"/>
      <c r="P6" s="26"/>
      <c r="Q6" s="26">
        <v>73</v>
      </c>
      <c r="R6" s="26"/>
      <c r="S6" s="26"/>
      <c r="T6" s="26"/>
      <c r="U6" s="26"/>
      <c r="V6" s="26"/>
      <c r="W6" s="26"/>
      <c r="X6" s="26"/>
      <c r="Y6" s="26">
        <v>88</v>
      </c>
      <c r="Z6" s="26"/>
      <c r="AA6" s="26"/>
      <c r="AB6" s="26"/>
      <c r="AC6" s="26"/>
      <c r="AD6" s="26"/>
      <c r="AE6" s="26"/>
      <c r="AF6" s="26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2" t="s">
        <v>28</v>
      </c>
      <c r="B8" s="22"/>
      <c r="C8" s="22"/>
      <c r="D8" s="22"/>
      <c r="E8" s="22"/>
      <c r="F8" s="22"/>
      <c r="G8" s="22"/>
      <c r="H8" s="22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22" t="s">
        <v>28</v>
      </c>
      <c r="R8" s="22"/>
      <c r="S8" s="22"/>
      <c r="T8" s="22" t="s">
        <v>28</v>
      </c>
      <c r="U8" s="22"/>
      <c r="V8" s="22"/>
      <c r="W8" s="22"/>
      <c r="X8" s="22"/>
      <c r="Y8" s="22" t="s">
        <v>28</v>
      </c>
      <c r="Z8" s="22"/>
      <c r="AA8" s="22"/>
      <c r="AB8" s="22"/>
      <c r="AC8" s="22"/>
      <c r="AD8" s="22" t="s">
        <v>28</v>
      </c>
      <c r="AE8" s="22"/>
      <c r="AF8" s="22"/>
    </row>
    <row r="9" spans="1:32" x14ac:dyDescent="0.3">
      <c r="A9" s="22">
        <v>10</v>
      </c>
      <c r="B9" s="22"/>
      <c r="C9" s="22"/>
      <c r="D9" s="22"/>
      <c r="E9" s="22"/>
      <c r="F9" s="22"/>
      <c r="G9" s="22"/>
      <c r="H9" s="22"/>
      <c r="I9" s="22">
        <v>7</v>
      </c>
      <c r="J9" s="22"/>
      <c r="K9" s="22"/>
      <c r="L9" s="22"/>
      <c r="M9" s="22"/>
      <c r="N9" s="22">
        <v>0</v>
      </c>
      <c r="O9" s="22"/>
      <c r="P9" s="22"/>
      <c r="Q9" s="22">
        <v>3</v>
      </c>
      <c r="R9" s="22"/>
      <c r="S9" s="22"/>
      <c r="T9" s="22">
        <v>19</v>
      </c>
      <c r="U9" s="22"/>
      <c r="V9" s="22"/>
      <c r="W9" s="22"/>
      <c r="X9" s="22"/>
      <c r="Y9" s="22">
        <v>17</v>
      </c>
      <c r="Z9" s="22"/>
      <c r="AA9" s="22"/>
      <c r="AB9" s="22"/>
      <c r="AC9" s="22"/>
      <c r="AD9" s="22">
        <v>0</v>
      </c>
      <c r="AE9" s="22"/>
      <c r="AF9" s="22"/>
    </row>
    <row r="10" spans="1:32" x14ac:dyDescent="0.3">
      <c r="A10" s="22" t="s">
        <v>55</v>
      </c>
      <c r="B10" s="22"/>
      <c r="C10" s="22"/>
      <c r="D10" s="22"/>
      <c r="E10" s="22"/>
      <c r="F10" s="22"/>
      <c r="G10" s="22"/>
      <c r="H10" s="22"/>
      <c r="I10" s="22" t="s">
        <v>87</v>
      </c>
      <c r="J10" s="22"/>
      <c r="K10" s="22"/>
      <c r="L10" s="22"/>
      <c r="M10" s="22"/>
      <c r="N10" s="22" t="s">
        <v>56</v>
      </c>
      <c r="O10" s="22"/>
      <c r="P10" s="22"/>
      <c r="Q10" s="22" t="s">
        <v>57</v>
      </c>
      <c r="R10" s="22"/>
      <c r="S10" s="22"/>
      <c r="T10" s="22" t="s">
        <v>58</v>
      </c>
      <c r="U10" s="22"/>
      <c r="V10" s="22"/>
      <c r="W10" s="22"/>
      <c r="X10" s="22"/>
      <c r="Y10" s="22" t="s">
        <v>59</v>
      </c>
      <c r="Z10" s="22"/>
      <c r="AA10" s="22"/>
      <c r="AB10" s="22"/>
      <c r="AC10" s="22"/>
      <c r="AD10" s="22" t="s">
        <v>60</v>
      </c>
      <c r="AE10" s="22"/>
      <c r="AF10" s="22"/>
    </row>
    <row r="11" spans="1:32" x14ac:dyDescent="0.3">
      <c r="A11" s="22">
        <f>A9</f>
        <v>10</v>
      </c>
      <c r="B11" s="22"/>
      <c r="C11" s="22"/>
      <c r="D11" s="22"/>
      <c r="E11" s="22"/>
      <c r="F11" s="22"/>
      <c r="G11" s="22"/>
      <c r="H11" s="22"/>
      <c r="I11" s="23">
        <f>'Data package'!$B$31*I9+'Data package'!$B$28</f>
        <v>3.338709677419355</v>
      </c>
      <c r="J11" s="23"/>
      <c r="K11" s="23"/>
      <c r="L11" s="23"/>
      <c r="M11" s="23"/>
      <c r="N11" s="20">
        <f ca="1">LOOKUP(N9,'Data package'!$D$21:$D$24,'Data package'!$E$22:$E$35)</f>
        <v>0</v>
      </c>
      <c r="O11" s="20"/>
      <c r="P11" s="20"/>
      <c r="Q11" s="24">
        <f>100/(2^3-1)*Q9</f>
        <v>42.857142857142861</v>
      </c>
      <c r="R11" s="24"/>
      <c r="S11" s="24"/>
      <c r="T11" s="24">
        <f>'Data package'!$B$40*T9+'Data package'!$B$37</f>
        <v>22.903225806451616</v>
      </c>
      <c r="U11" s="20"/>
      <c r="V11" s="20"/>
      <c r="W11" s="20"/>
      <c r="X11" s="20"/>
      <c r="Y11" s="20">
        <f>Y9</f>
        <v>17</v>
      </c>
      <c r="Z11" s="20"/>
      <c r="AA11" s="20"/>
      <c r="AB11" s="20"/>
      <c r="AC11" s="20"/>
      <c r="AD11" s="20">
        <f>LOOKUP(AD9,'Data package'!$A$84:$A$88,'Data package'!$B$84:$B$88)</f>
        <v>1</v>
      </c>
      <c r="AE11" s="20"/>
      <c r="AF11" s="20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6" t="s">
        <v>62</v>
      </c>
      <c r="B15" s="26"/>
      <c r="C15" s="26"/>
      <c r="D15" s="26"/>
      <c r="E15" s="26"/>
      <c r="F15" s="26"/>
      <c r="G15" s="26"/>
      <c r="H15" s="26"/>
      <c r="I15" s="26" t="s">
        <v>63</v>
      </c>
      <c r="J15" s="26"/>
      <c r="K15" s="26"/>
      <c r="L15" s="26"/>
      <c r="M15" s="26"/>
      <c r="N15" s="26"/>
      <c r="O15" s="26"/>
      <c r="P15" s="26"/>
      <c r="Q15" s="26" t="s">
        <v>64</v>
      </c>
      <c r="R15" s="26"/>
      <c r="S15" s="26"/>
      <c r="T15" s="26"/>
      <c r="U15" s="26"/>
      <c r="V15" s="26"/>
      <c r="W15" s="26"/>
      <c r="X15" s="26"/>
      <c r="Y15" s="26" t="s">
        <v>65</v>
      </c>
      <c r="Z15" s="26"/>
      <c r="AA15" s="26"/>
      <c r="AB15" s="26"/>
      <c r="AC15" s="26"/>
      <c r="AD15" s="26"/>
      <c r="AE15" s="26"/>
      <c r="AF15" s="26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2" t="s">
        <v>28</v>
      </c>
      <c r="B17" s="22"/>
      <c r="C17" s="22"/>
      <c r="D17" s="22"/>
      <c r="E17" s="22"/>
      <c r="F17" s="22"/>
      <c r="G17" s="22"/>
      <c r="H17" s="22"/>
      <c r="I17" s="22" t="s">
        <v>28</v>
      </c>
      <c r="J17" s="22"/>
      <c r="K17" s="22"/>
      <c r="L17" s="22"/>
      <c r="M17" s="22"/>
      <c r="N17" s="22" t="s">
        <v>28</v>
      </c>
      <c r="O17" s="22"/>
      <c r="P17" s="22"/>
      <c r="Q17" s="22" t="s">
        <v>28</v>
      </c>
      <c r="R17" s="22"/>
      <c r="S17" s="22"/>
      <c r="T17" s="22" t="s">
        <v>28</v>
      </c>
      <c r="U17" s="22"/>
      <c r="V17" s="22"/>
      <c r="W17" s="22"/>
      <c r="X17" s="22"/>
      <c r="Y17" s="22" t="s">
        <v>28</v>
      </c>
      <c r="Z17" s="22"/>
      <c r="AA17" s="22"/>
      <c r="AB17" s="22"/>
      <c r="AC17" s="22"/>
      <c r="AD17" s="22" t="s">
        <v>28</v>
      </c>
      <c r="AE17" s="22"/>
      <c r="AF17" s="22"/>
    </row>
    <row r="18" spans="1:96" x14ac:dyDescent="0.3">
      <c r="A18" s="22">
        <v>5</v>
      </c>
      <c r="B18" s="22"/>
      <c r="C18" s="22"/>
      <c r="D18" s="22"/>
      <c r="E18" s="22"/>
      <c r="F18" s="22"/>
      <c r="G18" s="22"/>
      <c r="H18" s="22"/>
      <c r="I18" s="22">
        <v>8</v>
      </c>
      <c r="J18" s="22"/>
      <c r="K18" s="22"/>
      <c r="L18" s="22"/>
      <c r="M18" s="22"/>
      <c r="N18" s="22">
        <v>0</v>
      </c>
      <c r="O18" s="22"/>
      <c r="P18" s="22"/>
      <c r="Q18" s="22">
        <v>3</v>
      </c>
      <c r="R18" s="22"/>
      <c r="S18" s="22"/>
      <c r="T18" s="22">
        <v>19</v>
      </c>
      <c r="U18" s="22"/>
      <c r="V18" s="22"/>
      <c r="W18" s="22"/>
      <c r="X18" s="22"/>
      <c r="Y18" s="22">
        <v>17</v>
      </c>
      <c r="Z18" s="22"/>
      <c r="AA18" s="22"/>
      <c r="AB18" s="22"/>
      <c r="AC18" s="22"/>
      <c r="AD18" s="22">
        <v>0</v>
      </c>
      <c r="AE18" s="22"/>
      <c r="AF18" s="22"/>
    </row>
    <row r="19" spans="1:96" x14ac:dyDescent="0.3">
      <c r="A19" s="22" t="s">
        <v>55</v>
      </c>
      <c r="B19" s="22"/>
      <c r="C19" s="22"/>
      <c r="D19" s="22"/>
      <c r="E19" s="22"/>
      <c r="F19" s="22"/>
      <c r="G19" s="22"/>
      <c r="H19" s="22"/>
      <c r="I19" s="22" t="s">
        <v>87</v>
      </c>
      <c r="J19" s="22"/>
      <c r="K19" s="22"/>
      <c r="L19" s="22"/>
      <c r="M19" s="22"/>
      <c r="N19" s="22" t="s">
        <v>56</v>
      </c>
      <c r="O19" s="22"/>
      <c r="P19" s="22"/>
      <c r="Q19" s="22" t="s">
        <v>57</v>
      </c>
      <c r="R19" s="22"/>
      <c r="S19" s="22"/>
      <c r="T19" s="22" t="s">
        <v>58</v>
      </c>
      <c r="U19" s="22"/>
      <c r="V19" s="22"/>
      <c r="W19" s="22"/>
      <c r="X19" s="22"/>
      <c r="Y19" s="22" t="s">
        <v>59</v>
      </c>
      <c r="Z19" s="22"/>
      <c r="AA19" s="22"/>
      <c r="AB19" s="22"/>
      <c r="AC19" s="22"/>
      <c r="AD19" s="22" t="s">
        <v>60</v>
      </c>
      <c r="AE19" s="22"/>
      <c r="AF19" s="22"/>
    </row>
    <row r="20" spans="1:96" x14ac:dyDescent="0.3">
      <c r="A20" s="22">
        <f>A18</f>
        <v>5</v>
      </c>
      <c r="B20" s="22"/>
      <c r="C20" s="22"/>
      <c r="D20" s="22"/>
      <c r="E20" s="22"/>
      <c r="F20" s="22"/>
      <c r="G20" s="22"/>
      <c r="H20" s="22"/>
      <c r="I20" s="23">
        <f>'Data package'!$B$31*I18+'Data package'!$B$28</f>
        <v>3.3870967741935485</v>
      </c>
      <c r="J20" s="23"/>
      <c r="K20" s="23"/>
      <c r="L20" s="23"/>
      <c r="M20" s="23"/>
      <c r="N20" s="20">
        <f ca="1">LOOKUP(N18,'Data package'!$D$21:$D$24,'Data package'!$E$22:$E$35)</f>
        <v>0</v>
      </c>
      <c r="O20" s="20"/>
      <c r="P20" s="20"/>
      <c r="Q20" s="24">
        <f>100/(2^3-1)*Q18</f>
        <v>42.857142857142861</v>
      </c>
      <c r="R20" s="24"/>
      <c r="S20" s="24"/>
      <c r="T20" s="24">
        <f>'Data package'!$B$40*T18+'Data package'!$B$37</f>
        <v>22.903225806451616</v>
      </c>
      <c r="U20" s="20"/>
      <c r="V20" s="20"/>
      <c r="W20" s="20"/>
      <c r="X20" s="20"/>
      <c r="Y20" s="20">
        <f>Y18</f>
        <v>17</v>
      </c>
      <c r="Z20" s="20"/>
      <c r="AA20" s="20"/>
      <c r="AB20" s="20"/>
      <c r="AC20" s="20"/>
      <c r="AD20" s="20">
        <f>LOOKUP(AD18,'Data package'!$A$84:$A$88,'Data package'!$B$84:$B$88)</f>
        <v>1</v>
      </c>
      <c r="AE20" s="20"/>
      <c r="AF20" s="20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6" t="s">
        <v>53</v>
      </c>
      <c r="B24" s="26"/>
      <c r="C24" s="26"/>
      <c r="D24" s="26"/>
      <c r="E24" s="26"/>
      <c r="F24" s="26"/>
      <c r="G24" s="26"/>
      <c r="H24" s="26"/>
      <c r="I24" s="26" t="s">
        <v>63</v>
      </c>
      <c r="J24" s="26"/>
      <c r="K24" s="26"/>
      <c r="L24" s="26"/>
      <c r="M24" s="26"/>
      <c r="N24" s="26"/>
      <c r="O24" s="26"/>
      <c r="P24" s="26"/>
      <c r="Q24" s="26" t="s">
        <v>64</v>
      </c>
      <c r="R24" s="26"/>
      <c r="S24" s="26"/>
      <c r="T24" s="26"/>
      <c r="U24" s="26"/>
      <c r="V24" s="26"/>
      <c r="W24" s="26"/>
      <c r="X24" s="26"/>
      <c r="Y24" s="26" t="s">
        <v>66</v>
      </c>
      <c r="Z24" s="26"/>
      <c r="AA24" s="26"/>
      <c r="AB24" s="26"/>
      <c r="AC24" s="26"/>
      <c r="AD24" s="26"/>
      <c r="AE24" s="26"/>
      <c r="AF24" s="26"/>
      <c r="AG24" s="21">
        <v>59</v>
      </c>
      <c r="AH24" s="21"/>
      <c r="AI24" s="21"/>
      <c r="AJ24" s="21"/>
      <c r="AK24" s="21"/>
      <c r="AL24" s="21"/>
      <c r="AM24" s="21"/>
      <c r="AN24" s="21"/>
      <c r="AO24" s="21">
        <v>96</v>
      </c>
      <c r="AP24" s="21"/>
      <c r="AQ24" s="21"/>
      <c r="AR24" s="21"/>
      <c r="AS24" s="21"/>
      <c r="AT24" s="21"/>
      <c r="AU24" s="21"/>
      <c r="AV24" s="21"/>
      <c r="AW24" s="21">
        <v>65</v>
      </c>
      <c r="AX24" s="21"/>
      <c r="AY24" s="21"/>
      <c r="AZ24" s="21"/>
      <c r="BA24" s="21"/>
      <c r="BB24" s="21"/>
      <c r="BC24" s="21"/>
      <c r="BD24" s="21"/>
      <c r="BE24" s="21" t="s">
        <v>67</v>
      </c>
      <c r="BF24" s="21"/>
      <c r="BG24" s="21"/>
      <c r="BH24" s="21"/>
      <c r="BI24" s="21"/>
      <c r="BJ24" s="21"/>
      <c r="BK24" s="21"/>
      <c r="BL24" s="21"/>
      <c r="BM24" s="21" t="s">
        <v>68</v>
      </c>
      <c r="BN24" s="21"/>
      <c r="BO24" s="21"/>
      <c r="BP24" s="21"/>
      <c r="BQ24" s="21"/>
      <c r="BR24" s="21"/>
      <c r="BS24" s="21"/>
      <c r="BT24" s="21"/>
      <c r="BU24" s="21">
        <v>69</v>
      </c>
      <c r="BV24" s="21"/>
      <c r="BW24" s="21"/>
      <c r="BX24" s="21"/>
      <c r="BY24" s="21"/>
      <c r="BZ24" s="21"/>
      <c r="CA24" s="21"/>
      <c r="CB24" s="21"/>
      <c r="CC24" s="21" t="s">
        <v>67</v>
      </c>
      <c r="CD24" s="21"/>
      <c r="CE24" s="21"/>
      <c r="CF24" s="21"/>
      <c r="CG24" s="21"/>
      <c r="CH24" s="21"/>
      <c r="CI24" s="21"/>
      <c r="CJ24" s="21"/>
      <c r="CK24" s="21" t="s">
        <v>69</v>
      </c>
      <c r="CL24" s="21"/>
      <c r="CM24" s="21"/>
      <c r="CN24" s="21"/>
      <c r="CO24" s="21"/>
      <c r="CP24" s="21"/>
      <c r="CQ24" s="21"/>
      <c r="CR24" s="21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2" t="s">
        <v>28</v>
      </c>
      <c r="B26" s="22"/>
      <c r="C26" s="22"/>
      <c r="D26" s="22"/>
      <c r="E26" s="22"/>
      <c r="F26" s="22"/>
      <c r="G26" s="22"/>
      <c r="H26" s="22"/>
      <c r="I26" s="22" t="s">
        <v>28</v>
      </c>
      <c r="J26" s="22"/>
      <c r="K26" s="22"/>
      <c r="L26" s="22"/>
      <c r="M26" s="22"/>
      <c r="N26" s="22" t="s">
        <v>28</v>
      </c>
      <c r="O26" s="22"/>
      <c r="P26" s="22"/>
      <c r="Q26" s="22" t="s">
        <v>28</v>
      </c>
      <c r="R26" s="22"/>
      <c r="S26" s="22"/>
      <c r="T26" s="22" t="s">
        <v>28</v>
      </c>
      <c r="U26" s="22"/>
      <c r="V26" s="22"/>
      <c r="W26" s="22"/>
      <c r="X26" s="22"/>
      <c r="Y26" s="22" t="s">
        <v>28</v>
      </c>
      <c r="Z26" s="22"/>
      <c r="AA26" s="22"/>
      <c r="AB26" s="22"/>
      <c r="AC26" s="22"/>
      <c r="AD26" s="22" t="s">
        <v>28</v>
      </c>
      <c r="AE26" s="22"/>
      <c r="AF26" s="22"/>
      <c r="AG26" s="20" t="s">
        <v>70</v>
      </c>
      <c r="AH26" s="20"/>
      <c r="AI26" s="20"/>
      <c r="AJ26" s="20"/>
      <c r="AK26" s="20"/>
      <c r="AL26" s="20"/>
      <c r="AM26" s="20"/>
      <c r="AN26" s="20"/>
      <c r="AO26" s="20" t="s">
        <v>70</v>
      </c>
      <c r="AP26" s="20"/>
      <c r="AQ26" s="20"/>
      <c r="AR26" s="20"/>
      <c r="AS26" s="20"/>
      <c r="AT26" s="20"/>
      <c r="AU26" s="20"/>
      <c r="AV26" s="20"/>
      <c r="AW26" s="20" t="s">
        <v>70</v>
      </c>
      <c r="AX26" s="20"/>
      <c r="AY26" s="20"/>
      <c r="AZ26" s="20"/>
      <c r="BA26" s="20"/>
      <c r="BB26" s="20"/>
      <c r="BC26" s="20"/>
      <c r="BD26" s="20"/>
      <c r="BE26" s="20" t="s">
        <v>70</v>
      </c>
      <c r="BF26" s="20"/>
      <c r="BG26" s="20"/>
      <c r="BH26" s="20"/>
      <c r="BI26" s="20"/>
      <c r="BJ26" s="20"/>
      <c r="BK26" s="20"/>
      <c r="BL26" s="20"/>
      <c r="BM26" s="20" t="s">
        <v>70</v>
      </c>
      <c r="BN26" s="20"/>
      <c r="BO26" s="20"/>
      <c r="BP26" s="20"/>
      <c r="BQ26" s="20"/>
      <c r="BR26" s="20"/>
      <c r="BS26" s="20"/>
      <c r="BT26" s="20"/>
      <c r="BU26" s="20" t="s">
        <v>70</v>
      </c>
      <c r="BV26" s="20"/>
      <c r="BW26" s="20"/>
      <c r="BX26" s="20"/>
      <c r="BY26" s="20"/>
      <c r="BZ26" s="20"/>
      <c r="CA26" s="20"/>
      <c r="CB26" s="20"/>
      <c r="CC26" s="20" t="s">
        <v>70</v>
      </c>
      <c r="CD26" s="20"/>
      <c r="CE26" s="20"/>
      <c r="CF26" s="20"/>
      <c r="CG26" s="20"/>
      <c r="CH26" s="20"/>
      <c r="CI26" s="20"/>
      <c r="CJ26" s="20"/>
      <c r="CK26" s="20" t="s">
        <v>70</v>
      </c>
      <c r="CL26" s="20"/>
      <c r="CM26" s="20"/>
      <c r="CN26" s="20"/>
      <c r="CO26" s="20"/>
      <c r="CP26" s="20"/>
      <c r="CQ26" s="20"/>
      <c r="CR26" s="20"/>
    </row>
    <row r="27" spans="1:96" x14ac:dyDescent="0.3">
      <c r="A27" s="22">
        <v>10</v>
      </c>
      <c r="B27" s="22"/>
      <c r="C27" s="22"/>
      <c r="D27" s="22"/>
      <c r="E27" s="22"/>
      <c r="F27" s="22"/>
      <c r="G27" s="22"/>
      <c r="H27" s="22"/>
      <c r="I27" s="22">
        <v>8</v>
      </c>
      <c r="J27" s="22"/>
      <c r="K27" s="22"/>
      <c r="L27" s="22"/>
      <c r="M27" s="22"/>
      <c r="N27" s="22">
        <v>0</v>
      </c>
      <c r="O27" s="22"/>
      <c r="P27" s="22"/>
      <c r="Q27" s="22">
        <v>3</v>
      </c>
      <c r="R27" s="22"/>
      <c r="S27" s="22"/>
      <c r="T27" s="22">
        <v>19</v>
      </c>
      <c r="U27" s="22"/>
      <c r="V27" s="22"/>
      <c r="W27" s="22"/>
      <c r="X27" s="22"/>
      <c r="Y27" s="22">
        <v>21</v>
      </c>
      <c r="Z27" s="22"/>
      <c r="AA27" s="22"/>
      <c r="AB27" s="22"/>
      <c r="AC27" s="22"/>
      <c r="AD27" s="22">
        <v>0</v>
      </c>
      <c r="AE27" s="22"/>
      <c r="AF27" s="22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2" t="s">
        <v>55</v>
      </c>
      <c r="B28" s="22"/>
      <c r="C28" s="22"/>
      <c r="D28" s="22"/>
      <c r="E28" s="22"/>
      <c r="F28" s="22"/>
      <c r="G28" s="22"/>
      <c r="H28" s="22"/>
      <c r="I28" s="22" t="s">
        <v>87</v>
      </c>
      <c r="J28" s="22"/>
      <c r="K28" s="22"/>
      <c r="L28" s="22"/>
      <c r="M28" s="22"/>
      <c r="N28" s="22" t="s">
        <v>56</v>
      </c>
      <c r="O28" s="22"/>
      <c r="P28" s="22"/>
      <c r="Q28" s="22" t="s">
        <v>57</v>
      </c>
      <c r="R28" s="22"/>
      <c r="S28" s="22"/>
      <c r="T28" s="22" t="s">
        <v>58</v>
      </c>
      <c r="U28" s="22"/>
      <c r="V28" s="22"/>
      <c r="W28" s="22"/>
      <c r="X28" s="22"/>
      <c r="Y28" s="22" t="s">
        <v>59</v>
      </c>
      <c r="Z28" s="22"/>
      <c r="AA28" s="22"/>
      <c r="AB28" s="22"/>
      <c r="AC28" s="22"/>
      <c r="AD28" s="22" t="s">
        <v>60</v>
      </c>
      <c r="AE28" s="22"/>
      <c r="AF28" s="22"/>
      <c r="AG28" s="20" t="s">
        <v>71</v>
      </c>
      <c r="AH28" s="20"/>
      <c r="AI28" s="20"/>
      <c r="AJ28" s="20"/>
      <c r="AK28" s="20"/>
      <c r="AL28" s="20"/>
      <c r="AM28" s="20" t="s">
        <v>72</v>
      </c>
      <c r="AN28" s="20"/>
      <c r="AO28" s="20"/>
      <c r="AP28" s="20"/>
      <c r="AQ28" s="20"/>
      <c r="AR28" s="20"/>
      <c r="AS28" s="20" t="s">
        <v>73</v>
      </c>
      <c r="AT28" s="20"/>
      <c r="AU28" s="20"/>
      <c r="AV28" s="20"/>
      <c r="AW28" s="20"/>
      <c r="AX28" s="20"/>
      <c r="AY28" s="20" t="s">
        <v>74</v>
      </c>
      <c r="AZ28" s="20"/>
      <c r="BA28" s="20"/>
      <c r="BB28" s="20"/>
      <c r="BC28" s="20"/>
      <c r="BD28" s="20"/>
      <c r="BE28" s="20" t="s">
        <v>75</v>
      </c>
      <c r="BF28" s="20"/>
      <c r="BG28" s="20"/>
      <c r="BH28" s="20"/>
      <c r="BI28" s="20"/>
      <c r="BJ28" s="20"/>
      <c r="BK28" s="20" t="s">
        <v>76</v>
      </c>
      <c r="BL28" s="20"/>
      <c r="BM28" s="20"/>
      <c r="BN28" s="20"/>
      <c r="BO28" s="20"/>
      <c r="BP28" s="20"/>
      <c r="BQ28" s="20" t="s">
        <v>77</v>
      </c>
      <c r="BR28" s="20"/>
      <c r="BS28" s="20"/>
      <c r="BT28" s="20"/>
      <c r="BU28" s="20"/>
      <c r="BV28" s="20"/>
      <c r="BW28" s="20" t="s">
        <v>78</v>
      </c>
      <c r="BX28" s="20"/>
      <c r="BY28" s="20"/>
      <c r="BZ28" s="20"/>
      <c r="CA28" s="20"/>
      <c r="CB28" s="20"/>
      <c r="CC28" s="20" t="s">
        <v>79</v>
      </c>
      <c r="CD28" s="20"/>
      <c r="CE28" s="20"/>
      <c r="CF28" s="20"/>
      <c r="CG28" s="20"/>
      <c r="CH28" s="20"/>
      <c r="CI28" s="20" t="s">
        <v>80</v>
      </c>
      <c r="CJ28" s="20"/>
      <c r="CK28" s="20"/>
      <c r="CL28" s="20"/>
      <c r="CM28" s="20"/>
      <c r="CN28" s="20"/>
    </row>
    <row r="29" spans="1:96" x14ac:dyDescent="0.3">
      <c r="A29" s="22">
        <f>A27</f>
        <v>10</v>
      </c>
      <c r="B29" s="22"/>
      <c r="C29" s="22"/>
      <c r="D29" s="22"/>
      <c r="E29" s="22"/>
      <c r="F29" s="22"/>
      <c r="G29" s="22"/>
      <c r="H29" s="22"/>
      <c r="I29" s="23">
        <f>'Data package'!$B$31*I27+'Data package'!$B$28</f>
        <v>3.3870967741935485</v>
      </c>
      <c r="J29" s="23"/>
      <c r="K29" s="23"/>
      <c r="L29" s="23"/>
      <c r="M29" s="23"/>
      <c r="N29" s="20">
        <f ca="1">LOOKUP(N27,'Data package'!$D$21:$D$24,'Data package'!$E$22:$E$35)</f>
        <v>0</v>
      </c>
      <c r="O29" s="20"/>
      <c r="P29" s="20"/>
      <c r="Q29" s="24">
        <f>100/(2^3-1)*Q27</f>
        <v>42.857142857142861</v>
      </c>
      <c r="R29" s="24"/>
      <c r="S29" s="24"/>
      <c r="T29" s="24">
        <f>'Data package'!$B$40*T27+'Data package'!$B$37</f>
        <v>22.903225806451616</v>
      </c>
      <c r="U29" s="20"/>
      <c r="V29" s="20"/>
      <c r="W29" s="20"/>
      <c r="X29" s="20"/>
      <c r="Y29" s="20">
        <f>Y27</f>
        <v>21</v>
      </c>
      <c r="Z29" s="20"/>
      <c r="AA29" s="20"/>
      <c r="AB29" s="20"/>
      <c r="AC29" s="20"/>
      <c r="AD29" s="20">
        <f>LOOKUP(AD27,'Data package'!$A$84:$A$88,'Data package'!$B$84:$B$88)</f>
        <v>1</v>
      </c>
      <c r="AE29" s="20"/>
      <c r="AF29" s="20"/>
      <c r="AG29" s="20" t="s">
        <v>70</v>
      </c>
      <c r="AH29" s="20"/>
      <c r="AI29" s="20"/>
      <c r="AJ29" s="20"/>
      <c r="AK29" s="20"/>
      <c r="AL29" s="20"/>
      <c r="AM29" s="20" t="s">
        <v>70</v>
      </c>
      <c r="AN29" s="20"/>
      <c r="AO29" s="20"/>
      <c r="AP29" s="20"/>
      <c r="AQ29" s="20"/>
      <c r="AR29" s="20"/>
      <c r="AS29" s="20" t="s">
        <v>70</v>
      </c>
      <c r="AT29" s="20"/>
      <c r="AU29" s="20"/>
      <c r="AV29" s="20"/>
      <c r="AW29" s="20"/>
      <c r="AX29" s="20"/>
      <c r="AY29" s="20" t="s">
        <v>70</v>
      </c>
      <c r="AZ29" s="20"/>
      <c r="BA29" s="20"/>
      <c r="BB29" s="20"/>
      <c r="BC29" s="20"/>
      <c r="BD29" s="20"/>
      <c r="BE29" s="20" t="s">
        <v>70</v>
      </c>
      <c r="BF29" s="20"/>
      <c r="BG29" s="20"/>
      <c r="BH29" s="20"/>
      <c r="BI29" s="20"/>
      <c r="BJ29" s="20"/>
      <c r="BK29" s="20" t="s">
        <v>70</v>
      </c>
      <c r="BL29" s="20"/>
      <c r="BM29" s="20"/>
      <c r="BN29" s="20"/>
      <c r="BO29" s="20"/>
      <c r="BP29" s="20"/>
      <c r="BQ29" s="20" t="s">
        <v>70</v>
      </c>
      <c r="BR29" s="20"/>
      <c r="BS29" s="20"/>
      <c r="BT29" s="20"/>
      <c r="BU29" s="20"/>
      <c r="BV29" s="20"/>
      <c r="BW29" s="20" t="s">
        <v>70</v>
      </c>
      <c r="BX29" s="20"/>
      <c r="BY29" s="20"/>
      <c r="BZ29" s="20"/>
      <c r="CA29" s="20"/>
      <c r="CB29" s="20"/>
      <c r="CC29" s="20" t="s">
        <v>70</v>
      </c>
      <c r="CD29" s="20"/>
      <c r="CE29" s="20"/>
      <c r="CF29" s="20"/>
      <c r="CG29" s="20"/>
      <c r="CH29" s="20"/>
      <c r="CI29" s="20" t="s">
        <v>70</v>
      </c>
      <c r="CJ29" s="20"/>
      <c r="CK29" s="20"/>
      <c r="CL29" s="20"/>
      <c r="CM29" s="20"/>
      <c r="CN29" s="20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0" t="s">
        <v>81</v>
      </c>
      <c r="AH31" s="20"/>
      <c r="AI31" s="20"/>
      <c r="AJ31" s="20"/>
      <c r="AK31" s="20"/>
      <c r="AL31" s="20"/>
      <c r="AM31" s="20" t="s">
        <v>81</v>
      </c>
      <c r="AN31" s="20"/>
      <c r="AO31" s="20"/>
      <c r="AP31" s="20"/>
      <c r="AQ31" s="20"/>
      <c r="AR31" s="20"/>
      <c r="AS31" s="20" t="s">
        <v>81</v>
      </c>
      <c r="AT31" s="20"/>
      <c r="AU31" s="20"/>
      <c r="AV31" s="20"/>
      <c r="AW31" s="20"/>
      <c r="AX31" s="20"/>
      <c r="AY31" s="20" t="s">
        <v>81</v>
      </c>
      <c r="AZ31" s="20"/>
      <c r="BA31" s="20"/>
      <c r="BB31" s="20"/>
      <c r="BC31" s="20"/>
      <c r="BD31" s="20"/>
      <c r="BE31" s="20" t="s">
        <v>81</v>
      </c>
      <c r="BF31" s="20"/>
      <c r="BG31" s="20"/>
      <c r="BH31" s="20"/>
      <c r="BI31" s="20"/>
      <c r="BJ31" s="20"/>
      <c r="BK31" s="20" t="s">
        <v>81</v>
      </c>
      <c r="BL31" s="20"/>
      <c r="BM31" s="20"/>
      <c r="BN31" s="20"/>
      <c r="BO31" s="20"/>
      <c r="BP31" s="20"/>
      <c r="BQ31" s="20" t="s">
        <v>81</v>
      </c>
      <c r="BR31" s="20"/>
      <c r="BS31" s="20"/>
      <c r="BT31" s="20"/>
      <c r="BU31" s="20"/>
      <c r="BV31" s="20"/>
      <c r="BW31" s="20" t="s">
        <v>81</v>
      </c>
      <c r="BX31" s="20"/>
      <c r="BY31" s="20"/>
      <c r="BZ31" s="20"/>
      <c r="CA31" s="20"/>
      <c r="CB31" s="20"/>
      <c r="CC31" s="20" t="s">
        <v>81</v>
      </c>
      <c r="CD31" s="20"/>
      <c r="CE31" s="20"/>
      <c r="CF31" s="20"/>
      <c r="CG31" s="20"/>
      <c r="CH31" s="20"/>
      <c r="CI31" s="20" t="s">
        <v>81</v>
      </c>
      <c r="CJ31" s="20"/>
      <c r="CK31" s="20"/>
      <c r="CL31" s="20"/>
      <c r="CM31" s="20"/>
      <c r="CN31" s="20"/>
    </row>
    <row r="32" spans="1:96" x14ac:dyDescent="0.3">
      <c r="AG32" s="20">
        <v>25</v>
      </c>
      <c r="AH32" s="20"/>
      <c r="AI32" s="20"/>
      <c r="AJ32" s="20"/>
      <c r="AK32" s="20"/>
      <c r="AL32" s="20"/>
      <c r="AM32" s="20">
        <v>25</v>
      </c>
      <c r="AN32" s="20"/>
      <c r="AO32" s="20"/>
      <c r="AP32" s="20"/>
      <c r="AQ32" s="20"/>
      <c r="AR32" s="20"/>
      <c r="AS32" s="20">
        <v>25</v>
      </c>
      <c r="AT32" s="20"/>
      <c r="AU32" s="20"/>
      <c r="AV32" s="20"/>
      <c r="AW32" s="20"/>
      <c r="AX32" s="20"/>
      <c r="AY32" s="20">
        <v>25</v>
      </c>
      <c r="AZ32" s="20"/>
      <c r="BA32" s="20"/>
      <c r="BB32" s="20"/>
      <c r="BC32" s="20"/>
      <c r="BD32" s="20"/>
      <c r="BE32" s="20">
        <v>26</v>
      </c>
      <c r="BF32" s="20"/>
      <c r="BG32" s="20"/>
      <c r="BH32" s="20"/>
      <c r="BI32" s="20"/>
      <c r="BJ32" s="20"/>
      <c r="BK32" s="20">
        <v>26</v>
      </c>
      <c r="BL32" s="20"/>
      <c r="BM32" s="20"/>
      <c r="BN32" s="20"/>
      <c r="BO32" s="20"/>
      <c r="BP32" s="20"/>
      <c r="BQ32" s="20">
        <v>26</v>
      </c>
      <c r="BR32" s="20"/>
      <c r="BS32" s="20"/>
      <c r="BT32" s="20"/>
      <c r="BU32" s="20"/>
      <c r="BV32" s="20"/>
      <c r="BW32" s="20">
        <v>26</v>
      </c>
      <c r="BX32" s="20"/>
      <c r="BY32" s="20"/>
      <c r="BZ32" s="20"/>
      <c r="CA32" s="20"/>
      <c r="CB32" s="20"/>
      <c r="CC32" s="20">
        <v>26</v>
      </c>
      <c r="CD32" s="20"/>
      <c r="CE32" s="20"/>
      <c r="CF32" s="20"/>
      <c r="CG32" s="20"/>
      <c r="CH32" s="20"/>
      <c r="CI32" s="20">
        <v>26</v>
      </c>
      <c r="CJ32" s="20"/>
      <c r="CK32" s="20"/>
      <c r="CL32" s="20"/>
      <c r="CM32" s="20"/>
      <c r="CN32" s="20"/>
    </row>
  </sheetData>
  <mergeCells count="166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2" t="s">
        <v>44</v>
      </c>
      <c r="C1" s="22"/>
      <c r="D1" s="22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F63"/>
  <sheetViews>
    <sheetView tabSelected="1" zoomScale="85" zoomScaleNormal="85" workbookViewId="0">
      <selection activeCell="K18" sqref="K18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  <row r="30" spans="1:6" x14ac:dyDescent="0.3">
      <c r="A30" t="s">
        <v>118</v>
      </c>
      <c r="B30" t="s">
        <v>119</v>
      </c>
      <c r="C30" t="s">
        <v>126</v>
      </c>
      <c r="E30" t="s">
        <v>120</v>
      </c>
      <c r="F30">
        <v>-35946.107099583001</v>
      </c>
    </row>
    <row r="31" spans="1:6" x14ac:dyDescent="0.3">
      <c r="A31" s="16">
        <v>4.2</v>
      </c>
      <c r="B31" s="16">
        <v>100</v>
      </c>
      <c r="C31" s="16">
        <f>$F$35*(A31^5)+$F$34*A31^4+$F$33*A31^3+$F$32*A31^2+$F$31*A31+$F$30</f>
        <v>100.04675371996564</v>
      </c>
      <c r="E31" t="s">
        <v>121</v>
      </c>
      <c r="F31">
        <v>52310.9370900473</v>
      </c>
    </row>
    <row r="32" spans="1:6" x14ac:dyDescent="0.3">
      <c r="A32" s="16">
        <v>4.1500000000000004</v>
      </c>
      <c r="B32" s="16">
        <v>99.5</v>
      </c>
      <c r="C32" s="16">
        <f>$F$35*A32^5+$F$34*A32^4+$F$33*A32^3+$F$32*A32^2+$F$31*A32+$F$30</f>
        <v>99.405541643900506</v>
      </c>
      <c r="E32" t="s">
        <v>122</v>
      </c>
      <c r="F32">
        <v>-29962.807104122399</v>
      </c>
    </row>
    <row r="33" spans="1:6" x14ac:dyDescent="0.3">
      <c r="A33" s="16">
        <v>4.0999999999999996</v>
      </c>
      <c r="B33" s="16">
        <v>99</v>
      </c>
      <c r="C33" s="16">
        <f t="shared" ref="C32:C55" si="0">$F$35*A33^5+$F$34*A33^4+$F$33*A33^3+$F$32*A33^2+$F$31*A33+$F$30</f>
        <v>97.885026838273916</v>
      </c>
      <c r="E33" t="s">
        <v>123</v>
      </c>
      <c r="F33">
        <v>8431.4105127834991</v>
      </c>
    </row>
    <row r="34" spans="1:6" x14ac:dyDescent="0.3">
      <c r="A34" s="16">
        <v>4.05</v>
      </c>
      <c r="B34" s="16">
        <v>96</v>
      </c>
      <c r="C34" s="16">
        <f t="shared" si="0"/>
        <v>95.511479702858196</v>
      </c>
      <c r="E34" t="s">
        <v>124</v>
      </c>
      <c r="F34">
        <v>-1164.3507315616</v>
      </c>
    </row>
    <row r="35" spans="1:6" x14ac:dyDescent="0.3">
      <c r="A35" s="16">
        <v>4</v>
      </c>
      <c r="B35" s="16">
        <v>91</v>
      </c>
      <c r="C35" s="16">
        <f t="shared" si="0"/>
        <v>92.330696823737526</v>
      </c>
      <c r="E35" t="s">
        <v>125</v>
      </c>
      <c r="F35">
        <v>63.147575745899999</v>
      </c>
    </row>
    <row r="36" spans="1:6" x14ac:dyDescent="0.3">
      <c r="A36" s="16">
        <v>3.95</v>
      </c>
      <c r="B36" s="16">
        <v>87</v>
      </c>
      <c r="C36" s="16">
        <f t="shared" si="0"/>
        <v>88.405632938047347</v>
      </c>
    </row>
    <row r="37" spans="1:6" x14ac:dyDescent="0.3">
      <c r="A37" s="16">
        <v>3.9</v>
      </c>
      <c r="B37" s="16">
        <v>83</v>
      </c>
      <c r="C37" s="16">
        <f t="shared" si="0"/>
        <v>83.814032900780148</v>
      </c>
    </row>
    <row r="38" spans="1:6" x14ac:dyDescent="0.3">
      <c r="A38" s="16">
        <v>3.85</v>
      </c>
      <c r="B38" s="16">
        <v>78</v>
      </c>
      <c r="C38" s="16">
        <f t="shared" si="0"/>
        <v>78.646063650106953</v>
      </c>
    </row>
    <row r="39" spans="1:6" x14ac:dyDescent="0.3">
      <c r="A39" s="16">
        <v>3.8</v>
      </c>
      <c r="B39" s="16">
        <v>73</v>
      </c>
      <c r="C39" s="16">
        <f t="shared" si="0"/>
        <v>73.001946173659235</v>
      </c>
    </row>
    <row r="40" spans="1:6" x14ac:dyDescent="0.3">
      <c r="A40" s="16">
        <v>3.75</v>
      </c>
      <c r="B40" s="16">
        <v>67</v>
      </c>
      <c r="C40" s="16">
        <f t="shared" si="0"/>
        <v>66.989587474461587</v>
      </c>
    </row>
    <row r="41" spans="1:6" x14ac:dyDescent="0.3">
      <c r="A41" s="16">
        <v>3.7</v>
      </c>
      <c r="B41" s="16">
        <v>62</v>
      </c>
      <c r="C41" s="16">
        <f t="shared" si="0"/>
        <v>60.722212536311417</v>
      </c>
    </row>
    <row r="42" spans="1:6" x14ac:dyDescent="0.3">
      <c r="A42" s="16">
        <v>3.65</v>
      </c>
      <c r="B42" s="16">
        <v>57</v>
      </c>
      <c r="C42" s="16">
        <f t="shared" si="0"/>
        <v>54.315996290177281</v>
      </c>
    </row>
    <row r="43" spans="1:6" x14ac:dyDescent="0.3">
      <c r="A43" s="16">
        <v>3.6</v>
      </c>
      <c r="B43" s="16">
        <v>50</v>
      </c>
      <c r="C43" s="16">
        <f t="shared" si="0"/>
        <v>47.887695580277068</v>
      </c>
    </row>
    <row r="44" spans="1:6" x14ac:dyDescent="0.3">
      <c r="A44" s="16">
        <v>3.55</v>
      </c>
      <c r="B44" s="16">
        <v>43</v>
      </c>
      <c r="C44" s="16">
        <f t="shared" si="0"/>
        <v>41.55228112925397</v>
      </c>
    </row>
    <row r="45" spans="1:6" x14ac:dyDescent="0.3">
      <c r="A45" s="16">
        <v>3.5</v>
      </c>
      <c r="B45" s="16">
        <v>36</v>
      </c>
      <c r="C45" s="16">
        <f t="shared" si="0"/>
        <v>35.420569505040476</v>
      </c>
    </row>
    <row r="46" spans="1:6" x14ac:dyDescent="0.3">
      <c r="A46" s="16">
        <v>3.45</v>
      </c>
      <c r="B46" s="16">
        <v>28</v>
      </c>
      <c r="C46" s="16">
        <f t="shared" si="0"/>
        <v>29.596855085597781</v>
      </c>
    </row>
    <row r="47" spans="1:6" x14ac:dyDescent="0.3">
      <c r="A47" s="16">
        <v>3.4</v>
      </c>
      <c r="B47" s="16">
        <v>21</v>
      </c>
      <c r="C47" s="16">
        <f t="shared" si="0"/>
        <v>24.176542026129027</v>
      </c>
    </row>
    <row r="48" spans="1:6" x14ac:dyDescent="0.3">
      <c r="A48" s="16">
        <v>3.35</v>
      </c>
      <c r="B48" s="16">
        <v>17</v>
      </c>
      <c r="C48" s="16">
        <f t="shared" si="0"/>
        <v>19.243776223993336</v>
      </c>
    </row>
    <row r="49" spans="1:3" x14ac:dyDescent="0.3">
      <c r="A49" s="16">
        <v>3.3</v>
      </c>
      <c r="B49" s="16">
        <v>13</v>
      </c>
      <c r="C49" s="16">
        <f t="shared" si="0"/>
        <v>14.869077284987725</v>
      </c>
    </row>
    <row r="50" spans="1:3" x14ac:dyDescent="0.3">
      <c r="A50" s="16">
        <v>3.25</v>
      </c>
      <c r="B50" s="16">
        <v>10</v>
      </c>
      <c r="C50" s="16">
        <f t="shared" si="0"/>
        <v>11.106970489425294</v>
      </c>
    </row>
    <row r="51" spans="1:3" x14ac:dyDescent="0.3">
      <c r="A51" s="16">
        <v>3.2</v>
      </c>
      <c r="B51" s="16">
        <v>8</v>
      </c>
      <c r="C51" s="16">
        <f t="shared" si="0"/>
        <v>7.9936187574858195</v>
      </c>
    </row>
    <row r="52" spans="1:3" x14ac:dyDescent="0.3">
      <c r="A52" s="16">
        <v>3.15</v>
      </c>
      <c r="B52" s="16">
        <v>6.5</v>
      </c>
      <c r="C52" s="16">
        <f t="shared" si="0"/>
        <v>5.5444546161379549</v>
      </c>
    </row>
    <row r="53" spans="1:3" x14ac:dyDescent="0.3">
      <c r="A53" s="16">
        <v>3.1</v>
      </c>
      <c r="B53" s="16">
        <v>5.4</v>
      </c>
      <c r="C53" s="16">
        <f t="shared" si="0"/>
        <v>3.7518121635876014</v>
      </c>
    </row>
    <row r="54" spans="1:3" x14ac:dyDescent="0.3">
      <c r="A54" s="16">
        <v>3.05</v>
      </c>
      <c r="B54" s="16">
        <v>4.0999999999999996</v>
      </c>
      <c r="C54" s="16">
        <f t="shared" si="0"/>
        <v>2.5825590366948745</v>
      </c>
    </row>
    <row r="55" spans="1:3" x14ac:dyDescent="0.3">
      <c r="A55" s="16">
        <v>3</v>
      </c>
      <c r="B55" s="16">
        <v>3.6</v>
      </c>
      <c r="C55" s="16">
        <f t="shared" si="0"/>
        <v>1.9757283759172424</v>
      </c>
    </row>
    <row r="56" spans="1:3" x14ac:dyDescent="0.3">
      <c r="A56" s="16">
        <v>2.95</v>
      </c>
      <c r="B56" s="16">
        <v>3</v>
      </c>
      <c r="C56" s="16"/>
    </row>
    <row r="57" spans="1:3" x14ac:dyDescent="0.3">
      <c r="A57" s="16">
        <v>2.9</v>
      </c>
      <c r="B57" s="16">
        <v>2.5</v>
      </c>
      <c r="C57" s="16"/>
    </row>
    <row r="58" spans="1:3" x14ac:dyDescent="0.3">
      <c r="A58" s="16">
        <v>2.85</v>
      </c>
      <c r="B58" s="16">
        <v>2.1</v>
      </c>
      <c r="C58" s="16"/>
    </row>
    <row r="59" spans="1:3" x14ac:dyDescent="0.3">
      <c r="A59" s="16">
        <v>2.8</v>
      </c>
      <c r="B59" s="16">
        <v>1.8</v>
      </c>
      <c r="C59" s="16"/>
    </row>
    <row r="60" spans="1:3" x14ac:dyDescent="0.3">
      <c r="A60" s="16">
        <v>2.7500000000000102</v>
      </c>
      <c r="B60" s="16">
        <v>1.5</v>
      </c>
      <c r="C60" s="16"/>
    </row>
    <row r="61" spans="1:3" x14ac:dyDescent="0.3">
      <c r="A61" s="16">
        <v>2.7000000000000099</v>
      </c>
      <c r="B61" s="16">
        <v>1.2</v>
      </c>
      <c r="C61" s="16"/>
    </row>
    <row r="62" spans="1:3" x14ac:dyDescent="0.3">
      <c r="A62" s="16">
        <v>2.6500000000000101</v>
      </c>
      <c r="B62" s="16">
        <v>1</v>
      </c>
      <c r="C62" s="16"/>
    </row>
    <row r="63" spans="1:3" x14ac:dyDescent="0.3">
      <c r="A63" s="16">
        <v>2.6000000000000099</v>
      </c>
      <c r="B63" s="16">
        <v>0.8</v>
      </c>
      <c r="C63" s="1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23</v>
      </c>
      <c r="J3" s="34"/>
      <c r="K3" s="34"/>
      <c r="L3" s="34"/>
      <c r="M3" s="34"/>
      <c r="N3" s="33" t="s">
        <v>30</v>
      </c>
      <c r="O3" s="34"/>
      <c r="P3" s="3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2" t="s">
        <v>25</v>
      </c>
      <c r="S6" s="22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2">
        <v>17</v>
      </c>
      <c r="J9" s="22"/>
      <c r="K9" s="22"/>
      <c r="L9" s="22"/>
      <c r="M9" s="22"/>
      <c r="N9" s="22">
        <v>4</v>
      </c>
      <c r="O9" s="22"/>
      <c r="P9" s="22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 t="s">
        <v>29</v>
      </c>
      <c r="O10" s="22"/>
      <c r="P10" s="22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3">
        <f>100/(2^3-1)*N9</f>
        <v>57.142857142857146</v>
      </c>
      <c r="O11" s="23"/>
      <c r="P11" s="23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2022-10-20T10:07:04Z</dcterms:modified>
</cp:coreProperties>
</file>