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4740" windowHeight="15600" tabRatio="500"/>
  </bookViews>
  <sheets>
    <sheet name="covid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189" i="1" l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188" i="1"/>
  <c r="H187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51" i="1"/>
  <c r="H150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13" i="1"/>
  <c r="H11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4" i="1"/>
  <c r="H73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35" i="1"/>
  <c r="H3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H5" i="1"/>
  <c r="H3" i="1"/>
  <c r="H2" i="1"/>
  <c r="E219" i="1"/>
  <c r="E218" i="1"/>
  <c r="E217" i="1"/>
  <c r="G219" i="1"/>
  <c r="F219" i="1"/>
  <c r="E216" i="1"/>
  <c r="G218" i="1"/>
  <c r="F218" i="1"/>
  <c r="E215" i="1"/>
  <c r="G217" i="1"/>
  <c r="F217" i="1"/>
  <c r="E214" i="1"/>
  <c r="G216" i="1"/>
  <c r="F216" i="1"/>
  <c r="E213" i="1"/>
  <c r="G215" i="1"/>
  <c r="F215" i="1"/>
  <c r="E212" i="1"/>
  <c r="G214" i="1"/>
  <c r="F214" i="1"/>
  <c r="E211" i="1"/>
  <c r="G213" i="1"/>
  <c r="F213" i="1"/>
  <c r="E210" i="1"/>
  <c r="G212" i="1"/>
  <c r="F212" i="1"/>
  <c r="E209" i="1"/>
  <c r="G211" i="1"/>
  <c r="F211" i="1"/>
  <c r="E208" i="1"/>
  <c r="G210" i="1"/>
  <c r="F210" i="1"/>
  <c r="E207" i="1"/>
  <c r="G209" i="1"/>
  <c r="F209" i="1"/>
  <c r="E206" i="1"/>
  <c r="G208" i="1"/>
  <c r="F208" i="1"/>
  <c r="E205" i="1"/>
  <c r="G207" i="1"/>
  <c r="F207" i="1"/>
  <c r="E204" i="1"/>
  <c r="G206" i="1"/>
  <c r="F206" i="1"/>
  <c r="E203" i="1"/>
  <c r="G205" i="1"/>
  <c r="F205" i="1"/>
  <c r="E202" i="1"/>
  <c r="G204" i="1"/>
  <c r="F204" i="1"/>
  <c r="E201" i="1"/>
  <c r="G203" i="1"/>
  <c r="F203" i="1"/>
  <c r="E200" i="1"/>
  <c r="G202" i="1"/>
  <c r="F202" i="1"/>
  <c r="E199" i="1"/>
  <c r="G201" i="1"/>
  <c r="F201" i="1"/>
  <c r="E198" i="1"/>
  <c r="G200" i="1"/>
  <c r="F200" i="1"/>
  <c r="E197" i="1"/>
  <c r="G199" i="1"/>
  <c r="F199" i="1"/>
  <c r="E196" i="1"/>
  <c r="G198" i="1"/>
  <c r="F198" i="1"/>
  <c r="E195" i="1"/>
  <c r="G197" i="1"/>
  <c r="F197" i="1"/>
  <c r="E194" i="1"/>
  <c r="G196" i="1"/>
  <c r="F196" i="1"/>
  <c r="E193" i="1"/>
  <c r="G195" i="1"/>
  <c r="F195" i="1"/>
  <c r="E192" i="1"/>
  <c r="G194" i="1"/>
  <c r="F194" i="1"/>
  <c r="E191" i="1"/>
  <c r="G193" i="1"/>
  <c r="F193" i="1"/>
  <c r="E190" i="1"/>
  <c r="G192" i="1"/>
  <c r="F192" i="1"/>
  <c r="E189" i="1"/>
  <c r="G191" i="1"/>
  <c r="F191" i="1"/>
  <c r="E188" i="1"/>
  <c r="G190" i="1"/>
  <c r="F190" i="1"/>
  <c r="F189" i="1"/>
  <c r="E184" i="1"/>
  <c r="E183" i="1"/>
  <c r="E182" i="1"/>
  <c r="G184" i="1"/>
  <c r="F184" i="1"/>
  <c r="E181" i="1"/>
  <c r="G183" i="1"/>
  <c r="F183" i="1"/>
  <c r="E180" i="1"/>
  <c r="G182" i="1"/>
  <c r="F182" i="1"/>
  <c r="E179" i="1"/>
  <c r="G181" i="1"/>
  <c r="F181" i="1"/>
  <c r="E178" i="1"/>
  <c r="G180" i="1"/>
  <c r="F180" i="1"/>
  <c r="E177" i="1"/>
  <c r="G179" i="1"/>
  <c r="F179" i="1"/>
  <c r="E176" i="1"/>
  <c r="G178" i="1"/>
  <c r="F178" i="1"/>
  <c r="E175" i="1"/>
  <c r="G177" i="1"/>
  <c r="F177" i="1"/>
  <c r="E174" i="1"/>
  <c r="G176" i="1"/>
  <c r="F176" i="1"/>
  <c r="E173" i="1"/>
  <c r="G175" i="1"/>
  <c r="F175" i="1"/>
  <c r="E172" i="1"/>
  <c r="G174" i="1"/>
  <c r="F174" i="1"/>
  <c r="E171" i="1"/>
  <c r="G173" i="1"/>
  <c r="F173" i="1"/>
  <c r="E170" i="1"/>
  <c r="G172" i="1"/>
  <c r="F172" i="1"/>
  <c r="E169" i="1"/>
  <c r="G171" i="1"/>
  <c r="F171" i="1"/>
  <c r="E168" i="1"/>
  <c r="G170" i="1"/>
  <c r="F170" i="1"/>
  <c r="E167" i="1"/>
  <c r="G169" i="1"/>
  <c r="F169" i="1"/>
  <c r="E166" i="1"/>
  <c r="G168" i="1"/>
  <c r="F168" i="1"/>
  <c r="F167" i="1"/>
  <c r="E149" i="1"/>
  <c r="E148" i="1"/>
  <c r="E147" i="1"/>
  <c r="G149" i="1"/>
  <c r="F149" i="1"/>
  <c r="E146" i="1"/>
  <c r="G148" i="1"/>
  <c r="F148" i="1"/>
  <c r="E145" i="1"/>
  <c r="G147" i="1"/>
  <c r="F147" i="1"/>
  <c r="E144" i="1"/>
  <c r="G146" i="1"/>
  <c r="F146" i="1"/>
  <c r="E143" i="1"/>
  <c r="G145" i="1"/>
  <c r="F145" i="1"/>
  <c r="E142" i="1"/>
  <c r="G144" i="1"/>
  <c r="F144" i="1"/>
  <c r="E141" i="1"/>
  <c r="G143" i="1"/>
  <c r="F143" i="1"/>
  <c r="E140" i="1"/>
  <c r="G142" i="1"/>
  <c r="F142" i="1"/>
  <c r="E139" i="1"/>
  <c r="G141" i="1"/>
  <c r="F141" i="1"/>
  <c r="E138" i="1"/>
  <c r="G140" i="1"/>
  <c r="F140" i="1"/>
  <c r="E137" i="1"/>
  <c r="G139" i="1"/>
  <c r="F139" i="1"/>
  <c r="E136" i="1"/>
  <c r="G138" i="1"/>
  <c r="F138" i="1"/>
  <c r="E135" i="1"/>
  <c r="G137" i="1"/>
  <c r="F137" i="1"/>
  <c r="E134" i="1"/>
  <c r="G136" i="1"/>
  <c r="F136" i="1"/>
  <c r="E133" i="1"/>
  <c r="G135" i="1"/>
  <c r="F135" i="1"/>
  <c r="E132" i="1"/>
  <c r="G134" i="1"/>
  <c r="F134" i="1"/>
  <c r="E131" i="1"/>
  <c r="G133" i="1"/>
  <c r="F133" i="1"/>
  <c r="E130" i="1"/>
  <c r="G132" i="1"/>
  <c r="F132" i="1"/>
  <c r="E129" i="1"/>
  <c r="G131" i="1"/>
  <c r="F131" i="1"/>
  <c r="E128" i="1"/>
  <c r="G130" i="1"/>
  <c r="F130" i="1"/>
  <c r="E127" i="1"/>
  <c r="G129" i="1"/>
  <c r="F129" i="1"/>
  <c r="E126" i="1"/>
  <c r="G128" i="1"/>
  <c r="F128" i="1"/>
  <c r="E125" i="1"/>
  <c r="G127" i="1"/>
  <c r="F127" i="1"/>
  <c r="E124" i="1"/>
  <c r="G126" i="1"/>
  <c r="F126" i="1"/>
  <c r="E123" i="1"/>
  <c r="G125" i="1"/>
  <c r="F125" i="1"/>
  <c r="E122" i="1"/>
  <c r="G124" i="1"/>
  <c r="F124" i="1"/>
  <c r="E121" i="1"/>
  <c r="G123" i="1"/>
  <c r="F123" i="1"/>
  <c r="E120" i="1"/>
  <c r="G122" i="1"/>
  <c r="F122" i="1"/>
  <c r="E119" i="1"/>
  <c r="G121" i="1"/>
  <c r="F121" i="1"/>
  <c r="E118" i="1"/>
  <c r="G120" i="1"/>
  <c r="F120" i="1"/>
  <c r="E117" i="1"/>
  <c r="G119" i="1"/>
  <c r="F119" i="1"/>
  <c r="E116" i="1"/>
  <c r="G118" i="1"/>
  <c r="F118" i="1"/>
  <c r="E115" i="1"/>
  <c r="G117" i="1"/>
  <c r="F117" i="1"/>
  <c r="E114" i="1"/>
  <c r="G116" i="1"/>
  <c r="F116" i="1"/>
  <c r="E113" i="1"/>
  <c r="G115" i="1"/>
  <c r="F115" i="1"/>
  <c r="E112" i="1"/>
  <c r="G114" i="1"/>
  <c r="F114" i="1"/>
  <c r="F113" i="1"/>
  <c r="E110" i="1"/>
  <c r="E109" i="1"/>
  <c r="E108" i="1"/>
  <c r="G110" i="1"/>
  <c r="F110" i="1"/>
  <c r="E107" i="1"/>
  <c r="G109" i="1"/>
  <c r="F109" i="1"/>
  <c r="E106" i="1"/>
  <c r="G108" i="1"/>
  <c r="F108" i="1"/>
  <c r="E105" i="1"/>
  <c r="G107" i="1"/>
  <c r="F107" i="1"/>
  <c r="E104" i="1"/>
  <c r="G106" i="1"/>
  <c r="F106" i="1"/>
  <c r="E103" i="1"/>
  <c r="G105" i="1"/>
  <c r="F105" i="1"/>
  <c r="E102" i="1"/>
  <c r="G104" i="1"/>
  <c r="F104" i="1"/>
  <c r="E101" i="1"/>
  <c r="G103" i="1"/>
  <c r="F103" i="1"/>
  <c r="E100" i="1"/>
  <c r="G102" i="1"/>
  <c r="F102" i="1"/>
  <c r="E99" i="1"/>
  <c r="G101" i="1"/>
  <c r="F101" i="1"/>
  <c r="E98" i="1"/>
  <c r="G100" i="1"/>
  <c r="F100" i="1"/>
  <c r="E97" i="1"/>
  <c r="G99" i="1"/>
  <c r="F99" i="1"/>
  <c r="E96" i="1"/>
  <c r="G98" i="1"/>
  <c r="F98" i="1"/>
  <c r="E95" i="1"/>
  <c r="G97" i="1"/>
  <c r="F97" i="1"/>
  <c r="E94" i="1"/>
  <c r="G96" i="1"/>
  <c r="F96" i="1"/>
  <c r="E93" i="1"/>
  <c r="G95" i="1"/>
  <c r="F95" i="1"/>
  <c r="E92" i="1"/>
  <c r="G94" i="1"/>
  <c r="F94" i="1"/>
  <c r="E91" i="1"/>
  <c r="G93" i="1"/>
  <c r="F93" i="1"/>
  <c r="E90" i="1"/>
  <c r="G92" i="1"/>
  <c r="F92" i="1"/>
  <c r="E89" i="1"/>
  <c r="G91" i="1"/>
  <c r="F91" i="1"/>
  <c r="E88" i="1"/>
  <c r="G90" i="1"/>
  <c r="F90" i="1"/>
  <c r="E87" i="1"/>
  <c r="G89" i="1"/>
  <c r="F89" i="1"/>
  <c r="E86" i="1"/>
  <c r="G88" i="1"/>
  <c r="F88" i="1"/>
  <c r="E85" i="1"/>
  <c r="G87" i="1"/>
  <c r="F87" i="1"/>
  <c r="E84" i="1"/>
  <c r="G86" i="1"/>
  <c r="F86" i="1"/>
  <c r="E83" i="1"/>
  <c r="G85" i="1"/>
  <c r="F85" i="1"/>
  <c r="E82" i="1"/>
  <c r="G84" i="1"/>
  <c r="F84" i="1"/>
  <c r="E81" i="1"/>
  <c r="G83" i="1"/>
  <c r="F83" i="1"/>
  <c r="E80" i="1"/>
  <c r="G82" i="1"/>
  <c r="F82" i="1"/>
  <c r="E79" i="1"/>
  <c r="G81" i="1"/>
  <c r="F81" i="1"/>
  <c r="E78" i="1"/>
  <c r="G80" i="1"/>
  <c r="F80" i="1"/>
  <c r="E77" i="1"/>
  <c r="G79" i="1"/>
  <c r="F79" i="1"/>
  <c r="E76" i="1"/>
  <c r="G78" i="1"/>
  <c r="F78" i="1"/>
  <c r="E75" i="1"/>
  <c r="G77" i="1"/>
  <c r="F77" i="1"/>
  <c r="E74" i="1"/>
  <c r="G76" i="1"/>
  <c r="F76" i="1"/>
  <c r="E73" i="1"/>
  <c r="G75" i="1"/>
  <c r="F75" i="1"/>
  <c r="F74" i="1"/>
  <c r="E71" i="1"/>
  <c r="E70" i="1"/>
  <c r="E69" i="1"/>
  <c r="G71" i="1"/>
  <c r="F71" i="1"/>
  <c r="E68" i="1"/>
  <c r="G70" i="1"/>
  <c r="F70" i="1"/>
  <c r="E67" i="1"/>
  <c r="G69" i="1"/>
  <c r="F69" i="1"/>
  <c r="E66" i="1"/>
  <c r="G68" i="1"/>
  <c r="F68" i="1"/>
  <c r="E65" i="1"/>
  <c r="G67" i="1"/>
  <c r="F67" i="1"/>
  <c r="E64" i="1"/>
  <c r="G66" i="1"/>
  <c r="F66" i="1"/>
  <c r="E63" i="1"/>
  <c r="G65" i="1"/>
  <c r="F65" i="1"/>
  <c r="E62" i="1"/>
  <c r="G64" i="1"/>
  <c r="F64" i="1"/>
  <c r="E61" i="1"/>
  <c r="G63" i="1"/>
  <c r="F63" i="1"/>
  <c r="E60" i="1"/>
  <c r="G62" i="1"/>
  <c r="F62" i="1"/>
  <c r="E59" i="1"/>
  <c r="G61" i="1"/>
  <c r="F61" i="1"/>
  <c r="E58" i="1"/>
  <c r="G60" i="1"/>
  <c r="F60" i="1"/>
  <c r="E57" i="1"/>
  <c r="G59" i="1"/>
  <c r="F59" i="1"/>
  <c r="E56" i="1"/>
  <c r="G58" i="1"/>
  <c r="F58" i="1"/>
  <c r="E55" i="1"/>
  <c r="G57" i="1"/>
  <c r="F57" i="1"/>
  <c r="E54" i="1"/>
  <c r="G56" i="1"/>
  <c r="F56" i="1"/>
  <c r="E53" i="1"/>
  <c r="G55" i="1"/>
  <c r="F55" i="1"/>
  <c r="E52" i="1"/>
  <c r="G54" i="1"/>
  <c r="F54" i="1"/>
  <c r="E51" i="1"/>
  <c r="G53" i="1"/>
  <c r="F53" i="1"/>
  <c r="E50" i="1"/>
  <c r="G52" i="1"/>
  <c r="F52" i="1"/>
  <c r="E49" i="1"/>
  <c r="G51" i="1"/>
  <c r="F51" i="1"/>
  <c r="E48" i="1"/>
  <c r="G50" i="1"/>
  <c r="F50" i="1"/>
  <c r="E47" i="1"/>
  <c r="G49" i="1"/>
  <c r="F49" i="1"/>
  <c r="E46" i="1"/>
  <c r="G48" i="1"/>
  <c r="F48" i="1"/>
  <c r="E45" i="1"/>
  <c r="G47" i="1"/>
  <c r="F47" i="1"/>
  <c r="E44" i="1"/>
  <c r="G46" i="1"/>
  <c r="F46" i="1"/>
  <c r="E43" i="1"/>
  <c r="G45" i="1"/>
  <c r="F45" i="1"/>
  <c r="E42" i="1"/>
  <c r="G44" i="1"/>
  <c r="F44" i="1"/>
  <c r="E41" i="1"/>
  <c r="G43" i="1"/>
  <c r="F43" i="1"/>
  <c r="E40" i="1"/>
  <c r="G42" i="1"/>
  <c r="F42" i="1"/>
  <c r="E39" i="1"/>
  <c r="G41" i="1"/>
  <c r="F41" i="1"/>
  <c r="E38" i="1"/>
  <c r="G40" i="1"/>
  <c r="F40" i="1"/>
  <c r="E37" i="1"/>
  <c r="G39" i="1"/>
  <c r="F39" i="1"/>
  <c r="E36" i="1"/>
  <c r="G38" i="1"/>
  <c r="F38" i="1"/>
  <c r="E35" i="1"/>
  <c r="G37" i="1"/>
  <c r="F37" i="1"/>
  <c r="E34" i="1"/>
  <c r="G36" i="1"/>
  <c r="F36" i="1"/>
  <c r="F35" i="1"/>
  <c r="E31" i="1"/>
  <c r="D30" i="1"/>
  <c r="E30" i="1"/>
  <c r="C29" i="1"/>
  <c r="D29" i="1"/>
  <c r="E29" i="1"/>
  <c r="G31" i="1"/>
  <c r="F31" i="1"/>
  <c r="C28" i="1"/>
  <c r="D28" i="1"/>
  <c r="E28" i="1"/>
  <c r="G30" i="1"/>
  <c r="F30" i="1"/>
  <c r="C27" i="1"/>
  <c r="D27" i="1"/>
  <c r="E27" i="1"/>
  <c r="G29" i="1"/>
  <c r="C26" i="1"/>
  <c r="D26" i="1"/>
  <c r="E26" i="1"/>
  <c r="G28" i="1"/>
  <c r="C25" i="1"/>
  <c r="D25" i="1"/>
  <c r="E25" i="1"/>
  <c r="G27" i="1"/>
  <c r="C24" i="1"/>
  <c r="D24" i="1"/>
  <c r="E24" i="1"/>
  <c r="G26" i="1"/>
  <c r="C23" i="1"/>
  <c r="D23" i="1"/>
  <c r="E23" i="1"/>
  <c r="G25" i="1"/>
  <c r="C22" i="1"/>
  <c r="D22" i="1"/>
  <c r="E22" i="1"/>
  <c r="G24" i="1"/>
  <c r="C21" i="1"/>
  <c r="D21" i="1"/>
  <c r="E21" i="1"/>
  <c r="G23" i="1"/>
  <c r="C20" i="1"/>
  <c r="D20" i="1"/>
  <c r="E20" i="1"/>
  <c r="G22" i="1"/>
  <c r="C19" i="1"/>
  <c r="D19" i="1"/>
  <c r="E19" i="1"/>
  <c r="G21" i="1"/>
  <c r="C18" i="1"/>
  <c r="D18" i="1"/>
  <c r="E18" i="1"/>
  <c r="G20" i="1"/>
  <c r="C17" i="1"/>
  <c r="D17" i="1"/>
  <c r="E17" i="1"/>
  <c r="G19" i="1"/>
  <c r="C16" i="1"/>
  <c r="D16" i="1"/>
  <c r="E16" i="1"/>
  <c r="G18" i="1"/>
  <c r="C15" i="1"/>
  <c r="D15" i="1"/>
  <c r="E15" i="1"/>
  <c r="G17" i="1"/>
  <c r="C14" i="1"/>
  <c r="D14" i="1"/>
  <c r="E14" i="1"/>
  <c r="G16" i="1"/>
  <c r="C13" i="1"/>
  <c r="D13" i="1"/>
  <c r="E13" i="1"/>
  <c r="G15" i="1"/>
  <c r="C12" i="1"/>
  <c r="D12" i="1"/>
  <c r="E12" i="1"/>
  <c r="G14" i="1"/>
  <c r="C11" i="1"/>
  <c r="D11" i="1"/>
  <c r="E11" i="1"/>
  <c r="G13" i="1"/>
  <c r="C10" i="1"/>
  <c r="D10" i="1"/>
  <c r="E10" i="1"/>
  <c r="G12" i="1"/>
  <c r="C9" i="1"/>
  <c r="D9" i="1"/>
  <c r="E9" i="1"/>
  <c r="G11" i="1"/>
  <c r="C8" i="1"/>
  <c r="D8" i="1"/>
  <c r="E8" i="1"/>
  <c r="G10" i="1"/>
  <c r="C7" i="1"/>
  <c r="D7" i="1"/>
  <c r="E7" i="1"/>
  <c r="G9" i="1"/>
  <c r="C6" i="1"/>
  <c r="D6" i="1"/>
  <c r="E6" i="1"/>
  <c r="G8" i="1"/>
  <c r="D5" i="1"/>
  <c r="E5" i="1"/>
  <c r="G7" i="1"/>
  <c r="E4" i="1"/>
  <c r="G6" i="1"/>
  <c r="E3" i="1"/>
  <c r="G5" i="1"/>
  <c r="E2" i="1"/>
  <c r="G4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<sst xmlns="http://schemas.openxmlformats.org/spreadsheetml/2006/main" count="228" uniqueCount="14">
  <si>
    <t>USA</t>
  </si>
  <si>
    <t>Italy</t>
  </si>
  <si>
    <t>UK</t>
  </si>
  <si>
    <t>Netherlands</t>
  </si>
  <si>
    <t>Belgium</t>
  </si>
  <si>
    <t>South Korea</t>
  </si>
  <si>
    <t>country</t>
  </si>
  <si>
    <t>date</t>
  </si>
  <si>
    <t>media2days</t>
  </si>
  <si>
    <t>media3days</t>
  </si>
  <si>
    <t>cumulative</t>
  </si>
  <si>
    <t>confirmed</t>
  </si>
  <si>
    <t xml:space="preserve">tests </t>
  </si>
  <si>
    <t>cases/100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</si>
</sst>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abSelected="1" topLeftCell="A206" workbookViewId="0">
      <selection activeCell="M17" sqref="M17"/>
    </sheetView>
  </sheetViews>
  <sheetFormatPr baseColWidth="10" defaultRowHeight="15" x14ac:dyDescent="0"/>
  <cols>
    <col min="3" max="3" width="13.1640625" customWidth="1"/>
    <col min="4" max="4" width="13" style="2" customWidth="1"/>
    <col min="5" max="5" width="16.83203125" style="2" customWidth="1"/>
    <col min="6" max="6" width="13.6640625" style="2" customWidth="1"/>
    <col min="7" max="7" width="14.6640625" customWidth="1"/>
  </cols>
  <sheetData>
    <row r="1" spans="1:11" s="4" customFormat="1">
      <c r="A1" s="4" t="s">
        <v>6</v>
      </c>
      <c r="B1" s="4" t="s">
        <v>7</v>
      </c>
      <c r="C1" s="4" t="s">
        <v>11</v>
      </c>
      <c r="D1" s="4" t="s">
        <v>12</v>
      </c>
      <c r="E1" s="5" t="s">
        <v>13</v>
      </c>
      <c r="F1" s="5" t="s">
        <v>8</v>
      </c>
      <c r="G1" s="5" t="s">
        <v>9</v>
      </c>
      <c r="H1" s="4" t="s">
        <v>10</v>
      </c>
    </row>
    <row r="2" spans="1:11">
      <c r="A2" t="s">
        <v>0</v>
      </c>
      <c r="B2" s="1">
        <v>43894</v>
      </c>
      <c r="C2">
        <v>118</v>
      </c>
      <c r="D2">
        <v>866</v>
      </c>
      <c r="E2" s="2">
        <f t="shared" ref="E2:E31" si="0">(C2*100)/D2</f>
        <v>13.625866050808314</v>
      </c>
      <c r="G2" s="2"/>
      <c r="H2">
        <f>C2</f>
        <v>118</v>
      </c>
    </row>
    <row r="3" spans="1:11">
      <c r="A3" t="s">
        <v>0</v>
      </c>
      <c r="B3" s="1">
        <v>43895</v>
      </c>
      <c r="C3">
        <v>58</v>
      </c>
      <c r="D3">
        <v>263</v>
      </c>
      <c r="E3" s="2">
        <f t="shared" si="0"/>
        <v>22.053231939163499</v>
      </c>
      <c r="F3" s="2">
        <f t="shared" ref="F3:F31" si="1">(E3+E2)/2</f>
        <v>17.839548994985908</v>
      </c>
      <c r="G3" s="2"/>
      <c r="H3" s="6">
        <f>SUM(C3+H2)</f>
        <v>176</v>
      </c>
      <c r="K3" s="6"/>
    </row>
    <row r="4" spans="1:11">
      <c r="A4" t="s">
        <v>0</v>
      </c>
      <c r="B4" s="1">
        <v>43896</v>
      </c>
      <c r="C4">
        <v>57</v>
      </c>
      <c r="D4">
        <v>665</v>
      </c>
      <c r="E4" s="2">
        <f t="shared" si="0"/>
        <v>8.5714285714285712</v>
      </c>
      <c r="F4" s="2">
        <f t="shared" si="1"/>
        <v>15.312330255296036</v>
      </c>
      <c r="G4" s="2">
        <f t="shared" ref="G4:G31" si="2">(E4+E3+E2)/3</f>
        <v>14.750175520466795</v>
      </c>
      <c r="H4" s="6">
        <f t="shared" ref="H4:H33" si="3">SUM(C4+H3)</f>
        <v>233</v>
      </c>
      <c r="K4" s="6"/>
    </row>
    <row r="5" spans="1:11">
      <c r="A5" t="s">
        <v>0</v>
      </c>
      <c r="B5" s="1">
        <v>43897</v>
      </c>
      <c r="C5">
        <v>118</v>
      </c>
      <c r="D5">
        <f>2150-1794</f>
        <v>356</v>
      </c>
      <c r="E5" s="2">
        <f t="shared" si="0"/>
        <v>33.146067415730336</v>
      </c>
      <c r="F5" s="2">
        <f t="shared" si="1"/>
        <v>20.858747993579453</v>
      </c>
      <c r="G5" s="2">
        <f t="shared" si="2"/>
        <v>21.256909308774137</v>
      </c>
      <c r="H5" s="6">
        <f t="shared" si="3"/>
        <v>351</v>
      </c>
      <c r="K5" s="6"/>
    </row>
    <row r="6" spans="1:11">
      <c r="A6" t="s">
        <v>0</v>
      </c>
      <c r="B6" s="1">
        <v>43898</v>
      </c>
      <c r="C6">
        <f>417-341</f>
        <v>76</v>
      </c>
      <c r="D6">
        <f>2752-2150</f>
        <v>602</v>
      </c>
      <c r="E6" s="2">
        <f t="shared" si="0"/>
        <v>12.624584717607974</v>
      </c>
      <c r="F6" s="2">
        <f t="shared" si="1"/>
        <v>22.885326066669155</v>
      </c>
      <c r="G6" s="2">
        <f t="shared" si="2"/>
        <v>18.114026901588961</v>
      </c>
      <c r="H6" s="6">
        <f t="shared" si="3"/>
        <v>427</v>
      </c>
      <c r="K6" s="6"/>
    </row>
    <row r="7" spans="1:11">
      <c r="A7" t="s">
        <v>0</v>
      </c>
      <c r="B7" s="1">
        <v>43899</v>
      </c>
      <c r="C7">
        <f>584-417</f>
        <v>167</v>
      </c>
      <c r="D7">
        <f>3951-2752</f>
        <v>1199</v>
      </c>
      <c r="E7" s="2">
        <f t="shared" si="0"/>
        <v>13.928273561301085</v>
      </c>
      <c r="F7" s="2">
        <f t="shared" si="1"/>
        <v>13.276429139454528</v>
      </c>
      <c r="G7" s="2">
        <f t="shared" si="2"/>
        <v>19.89964189821313</v>
      </c>
      <c r="H7" s="6">
        <f t="shared" si="3"/>
        <v>594</v>
      </c>
      <c r="K7" s="6"/>
    </row>
    <row r="8" spans="1:11">
      <c r="A8" t="s">
        <v>0</v>
      </c>
      <c r="B8" s="1">
        <v>43900</v>
      </c>
      <c r="C8">
        <f>778-584</f>
        <v>194</v>
      </c>
      <c r="D8">
        <f>4585-3951</f>
        <v>634</v>
      </c>
      <c r="E8" s="2">
        <f t="shared" si="0"/>
        <v>30.599369085173503</v>
      </c>
      <c r="F8" s="2">
        <f t="shared" si="1"/>
        <v>22.263821323237295</v>
      </c>
      <c r="G8" s="2">
        <f t="shared" si="2"/>
        <v>19.050742454694188</v>
      </c>
      <c r="H8" s="6">
        <f t="shared" si="3"/>
        <v>788</v>
      </c>
      <c r="K8" s="6"/>
    </row>
    <row r="9" spans="1:11">
      <c r="A9" t="s">
        <v>0</v>
      </c>
      <c r="B9" s="1">
        <v>43901</v>
      </c>
      <c r="C9">
        <f>1053-778</f>
        <v>275</v>
      </c>
      <c r="D9">
        <f>7123-4585</f>
        <v>2538</v>
      </c>
      <c r="E9" s="2">
        <f t="shared" si="0"/>
        <v>10.835303388494879</v>
      </c>
      <c r="F9" s="2">
        <f t="shared" si="1"/>
        <v>20.717336236834193</v>
      </c>
      <c r="G9" s="2">
        <f t="shared" si="2"/>
        <v>18.454315344989823</v>
      </c>
      <c r="H9" s="6">
        <f t="shared" si="3"/>
        <v>1063</v>
      </c>
      <c r="K9" s="6"/>
    </row>
    <row r="10" spans="1:11">
      <c r="A10" t="s">
        <v>0</v>
      </c>
      <c r="B10" s="1">
        <v>43902</v>
      </c>
      <c r="C10">
        <f>1315-1053</f>
        <v>262</v>
      </c>
      <c r="D10">
        <f>9356-7123</f>
        <v>2233</v>
      </c>
      <c r="E10" s="2">
        <f t="shared" si="0"/>
        <v>11.733094491715182</v>
      </c>
      <c r="F10" s="2">
        <f t="shared" si="1"/>
        <v>11.28419894010503</v>
      </c>
      <c r="G10" s="2">
        <f t="shared" si="2"/>
        <v>17.722588988461187</v>
      </c>
      <c r="H10" s="6">
        <f t="shared" si="3"/>
        <v>1325</v>
      </c>
      <c r="K10" s="6"/>
    </row>
    <row r="11" spans="1:11">
      <c r="A11" t="s">
        <v>0</v>
      </c>
      <c r="B11" s="1">
        <v>43903</v>
      </c>
      <c r="C11">
        <f>1922-1315</f>
        <v>607</v>
      </c>
      <c r="D11">
        <f>15535-9356</f>
        <v>6179</v>
      </c>
      <c r="E11" s="2">
        <f t="shared" si="0"/>
        <v>9.8235960511409619</v>
      </c>
      <c r="F11" s="2">
        <f t="shared" si="1"/>
        <v>10.778345271428073</v>
      </c>
      <c r="G11" s="2">
        <f t="shared" si="2"/>
        <v>10.797331310450341</v>
      </c>
      <c r="H11" s="6">
        <f t="shared" si="3"/>
        <v>1932</v>
      </c>
      <c r="K11" s="6"/>
    </row>
    <row r="12" spans="1:11">
      <c r="A12" t="s">
        <v>0</v>
      </c>
      <c r="B12" s="1">
        <v>43904</v>
      </c>
      <c r="C12">
        <f>2450-1922</f>
        <v>528</v>
      </c>
      <c r="D12">
        <f>19552-15535</f>
        <v>4017</v>
      </c>
      <c r="E12" s="2">
        <f t="shared" si="0"/>
        <v>13.144137415982076</v>
      </c>
      <c r="F12" s="2">
        <f t="shared" si="1"/>
        <v>11.48386673356152</v>
      </c>
      <c r="G12" s="2">
        <f t="shared" si="2"/>
        <v>11.566942652946073</v>
      </c>
      <c r="H12" s="6">
        <f t="shared" si="3"/>
        <v>2460</v>
      </c>
      <c r="K12" s="6"/>
    </row>
    <row r="13" spans="1:11">
      <c r="A13" t="s">
        <v>0</v>
      </c>
      <c r="B13" s="1">
        <v>43905</v>
      </c>
      <c r="C13">
        <f>3173-2450</f>
        <v>723</v>
      </c>
      <c r="D13">
        <f>25724-19552</f>
        <v>6172</v>
      </c>
      <c r="E13" s="2">
        <f t="shared" si="0"/>
        <v>11.714193130265716</v>
      </c>
      <c r="F13" s="2">
        <f t="shared" si="1"/>
        <v>12.429165273123896</v>
      </c>
      <c r="G13" s="2">
        <f t="shared" si="2"/>
        <v>11.560642199129584</v>
      </c>
      <c r="H13" s="6">
        <f t="shared" si="3"/>
        <v>3183</v>
      </c>
      <c r="K13" s="6"/>
    </row>
    <row r="14" spans="1:11">
      <c r="A14" t="s">
        <v>0</v>
      </c>
      <c r="B14" s="1">
        <v>43906</v>
      </c>
      <c r="C14">
        <f>4019-3173</f>
        <v>846</v>
      </c>
      <c r="D14">
        <f>40123-25724</f>
        <v>14399</v>
      </c>
      <c r="E14" s="2">
        <f t="shared" si="0"/>
        <v>5.8754080144454477</v>
      </c>
      <c r="F14" s="2">
        <f t="shared" si="1"/>
        <v>8.794800572355582</v>
      </c>
      <c r="G14" s="2">
        <f t="shared" si="2"/>
        <v>10.244579520231079</v>
      </c>
      <c r="H14" s="6">
        <f t="shared" si="3"/>
        <v>4029</v>
      </c>
      <c r="K14" s="6"/>
    </row>
    <row r="15" spans="1:11">
      <c r="A15" t="s">
        <v>0</v>
      </c>
      <c r="B15" s="1">
        <v>43907</v>
      </c>
      <c r="C15">
        <f>5722-4019</f>
        <v>1703</v>
      </c>
      <c r="D15">
        <f>53326-40123</f>
        <v>13203</v>
      </c>
      <c r="E15" s="2">
        <f t="shared" si="0"/>
        <v>12.898583655229872</v>
      </c>
      <c r="F15" s="2">
        <f t="shared" si="1"/>
        <v>9.3869958348376592</v>
      </c>
      <c r="G15" s="2">
        <f t="shared" si="2"/>
        <v>10.162728266647012</v>
      </c>
      <c r="H15" s="6">
        <f t="shared" si="3"/>
        <v>5732</v>
      </c>
      <c r="K15" s="6"/>
    </row>
    <row r="16" spans="1:11">
      <c r="A16" t="s">
        <v>0</v>
      </c>
      <c r="B16" s="1">
        <v>43908</v>
      </c>
      <c r="C16">
        <f>7730-5722</f>
        <v>2008</v>
      </c>
      <c r="D16">
        <f>73955-53326</f>
        <v>20629</v>
      </c>
      <c r="E16" s="2">
        <f t="shared" si="0"/>
        <v>9.7338697949488591</v>
      </c>
      <c r="F16" s="2">
        <f t="shared" si="1"/>
        <v>11.316226725089365</v>
      </c>
      <c r="G16" s="2">
        <f t="shared" si="2"/>
        <v>9.5026204882080592</v>
      </c>
      <c r="H16" s="6">
        <f t="shared" si="3"/>
        <v>7740</v>
      </c>
      <c r="K16" s="6"/>
    </row>
    <row r="17" spans="1:11">
      <c r="A17" t="s">
        <v>0</v>
      </c>
      <c r="B17" s="1">
        <v>43909</v>
      </c>
      <c r="C17">
        <f>11719-7730</f>
        <v>3989</v>
      </c>
      <c r="D17">
        <f>100838-73955</f>
        <v>26883</v>
      </c>
      <c r="E17" s="2">
        <f t="shared" si="0"/>
        <v>14.838373693412194</v>
      </c>
      <c r="F17" s="2">
        <f t="shared" si="1"/>
        <v>12.286121744180527</v>
      </c>
      <c r="G17" s="2">
        <f t="shared" si="2"/>
        <v>12.490275714530307</v>
      </c>
      <c r="H17" s="6">
        <f t="shared" si="3"/>
        <v>11729</v>
      </c>
      <c r="K17" s="6"/>
    </row>
    <row r="18" spans="1:11">
      <c r="A18" t="s">
        <v>0</v>
      </c>
      <c r="B18" s="1">
        <v>43910</v>
      </c>
      <c r="C18">
        <f>17033-11719</f>
        <v>5314</v>
      </c>
      <c r="D18">
        <f>135180-100838</f>
        <v>34342</v>
      </c>
      <c r="E18" s="2">
        <f t="shared" si="0"/>
        <v>15.473763904257178</v>
      </c>
      <c r="F18" s="2">
        <f t="shared" si="1"/>
        <v>15.156068798834685</v>
      </c>
      <c r="G18" s="2">
        <f t="shared" si="2"/>
        <v>13.348669130872743</v>
      </c>
      <c r="H18" s="6">
        <f t="shared" si="3"/>
        <v>17043</v>
      </c>
      <c r="K18" s="6"/>
    </row>
    <row r="19" spans="1:11">
      <c r="A19" t="s">
        <v>0</v>
      </c>
      <c r="B19" s="1">
        <v>43911</v>
      </c>
      <c r="C19">
        <f>23197-17033</f>
        <v>6164</v>
      </c>
      <c r="D19">
        <f>179106-135180</f>
        <v>43926</v>
      </c>
      <c r="E19" s="2">
        <f t="shared" si="0"/>
        <v>14.032691344533989</v>
      </c>
      <c r="F19" s="2">
        <f t="shared" si="1"/>
        <v>14.753227624395583</v>
      </c>
      <c r="G19" s="2">
        <f t="shared" si="2"/>
        <v>14.781609647401121</v>
      </c>
      <c r="H19" s="6">
        <f t="shared" si="3"/>
        <v>23207</v>
      </c>
      <c r="K19" s="6"/>
    </row>
    <row r="20" spans="1:11">
      <c r="A20" t="s">
        <v>0</v>
      </c>
      <c r="B20" s="1">
        <v>43912</v>
      </c>
      <c r="C20">
        <f>31879-23197</f>
        <v>8682</v>
      </c>
      <c r="D20">
        <f>225342-179106</f>
        <v>46236</v>
      </c>
      <c r="E20" s="2">
        <f t="shared" si="0"/>
        <v>18.77757591487153</v>
      </c>
      <c r="F20" s="2">
        <f t="shared" si="1"/>
        <v>16.40513362970276</v>
      </c>
      <c r="G20" s="2">
        <f t="shared" si="2"/>
        <v>16.094677054554232</v>
      </c>
      <c r="H20" s="6">
        <f t="shared" si="3"/>
        <v>31889</v>
      </c>
      <c r="K20" s="6"/>
    </row>
    <row r="21" spans="1:11">
      <c r="A21" t="s">
        <v>0</v>
      </c>
      <c r="B21" s="1">
        <v>43913</v>
      </c>
      <c r="C21">
        <f>42152-31879</f>
        <v>10273</v>
      </c>
      <c r="D21">
        <f>279473-225342</f>
        <v>54131</v>
      </c>
      <c r="E21" s="2">
        <f t="shared" si="0"/>
        <v>18.978034767508451</v>
      </c>
      <c r="F21" s="2">
        <f t="shared" si="1"/>
        <v>18.87780534118999</v>
      </c>
      <c r="G21" s="2">
        <f t="shared" si="2"/>
        <v>17.262767342304656</v>
      </c>
      <c r="H21" s="6">
        <f t="shared" si="3"/>
        <v>42162</v>
      </c>
      <c r="K21" s="6"/>
    </row>
    <row r="22" spans="1:11">
      <c r="A22" t="s">
        <v>0</v>
      </c>
      <c r="B22" s="1">
        <v>43914</v>
      </c>
      <c r="C22">
        <f>51954-42152</f>
        <v>9802</v>
      </c>
      <c r="D22">
        <f>344712-279473</f>
        <v>65239</v>
      </c>
      <c r="E22" s="2">
        <f t="shared" si="0"/>
        <v>15.024755131133217</v>
      </c>
      <c r="F22" s="2">
        <f t="shared" si="1"/>
        <v>17.001394949320833</v>
      </c>
      <c r="G22" s="2">
        <f t="shared" si="2"/>
        <v>17.593455271171067</v>
      </c>
      <c r="H22" s="6">
        <f t="shared" si="3"/>
        <v>51964</v>
      </c>
      <c r="K22" s="6"/>
    </row>
    <row r="23" spans="1:11">
      <c r="A23" t="s">
        <v>0</v>
      </c>
      <c r="B23" s="1">
        <v>43915</v>
      </c>
      <c r="C23">
        <f>63928-51954</f>
        <v>11974</v>
      </c>
      <c r="D23">
        <f>421532-344712</f>
        <v>76820</v>
      </c>
      <c r="E23" s="2">
        <f t="shared" si="0"/>
        <v>15.587086696172872</v>
      </c>
      <c r="F23" s="2">
        <f t="shared" si="1"/>
        <v>15.305920913653043</v>
      </c>
      <c r="G23" s="2">
        <f t="shared" si="2"/>
        <v>16.52995886493818</v>
      </c>
      <c r="H23" s="6">
        <f t="shared" si="3"/>
        <v>63938</v>
      </c>
      <c r="K23" s="6"/>
    </row>
    <row r="24" spans="1:11">
      <c r="A24" t="s">
        <v>0</v>
      </c>
      <c r="B24" s="1">
        <v>43916</v>
      </c>
      <c r="C24">
        <f>80735-63928</f>
        <v>16807</v>
      </c>
      <c r="D24">
        <f>519338-421532</f>
        <v>97806</v>
      </c>
      <c r="E24" s="2">
        <f t="shared" si="0"/>
        <v>17.184017340449461</v>
      </c>
      <c r="F24" s="2">
        <f t="shared" si="1"/>
        <v>16.385552018311166</v>
      </c>
      <c r="G24" s="2">
        <f t="shared" si="2"/>
        <v>15.931953055918518</v>
      </c>
      <c r="H24" s="6">
        <f t="shared" si="3"/>
        <v>80745</v>
      </c>
      <c r="K24" s="6"/>
    </row>
    <row r="25" spans="1:11">
      <c r="A25" t="s">
        <v>0</v>
      </c>
      <c r="B25" s="1">
        <v>43917</v>
      </c>
      <c r="C25">
        <f>99413-80735</f>
        <v>18678</v>
      </c>
      <c r="D25">
        <f>626633-519338</f>
        <v>107295</v>
      </c>
      <c r="E25" s="2">
        <f t="shared" si="0"/>
        <v>17.40808052565357</v>
      </c>
      <c r="F25" s="2">
        <f t="shared" si="1"/>
        <v>17.296048933051516</v>
      </c>
      <c r="G25" s="2">
        <f t="shared" si="2"/>
        <v>16.726394854091968</v>
      </c>
      <c r="H25" s="6">
        <f t="shared" si="3"/>
        <v>99423</v>
      </c>
      <c r="K25" s="6"/>
    </row>
    <row r="26" spans="1:11">
      <c r="A26" t="s">
        <v>0</v>
      </c>
      <c r="B26" s="1">
        <v>43918</v>
      </c>
      <c r="C26">
        <f>118234-99413</f>
        <v>18821</v>
      </c>
      <c r="D26">
        <f>735704-626633</f>
        <v>109071</v>
      </c>
      <c r="E26" s="2">
        <f t="shared" si="0"/>
        <v>17.255732504515407</v>
      </c>
      <c r="F26" s="2">
        <f t="shared" si="1"/>
        <v>17.331906515084491</v>
      </c>
      <c r="G26" s="2">
        <f t="shared" si="2"/>
        <v>17.282610123539481</v>
      </c>
      <c r="H26" s="6">
        <f t="shared" si="3"/>
        <v>118244</v>
      </c>
      <c r="K26" s="6"/>
    </row>
    <row r="27" spans="1:11">
      <c r="A27" t="s">
        <v>0</v>
      </c>
      <c r="B27" s="1">
        <v>43919</v>
      </c>
      <c r="C27">
        <f>139061-118234</f>
        <v>20827</v>
      </c>
      <c r="D27">
        <f>831351-735704</f>
        <v>95647</v>
      </c>
      <c r="E27" s="2">
        <f t="shared" si="0"/>
        <v>21.77485964013508</v>
      </c>
      <c r="F27" s="2">
        <f t="shared" si="1"/>
        <v>19.515296072325242</v>
      </c>
      <c r="G27" s="2">
        <f t="shared" si="2"/>
        <v>18.812890890101354</v>
      </c>
      <c r="H27" s="6">
        <f t="shared" si="3"/>
        <v>139071</v>
      </c>
      <c r="K27" s="6"/>
    </row>
    <row r="28" spans="1:11">
      <c r="A28" t="s">
        <v>0</v>
      </c>
      <c r="B28" s="1">
        <v>43920</v>
      </c>
      <c r="C28">
        <f>160530-139061</f>
        <v>21469</v>
      </c>
      <c r="D28">
        <f>944854-831351</f>
        <v>113503</v>
      </c>
      <c r="E28" s="2">
        <f t="shared" si="0"/>
        <v>18.914918548408412</v>
      </c>
      <c r="F28" s="2">
        <f t="shared" si="1"/>
        <v>20.344889094271746</v>
      </c>
      <c r="G28" s="2">
        <f t="shared" si="2"/>
        <v>19.315170231019632</v>
      </c>
      <c r="H28" s="6">
        <f t="shared" si="3"/>
        <v>160540</v>
      </c>
      <c r="K28" s="6"/>
    </row>
    <row r="29" spans="1:11">
      <c r="A29" t="s">
        <v>0</v>
      </c>
      <c r="B29" s="1">
        <v>43921</v>
      </c>
      <c r="C29">
        <f>184770-160530</f>
        <v>24240</v>
      </c>
      <c r="D29">
        <f>1048971-944854</f>
        <v>104117</v>
      </c>
      <c r="E29" s="2">
        <f t="shared" si="0"/>
        <v>23.281500619495375</v>
      </c>
      <c r="F29" s="2">
        <f t="shared" si="1"/>
        <v>21.098209583951892</v>
      </c>
      <c r="G29" s="2">
        <f t="shared" si="2"/>
        <v>21.323759602679619</v>
      </c>
      <c r="H29" s="6">
        <f t="shared" si="3"/>
        <v>184780</v>
      </c>
      <c r="K29" s="6"/>
    </row>
    <row r="30" spans="1:11">
      <c r="A30" t="s">
        <v>0</v>
      </c>
      <c r="B30" s="1">
        <v>43922</v>
      </c>
      <c r="C30">
        <v>24998</v>
      </c>
      <c r="D30">
        <f>1149960-1048971</f>
        <v>100989</v>
      </c>
      <c r="E30" s="2">
        <f t="shared" si="0"/>
        <v>24.753190941587697</v>
      </c>
      <c r="F30" s="2">
        <f t="shared" si="1"/>
        <v>24.017345780541536</v>
      </c>
      <c r="G30" s="2">
        <f t="shared" si="2"/>
        <v>22.31653670316383</v>
      </c>
      <c r="H30" s="6">
        <f t="shared" si="3"/>
        <v>209778</v>
      </c>
      <c r="K30" s="6"/>
    </row>
    <row r="31" spans="1:11">
      <c r="A31" t="s">
        <v>0</v>
      </c>
      <c r="B31" s="1">
        <v>43923</v>
      </c>
      <c r="C31">
        <v>27103</v>
      </c>
      <c r="D31">
        <v>117698</v>
      </c>
      <c r="E31" s="2">
        <f t="shared" si="0"/>
        <v>23.027579058267769</v>
      </c>
      <c r="F31" s="2">
        <f t="shared" si="1"/>
        <v>23.890384999927733</v>
      </c>
      <c r="G31" s="2">
        <f t="shared" si="2"/>
        <v>23.687423539783612</v>
      </c>
      <c r="H31" s="6">
        <f t="shared" si="3"/>
        <v>236881</v>
      </c>
      <c r="K31" s="6"/>
    </row>
    <row r="32" spans="1:11">
      <c r="A32" t="s">
        <v>0</v>
      </c>
      <c r="B32" s="1">
        <v>43924</v>
      </c>
      <c r="C32">
        <v>28819</v>
      </c>
      <c r="D32"/>
      <c r="G32" s="2"/>
      <c r="H32" s="6">
        <f t="shared" si="3"/>
        <v>265700</v>
      </c>
      <c r="K32" s="6"/>
    </row>
    <row r="33" spans="1:11">
      <c r="A33" t="s">
        <v>0</v>
      </c>
      <c r="B33" s="1">
        <v>43925</v>
      </c>
      <c r="C33">
        <v>32425</v>
      </c>
      <c r="D33"/>
      <c r="G33" s="2"/>
      <c r="H33" s="6">
        <f t="shared" si="3"/>
        <v>298125</v>
      </c>
      <c r="K33" s="6"/>
    </row>
    <row r="34" spans="1:11">
      <c r="A34" t="s">
        <v>1</v>
      </c>
      <c r="B34" s="1">
        <v>43887</v>
      </c>
      <c r="C34">
        <v>93</v>
      </c>
      <c r="D34">
        <v>964</v>
      </c>
      <c r="E34" s="2">
        <f t="shared" ref="E34:E71" si="4">(C34*100)/D34</f>
        <v>9.6473029045643148</v>
      </c>
      <c r="G34" s="2"/>
      <c r="H34" s="6">
        <f>C34</f>
        <v>93</v>
      </c>
      <c r="K34" s="6"/>
    </row>
    <row r="35" spans="1:11">
      <c r="A35" t="s">
        <v>1</v>
      </c>
      <c r="B35" s="1">
        <v>43888</v>
      </c>
      <c r="C35">
        <v>78</v>
      </c>
      <c r="D35">
        <v>2427</v>
      </c>
      <c r="E35" s="2">
        <f t="shared" si="4"/>
        <v>3.2138442521631645</v>
      </c>
      <c r="F35" s="2">
        <f t="shared" ref="F35:F71" si="5">(E35+E34)/2</f>
        <v>6.4305735783637399</v>
      </c>
      <c r="G35" s="2"/>
      <c r="H35" s="6">
        <f>SUM(C34+H34)</f>
        <v>186</v>
      </c>
      <c r="K35" s="6"/>
    </row>
    <row r="36" spans="1:11">
      <c r="A36" t="s">
        <v>1</v>
      </c>
      <c r="B36" s="1">
        <v>43889</v>
      </c>
      <c r="C36">
        <v>250</v>
      </c>
      <c r="D36">
        <v>3681</v>
      </c>
      <c r="E36" s="2">
        <f t="shared" si="4"/>
        <v>6.7916327085031245</v>
      </c>
      <c r="F36" s="2">
        <f t="shared" si="5"/>
        <v>5.0027384803331447</v>
      </c>
      <c r="G36" s="2">
        <f t="shared" ref="G36:G71" si="6">(E36+E35+E34)/3</f>
        <v>6.5509266217435353</v>
      </c>
      <c r="H36" s="6">
        <f t="shared" ref="H36:H72" si="7">SUM(C35+H35)</f>
        <v>264</v>
      </c>
      <c r="K36" s="6"/>
    </row>
    <row r="37" spans="1:11">
      <c r="A37" t="s">
        <v>1</v>
      </c>
      <c r="B37" s="1">
        <v>43890</v>
      </c>
      <c r="C37">
        <v>238</v>
      </c>
      <c r="D37">
        <v>2966</v>
      </c>
      <c r="E37" s="2">
        <f t="shared" si="4"/>
        <v>8.024275118004045</v>
      </c>
      <c r="F37" s="2">
        <f t="shared" si="5"/>
        <v>7.4079539132535848</v>
      </c>
      <c r="G37" s="2">
        <f t="shared" si="6"/>
        <v>6.0099173595567779</v>
      </c>
      <c r="H37" s="6">
        <f t="shared" si="7"/>
        <v>514</v>
      </c>
      <c r="K37" s="6"/>
    </row>
    <row r="38" spans="1:11">
      <c r="A38" t="s">
        <v>1</v>
      </c>
      <c r="B38" s="1">
        <v>43891</v>
      </c>
      <c r="C38">
        <v>240</v>
      </c>
      <c r="D38">
        <v>2466</v>
      </c>
      <c r="E38" s="2">
        <f t="shared" si="4"/>
        <v>9.7323600973236015</v>
      </c>
      <c r="F38" s="2">
        <f t="shared" si="5"/>
        <v>8.8783176076638242</v>
      </c>
      <c r="G38" s="2">
        <f t="shared" si="6"/>
        <v>8.1827559746102576</v>
      </c>
      <c r="H38" s="6">
        <f t="shared" si="7"/>
        <v>752</v>
      </c>
      <c r="K38" s="6"/>
    </row>
    <row r="39" spans="1:11">
      <c r="A39" t="s">
        <v>1</v>
      </c>
      <c r="B39" s="1">
        <v>43892</v>
      </c>
      <c r="C39">
        <v>561</v>
      </c>
      <c r="D39">
        <v>2218</v>
      </c>
      <c r="E39" s="2">
        <f t="shared" si="4"/>
        <v>25.293056807935077</v>
      </c>
      <c r="F39" s="2">
        <f t="shared" si="5"/>
        <v>17.51270845262934</v>
      </c>
      <c r="G39" s="2">
        <f t="shared" si="6"/>
        <v>14.349897341087575</v>
      </c>
      <c r="H39" s="6">
        <f t="shared" si="7"/>
        <v>992</v>
      </c>
      <c r="K39" s="6"/>
    </row>
    <row r="40" spans="1:11">
      <c r="A40" t="s">
        <v>1</v>
      </c>
      <c r="B40" s="1">
        <v>43893</v>
      </c>
      <c r="C40">
        <v>146</v>
      </c>
      <c r="D40">
        <v>2511</v>
      </c>
      <c r="E40" s="2">
        <f t="shared" si="4"/>
        <v>5.8144165671047388</v>
      </c>
      <c r="F40" s="2">
        <f t="shared" si="5"/>
        <v>15.553736687519908</v>
      </c>
      <c r="G40" s="2">
        <f t="shared" si="6"/>
        <v>13.613277824121139</v>
      </c>
      <c r="H40" s="6">
        <f t="shared" si="7"/>
        <v>1553</v>
      </c>
      <c r="K40" s="6"/>
    </row>
    <row r="41" spans="1:11">
      <c r="A41" t="s">
        <v>1</v>
      </c>
      <c r="B41" s="1">
        <v>43894</v>
      </c>
      <c r="C41">
        <v>667</v>
      </c>
      <c r="D41">
        <v>3981</v>
      </c>
      <c r="E41" s="2">
        <f t="shared" si="4"/>
        <v>16.75458427530771</v>
      </c>
      <c r="F41" s="2">
        <f t="shared" si="5"/>
        <v>11.284500421206225</v>
      </c>
      <c r="G41" s="2">
        <f t="shared" si="6"/>
        <v>15.954019216782507</v>
      </c>
      <c r="H41" s="6">
        <f t="shared" si="7"/>
        <v>1699</v>
      </c>
      <c r="K41" s="6"/>
    </row>
    <row r="42" spans="1:11">
      <c r="A42" t="s">
        <v>1</v>
      </c>
      <c r="B42" s="1">
        <v>43895</v>
      </c>
      <c r="C42">
        <v>587</v>
      </c>
      <c r="D42">
        <v>2525</v>
      </c>
      <c r="E42" s="2">
        <f t="shared" si="4"/>
        <v>23.247524752475247</v>
      </c>
      <c r="F42" s="2">
        <f t="shared" si="5"/>
        <v>20.001054513891479</v>
      </c>
      <c r="G42" s="2">
        <f t="shared" si="6"/>
        <v>15.272175198295898</v>
      </c>
      <c r="H42" s="6">
        <f t="shared" si="7"/>
        <v>2366</v>
      </c>
      <c r="K42" s="6"/>
    </row>
    <row r="43" spans="1:11">
      <c r="A43" t="s">
        <v>1</v>
      </c>
      <c r="B43" s="1">
        <v>43896</v>
      </c>
      <c r="C43">
        <v>769</v>
      </c>
      <c r="D43">
        <v>3997</v>
      </c>
      <c r="E43" s="2">
        <f t="shared" si="4"/>
        <v>19.239429572179134</v>
      </c>
      <c r="F43" s="2">
        <f t="shared" si="5"/>
        <v>21.243477162327189</v>
      </c>
      <c r="G43" s="2">
        <f t="shared" si="6"/>
        <v>19.747179533320693</v>
      </c>
      <c r="H43" s="6">
        <f t="shared" si="7"/>
        <v>2953</v>
      </c>
      <c r="K43" s="6"/>
    </row>
    <row r="44" spans="1:11">
      <c r="A44" t="s">
        <v>1</v>
      </c>
      <c r="B44" s="1">
        <v>43897</v>
      </c>
      <c r="C44">
        <v>778</v>
      </c>
      <c r="D44">
        <v>5703</v>
      </c>
      <c r="E44" s="2">
        <f t="shared" si="4"/>
        <v>13.641942837103279</v>
      </c>
      <c r="F44" s="2">
        <f t="shared" si="5"/>
        <v>16.440686204641207</v>
      </c>
      <c r="G44" s="2">
        <f t="shared" si="6"/>
        <v>18.709632387252555</v>
      </c>
      <c r="H44" s="6">
        <f t="shared" si="7"/>
        <v>3722</v>
      </c>
      <c r="K44" s="6"/>
    </row>
    <row r="45" spans="1:11">
      <c r="A45" t="s">
        <v>1</v>
      </c>
      <c r="B45" s="1">
        <v>43898</v>
      </c>
      <c r="C45">
        <v>1247</v>
      </c>
      <c r="D45">
        <v>7875</v>
      </c>
      <c r="E45" s="2">
        <f t="shared" si="4"/>
        <v>15.834920634920636</v>
      </c>
      <c r="F45" s="2">
        <f t="shared" si="5"/>
        <v>14.738431736011957</v>
      </c>
      <c r="G45" s="2">
        <f t="shared" si="6"/>
        <v>16.238764348067683</v>
      </c>
      <c r="H45" s="6">
        <f t="shared" si="7"/>
        <v>4500</v>
      </c>
      <c r="K45" s="6"/>
    </row>
    <row r="46" spans="1:11">
      <c r="A46" t="s">
        <v>1</v>
      </c>
      <c r="B46" s="1">
        <v>43899</v>
      </c>
      <c r="C46">
        <v>1492</v>
      </c>
      <c r="D46">
        <v>3889</v>
      </c>
      <c r="E46" s="2">
        <f t="shared" si="4"/>
        <v>38.364618153767033</v>
      </c>
      <c r="F46" s="2">
        <f t="shared" si="5"/>
        <v>27.099769394343834</v>
      </c>
      <c r="G46" s="2">
        <f t="shared" si="6"/>
        <v>22.613827208596984</v>
      </c>
      <c r="H46" s="6">
        <f t="shared" si="7"/>
        <v>5747</v>
      </c>
      <c r="K46" s="6"/>
    </row>
    <row r="47" spans="1:11">
      <c r="A47" t="s">
        <v>1</v>
      </c>
      <c r="B47" s="1">
        <v>43900</v>
      </c>
      <c r="C47">
        <v>1797</v>
      </c>
      <c r="D47">
        <v>6935</v>
      </c>
      <c r="E47" s="2">
        <f t="shared" si="4"/>
        <v>25.912040374909878</v>
      </c>
      <c r="F47" s="2">
        <f t="shared" si="5"/>
        <v>32.138329264338452</v>
      </c>
      <c r="G47" s="2">
        <f t="shared" si="6"/>
        <v>26.70385972119918</v>
      </c>
      <c r="H47" s="6">
        <f t="shared" si="7"/>
        <v>7239</v>
      </c>
      <c r="K47" s="6"/>
    </row>
    <row r="48" spans="1:11">
      <c r="A48" t="s">
        <v>1</v>
      </c>
      <c r="B48" s="1">
        <v>43901</v>
      </c>
      <c r="C48">
        <v>977</v>
      </c>
      <c r="D48">
        <v>12393</v>
      </c>
      <c r="E48" s="2">
        <f t="shared" si="4"/>
        <v>7.8834826111514564</v>
      </c>
      <c r="F48" s="2">
        <f t="shared" si="5"/>
        <v>16.897761493030668</v>
      </c>
      <c r="G48" s="2">
        <f t="shared" si="6"/>
        <v>24.053380379942791</v>
      </c>
      <c r="H48" s="6">
        <f t="shared" si="7"/>
        <v>9036</v>
      </c>
      <c r="K48" s="6"/>
    </row>
    <row r="49" spans="1:11">
      <c r="A49" t="s">
        <v>1</v>
      </c>
      <c r="B49" s="1">
        <v>43902</v>
      </c>
      <c r="C49">
        <v>2313</v>
      </c>
      <c r="D49">
        <v>12857</v>
      </c>
      <c r="E49" s="2">
        <f t="shared" si="4"/>
        <v>17.990199891109903</v>
      </c>
      <c r="F49" s="2">
        <f t="shared" si="5"/>
        <v>12.93684125113068</v>
      </c>
      <c r="G49" s="2">
        <f t="shared" si="6"/>
        <v>17.261907625723747</v>
      </c>
      <c r="H49" s="6">
        <f t="shared" si="7"/>
        <v>10013</v>
      </c>
      <c r="K49" s="6"/>
    </row>
    <row r="50" spans="1:11">
      <c r="A50" t="s">
        <v>1</v>
      </c>
      <c r="B50" s="1">
        <v>43903</v>
      </c>
      <c r="C50">
        <v>2651</v>
      </c>
      <c r="D50">
        <v>11477</v>
      </c>
      <c r="E50" s="2">
        <f t="shared" si="4"/>
        <v>23.098370654352184</v>
      </c>
      <c r="F50" s="2">
        <f t="shared" si="5"/>
        <v>20.544285272731045</v>
      </c>
      <c r="G50" s="2">
        <f t="shared" si="6"/>
        <v>16.324017718871183</v>
      </c>
      <c r="H50" s="6">
        <f t="shared" si="7"/>
        <v>12326</v>
      </c>
      <c r="K50" s="6"/>
    </row>
    <row r="51" spans="1:11">
      <c r="A51" t="s">
        <v>1</v>
      </c>
      <c r="B51" s="1">
        <v>43904</v>
      </c>
      <c r="C51">
        <v>2547</v>
      </c>
      <c r="D51">
        <v>11682</v>
      </c>
      <c r="E51" s="2">
        <f t="shared" si="4"/>
        <v>21.802773497688751</v>
      </c>
      <c r="F51" s="2">
        <f t="shared" si="5"/>
        <v>22.450572076020467</v>
      </c>
      <c r="G51" s="2">
        <f t="shared" si="6"/>
        <v>20.963781347716946</v>
      </c>
      <c r="H51" s="6">
        <f t="shared" si="7"/>
        <v>14977</v>
      </c>
      <c r="K51" s="6"/>
    </row>
    <row r="52" spans="1:11">
      <c r="A52" t="s">
        <v>1</v>
      </c>
      <c r="B52" s="1">
        <v>43905</v>
      </c>
      <c r="C52">
        <v>90</v>
      </c>
      <c r="D52">
        <v>15729</v>
      </c>
      <c r="E52" s="2">
        <f t="shared" si="4"/>
        <v>0.5721914934197978</v>
      </c>
      <c r="F52" s="2">
        <f t="shared" si="5"/>
        <v>11.187482495554274</v>
      </c>
      <c r="G52" s="2">
        <f t="shared" si="6"/>
        <v>15.157778548486911</v>
      </c>
      <c r="H52" s="6">
        <f t="shared" si="7"/>
        <v>17524</v>
      </c>
      <c r="K52" s="6"/>
    </row>
    <row r="53" spans="1:11">
      <c r="A53" t="s">
        <v>1</v>
      </c>
      <c r="B53" s="1">
        <v>43906</v>
      </c>
      <c r="C53">
        <v>6230</v>
      </c>
      <c r="D53">
        <v>13063</v>
      </c>
      <c r="E53" s="2">
        <f t="shared" si="4"/>
        <v>47.691954374952154</v>
      </c>
      <c r="F53" s="2">
        <f t="shared" si="5"/>
        <v>24.132072934185977</v>
      </c>
      <c r="G53" s="2">
        <f t="shared" si="6"/>
        <v>23.355639788686901</v>
      </c>
      <c r="H53" s="6">
        <f t="shared" si="7"/>
        <v>17614</v>
      </c>
      <c r="K53" s="6"/>
    </row>
    <row r="54" spans="1:11">
      <c r="A54" t="s">
        <v>1</v>
      </c>
      <c r="B54" s="1">
        <v>43907</v>
      </c>
      <c r="C54">
        <v>4000</v>
      </c>
      <c r="D54">
        <v>10695</v>
      </c>
      <c r="E54" s="2">
        <f t="shared" si="4"/>
        <v>37.400654511453951</v>
      </c>
      <c r="F54" s="2">
        <f t="shared" si="5"/>
        <v>42.546304443203056</v>
      </c>
      <c r="G54" s="2">
        <f t="shared" si="6"/>
        <v>28.554933459941967</v>
      </c>
      <c r="H54" s="6">
        <f t="shared" si="7"/>
        <v>23844</v>
      </c>
      <c r="K54" s="6"/>
    </row>
    <row r="55" spans="1:11">
      <c r="A55" t="s">
        <v>1</v>
      </c>
      <c r="B55" s="1">
        <v>43908</v>
      </c>
      <c r="C55">
        <v>3526</v>
      </c>
      <c r="D55">
        <v>16884</v>
      </c>
      <c r="E55" s="2">
        <f t="shared" si="4"/>
        <v>20.883676853826106</v>
      </c>
      <c r="F55" s="2">
        <f t="shared" si="5"/>
        <v>29.142165682640027</v>
      </c>
      <c r="G55" s="2">
        <f t="shared" si="6"/>
        <v>35.325428580077407</v>
      </c>
      <c r="H55" s="6">
        <f t="shared" si="7"/>
        <v>27844</v>
      </c>
      <c r="K55" s="6"/>
    </row>
    <row r="56" spans="1:11">
      <c r="A56" t="s">
        <v>1</v>
      </c>
      <c r="B56" s="1">
        <v>43909</v>
      </c>
      <c r="C56">
        <v>4207</v>
      </c>
      <c r="D56">
        <v>17236</v>
      </c>
      <c r="E56" s="2">
        <f t="shared" si="4"/>
        <v>24.408215363193317</v>
      </c>
      <c r="F56" s="2">
        <f t="shared" si="5"/>
        <v>22.645946108509712</v>
      </c>
      <c r="G56" s="2">
        <f t="shared" si="6"/>
        <v>27.564182242824458</v>
      </c>
      <c r="H56" s="6">
        <f t="shared" si="7"/>
        <v>31370</v>
      </c>
      <c r="K56" s="6"/>
    </row>
    <row r="57" spans="1:11">
      <c r="A57" t="s">
        <v>1</v>
      </c>
      <c r="B57" s="1">
        <v>43910</v>
      </c>
      <c r="C57">
        <v>5322</v>
      </c>
      <c r="D57">
        <v>24109</v>
      </c>
      <c r="E57" s="2">
        <f t="shared" si="4"/>
        <v>22.074743871583227</v>
      </c>
      <c r="F57" s="2">
        <f t="shared" si="5"/>
        <v>23.241479617388272</v>
      </c>
      <c r="G57" s="2">
        <f t="shared" si="6"/>
        <v>22.45554536286755</v>
      </c>
      <c r="H57" s="6">
        <f t="shared" si="7"/>
        <v>35577</v>
      </c>
      <c r="K57" s="6"/>
    </row>
    <row r="58" spans="1:11">
      <c r="A58" t="s">
        <v>1</v>
      </c>
      <c r="B58" s="1">
        <v>43911</v>
      </c>
      <c r="C58">
        <v>5986</v>
      </c>
      <c r="D58">
        <v>26336</v>
      </c>
      <c r="E58" s="2">
        <f t="shared" si="4"/>
        <v>22.729343863912515</v>
      </c>
      <c r="F58" s="2">
        <f t="shared" si="5"/>
        <v>22.402043867747871</v>
      </c>
      <c r="G58" s="2">
        <f t="shared" si="6"/>
        <v>23.070767699563021</v>
      </c>
      <c r="H58" s="6">
        <f t="shared" si="7"/>
        <v>40899</v>
      </c>
      <c r="K58" s="6"/>
    </row>
    <row r="59" spans="1:11">
      <c r="A59" t="s">
        <v>1</v>
      </c>
      <c r="B59" s="1">
        <v>43912</v>
      </c>
      <c r="C59">
        <v>6557</v>
      </c>
      <c r="D59">
        <v>25180</v>
      </c>
      <c r="E59" s="2">
        <f t="shared" si="4"/>
        <v>26.040508339952343</v>
      </c>
      <c r="F59" s="2">
        <f t="shared" si="5"/>
        <v>24.384926101932429</v>
      </c>
      <c r="G59" s="2">
        <f t="shared" si="6"/>
        <v>23.614865358482692</v>
      </c>
      <c r="H59" s="6">
        <f t="shared" si="7"/>
        <v>46885</v>
      </c>
      <c r="K59" s="6"/>
    </row>
    <row r="60" spans="1:11">
      <c r="A60" t="s">
        <v>1</v>
      </c>
      <c r="B60" s="1">
        <v>43913</v>
      </c>
      <c r="C60">
        <v>5560</v>
      </c>
      <c r="D60">
        <v>17066</v>
      </c>
      <c r="E60" s="2">
        <f t="shared" si="4"/>
        <v>32.579397632720031</v>
      </c>
      <c r="F60" s="2">
        <f t="shared" si="5"/>
        <v>29.309952986336185</v>
      </c>
      <c r="G60" s="2">
        <f t="shared" si="6"/>
        <v>27.116416612194964</v>
      </c>
      <c r="H60" s="6">
        <f t="shared" si="7"/>
        <v>53442</v>
      </c>
      <c r="K60" s="6"/>
    </row>
    <row r="61" spans="1:11">
      <c r="A61" t="s">
        <v>1</v>
      </c>
      <c r="B61" s="1">
        <v>43914</v>
      </c>
      <c r="C61">
        <v>4789</v>
      </c>
      <c r="D61">
        <v>21496</v>
      </c>
      <c r="E61" s="2">
        <f t="shared" si="4"/>
        <v>22.278563453665797</v>
      </c>
      <c r="F61" s="2">
        <f t="shared" si="5"/>
        <v>27.428980543192914</v>
      </c>
      <c r="G61" s="2">
        <f t="shared" si="6"/>
        <v>26.966156475446056</v>
      </c>
      <c r="H61" s="6">
        <f t="shared" si="7"/>
        <v>59002</v>
      </c>
      <c r="K61" s="6"/>
    </row>
    <row r="62" spans="1:11">
      <c r="A62" t="s">
        <v>1</v>
      </c>
      <c r="B62" s="1">
        <v>43915</v>
      </c>
      <c r="C62">
        <v>5249</v>
      </c>
      <c r="D62">
        <v>27481</v>
      </c>
      <c r="E62" s="2">
        <f t="shared" si="4"/>
        <v>19.100469415232343</v>
      </c>
      <c r="F62" s="2">
        <f t="shared" si="5"/>
        <v>20.689516434449068</v>
      </c>
      <c r="G62" s="2">
        <f t="shared" si="6"/>
        <v>24.652810167206056</v>
      </c>
      <c r="H62" s="6">
        <f t="shared" si="7"/>
        <v>63791</v>
      </c>
      <c r="K62" s="6"/>
    </row>
    <row r="63" spans="1:11">
      <c r="A63" t="s">
        <v>1</v>
      </c>
      <c r="B63" s="1">
        <v>43916</v>
      </c>
      <c r="C63">
        <v>5210</v>
      </c>
      <c r="D63">
        <v>36615</v>
      </c>
      <c r="E63" s="2">
        <f t="shared" si="4"/>
        <v>14.229141062406118</v>
      </c>
      <c r="F63" s="2">
        <f t="shared" si="5"/>
        <v>16.66480523881923</v>
      </c>
      <c r="G63" s="2">
        <f t="shared" si="6"/>
        <v>18.536057977101418</v>
      </c>
      <c r="H63" s="6">
        <f t="shared" si="7"/>
        <v>69040</v>
      </c>
      <c r="K63" s="6"/>
    </row>
    <row r="64" spans="1:11">
      <c r="A64" t="s">
        <v>1</v>
      </c>
      <c r="B64" s="1">
        <v>43917</v>
      </c>
      <c r="C64">
        <v>6153</v>
      </c>
      <c r="D64">
        <v>33019</v>
      </c>
      <c r="E64" s="2">
        <f t="shared" si="4"/>
        <v>18.634725461098157</v>
      </c>
      <c r="F64" s="2">
        <f t="shared" si="5"/>
        <v>16.431933261752135</v>
      </c>
      <c r="G64" s="2">
        <f t="shared" si="6"/>
        <v>17.321445312912203</v>
      </c>
      <c r="H64" s="6">
        <f t="shared" si="7"/>
        <v>74250</v>
      </c>
      <c r="K64" s="6"/>
    </row>
    <row r="65" spans="1:11">
      <c r="A65" t="s">
        <v>1</v>
      </c>
      <c r="B65" s="1">
        <v>43918</v>
      </c>
      <c r="C65">
        <v>5959</v>
      </c>
      <c r="D65">
        <v>35447</v>
      </c>
      <c r="E65" s="2">
        <f t="shared" si="4"/>
        <v>16.811013625976809</v>
      </c>
      <c r="F65" s="2">
        <f t="shared" si="5"/>
        <v>17.722869543537485</v>
      </c>
      <c r="G65" s="2">
        <f t="shared" si="6"/>
        <v>16.558293383160361</v>
      </c>
      <c r="H65" s="6">
        <f t="shared" si="7"/>
        <v>80403</v>
      </c>
      <c r="K65" s="6"/>
    </row>
    <row r="66" spans="1:11">
      <c r="A66" t="s">
        <v>1</v>
      </c>
      <c r="B66" s="1">
        <v>43919</v>
      </c>
      <c r="C66">
        <v>5974</v>
      </c>
      <c r="D66">
        <v>24504</v>
      </c>
      <c r="E66" s="2">
        <f t="shared" si="4"/>
        <v>24.379693111328763</v>
      </c>
      <c r="F66" s="2">
        <f t="shared" si="5"/>
        <v>20.595353368652788</v>
      </c>
      <c r="G66" s="2">
        <f t="shared" si="6"/>
        <v>19.941810732801244</v>
      </c>
      <c r="H66" s="6">
        <f t="shared" si="7"/>
        <v>86362</v>
      </c>
      <c r="K66" s="6"/>
    </row>
    <row r="67" spans="1:11">
      <c r="A67" t="s">
        <v>1</v>
      </c>
      <c r="B67" s="1">
        <v>43920</v>
      </c>
      <c r="C67">
        <v>5217</v>
      </c>
      <c r="D67">
        <v>23329</v>
      </c>
      <c r="E67" s="2">
        <f t="shared" si="4"/>
        <v>22.362724505979681</v>
      </c>
      <c r="F67" s="2">
        <f t="shared" si="5"/>
        <v>23.371208808654224</v>
      </c>
      <c r="G67" s="2">
        <f t="shared" si="6"/>
        <v>21.184477081095086</v>
      </c>
      <c r="H67" s="6">
        <f t="shared" si="7"/>
        <v>92336</v>
      </c>
      <c r="K67" s="6"/>
    </row>
    <row r="68" spans="1:11">
      <c r="A68" t="s">
        <v>1</v>
      </c>
      <c r="B68" s="1">
        <v>43921</v>
      </c>
      <c r="C68">
        <v>4050</v>
      </c>
      <c r="D68">
        <v>29609</v>
      </c>
      <c r="E68" s="2">
        <f t="shared" si="4"/>
        <v>13.678273497922929</v>
      </c>
      <c r="F68" s="2">
        <f t="shared" si="5"/>
        <v>18.020499001951304</v>
      </c>
      <c r="G68" s="2">
        <f t="shared" si="6"/>
        <v>20.14023037174379</v>
      </c>
      <c r="H68" s="6">
        <f t="shared" si="7"/>
        <v>97553</v>
      </c>
      <c r="K68" s="6"/>
    </row>
    <row r="69" spans="1:11">
      <c r="A69" t="s">
        <v>1</v>
      </c>
      <c r="B69" s="1">
        <v>43922</v>
      </c>
      <c r="C69">
        <v>4053</v>
      </c>
      <c r="D69">
        <v>34455</v>
      </c>
      <c r="E69" s="2">
        <f t="shared" si="4"/>
        <v>11.76316935132782</v>
      </c>
      <c r="F69" s="2">
        <f t="shared" si="5"/>
        <v>12.720721424625374</v>
      </c>
      <c r="G69" s="2">
        <f t="shared" si="6"/>
        <v>15.934722451743477</v>
      </c>
      <c r="H69" s="6">
        <f t="shared" si="7"/>
        <v>101603</v>
      </c>
      <c r="K69" s="6"/>
    </row>
    <row r="70" spans="1:11">
      <c r="A70" t="s">
        <v>1</v>
      </c>
      <c r="B70" s="1">
        <v>43923</v>
      </c>
      <c r="C70">
        <v>4782</v>
      </c>
      <c r="D70">
        <v>39809</v>
      </c>
      <c r="E70" s="2">
        <f t="shared" si="4"/>
        <v>12.012359014293251</v>
      </c>
      <c r="F70" s="2">
        <f t="shared" si="5"/>
        <v>11.887764182810535</v>
      </c>
      <c r="G70" s="2">
        <f t="shared" si="6"/>
        <v>12.484600621181334</v>
      </c>
      <c r="H70" s="6">
        <f t="shared" si="7"/>
        <v>105656</v>
      </c>
      <c r="K70" s="6"/>
    </row>
    <row r="71" spans="1:11">
      <c r="A71" t="s">
        <v>1</v>
      </c>
      <c r="B71" s="1">
        <v>43924</v>
      </c>
      <c r="C71">
        <v>4668</v>
      </c>
      <c r="D71">
        <v>38617</v>
      </c>
      <c r="E71" s="2">
        <f t="shared" si="4"/>
        <v>12.08794054431986</v>
      </c>
      <c r="F71" s="2">
        <f t="shared" si="5"/>
        <v>12.050149779306555</v>
      </c>
      <c r="G71" s="2">
        <f t="shared" si="6"/>
        <v>11.954489636646976</v>
      </c>
      <c r="H71" s="6">
        <f t="shared" si="7"/>
        <v>110438</v>
      </c>
      <c r="K71" s="6"/>
    </row>
    <row r="72" spans="1:11">
      <c r="A72" t="s">
        <v>1</v>
      </c>
      <c r="B72" s="1">
        <v>43925</v>
      </c>
      <c r="C72">
        <v>4585</v>
      </c>
      <c r="D72"/>
      <c r="E72"/>
      <c r="F72"/>
      <c r="H72" s="6">
        <f t="shared" si="7"/>
        <v>115106</v>
      </c>
      <c r="K72" s="6"/>
    </row>
    <row r="73" spans="1:11">
      <c r="A73" t="s">
        <v>5</v>
      </c>
      <c r="B73" s="1">
        <v>43887</v>
      </c>
      <c r="C73">
        <v>254</v>
      </c>
      <c r="D73">
        <v>9411</v>
      </c>
      <c r="E73" s="2">
        <f t="shared" ref="E73:E110" si="8">(C73*100)/D73</f>
        <v>2.6989692912549144</v>
      </c>
      <c r="G73" s="2"/>
      <c r="H73" s="6">
        <f>C73</f>
        <v>254</v>
      </c>
      <c r="K73" s="6"/>
    </row>
    <row r="74" spans="1:11">
      <c r="A74" t="s">
        <v>5</v>
      </c>
      <c r="B74" s="1">
        <v>43888</v>
      </c>
      <c r="C74">
        <v>449</v>
      </c>
      <c r="D74">
        <v>11863</v>
      </c>
      <c r="E74" s="2">
        <f t="shared" si="8"/>
        <v>3.784877349742898</v>
      </c>
      <c r="F74" s="2">
        <f t="shared" ref="F74:F110" si="9">(E74+E73)/2</f>
        <v>3.2419233204989064</v>
      </c>
      <c r="G74" s="2"/>
      <c r="H74" s="6">
        <f>SUM(C74+H73)</f>
        <v>703</v>
      </c>
      <c r="K74" s="6"/>
    </row>
    <row r="75" spans="1:11">
      <c r="A75" t="s">
        <v>5</v>
      </c>
      <c r="B75" s="1">
        <v>43889</v>
      </c>
      <c r="C75">
        <v>427</v>
      </c>
      <c r="D75">
        <v>12950</v>
      </c>
      <c r="E75" s="2">
        <f t="shared" si="8"/>
        <v>3.2972972972972974</v>
      </c>
      <c r="F75" s="2">
        <f t="shared" si="9"/>
        <v>3.5410873235200979</v>
      </c>
      <c r="G75" s="2">
        <f t="shared" ref="G75:G110" si="10">(E75+E74+E73)/3</f>
        <v>3.2603813127650363</v>
      </c>
      <c r="H75" s="6">
        <f t="shared" ref="H75:H111" si="11">SUM(C75+H74)</f>
        <v>1130</v>
      </c>
      <c r="K75" s="6"/>
    </row>
    <row r="76" spans="1:11">
      <c r="A76" t="s">
        <v>5</v>
      </c>
      <c r="B76" s="1">
        <v>43890</v>
      </c>
      <c r="C76">
        <v>909</v>
      </c>
      <c r="D76">
        <v>14753</v>
      </c>
      <c r="E76" s="2">
        <f t="shared" si="8"/>
        <v>6.1614586863688743</v>
      </c>
      <c r="F76" s="2">
        <f t="shared" si="9"/>
        <v>4.7293779918330863</v>
      </c>
      <c r="G76" s="2">
        <f t="shared" si="10"/>
        <v>4.4145444444696897</v>
      </c>
      <c r="H76" s="6">
        <f t="shared" si="11"/>
        <v>2039</v>
      </c>
      <c r="K76" s="6"/>
    </row>
    <row r="77" spans="1:11">
      <c r="A77" t="s">
        <v>5</v>
      </c>
      <c r="B77" s="1">
        <v>43891</v>
      </c>
      <c r="C77">
        <v>595</v>
      </c>
      <c r="D77">
        <v>11292</v>
      </c>
      <c r="E77" s="2">
        <f t="shared" si="8"/>
        <v>5.2692171448813321</v>
      </c>
      <c r="F77" s="2">
        <f t="shared" si="9"/>
        <v>5.7153379156251027</v>
      </c>
      <c r="G77" s="2">
        <f t="shared" si="10"/>
        <v>4.9093243761825009</v>
      </c>
      <c r="H77" s="6">
        <f t="shared" si="11"/>
        <v>2634</v>
      </c>
      <c r="K77" s="6"/>
    </row>
    <row r="78" spans="1:11">
      <c r="A78" t="s">
        <v>5</v>
      </c>
      <c r="B78" s="1">
        <v>43892</v>
      </c>
      <c r="C78">
        <v>686</v>
      </c>
      <c r="D78">
        <v>12606</v>
      </c>
      <c r="E78" s="2">
        <f t="shared" si="8"/>
        <v>5.4418530858321432</v>
      </c>
      <c r="F78" s="2">
        <f t="shared" si="9"/>
        <v>5.3555351153567372</v>
      </c>
      <c r="G78" s="2">
        <f t="shared" si="10"/>
        <v>5.6241763056941165</v>
      </c>
      <c r="H78" s="6">
        <f t="shared" si="11"/>
        <v>3320</v>
      </c>
      <c r="K78" s="6"/>
    </row>
    <row r="79" spans="1:11">
      <c r="A79" t="s">
        <v>5</v>
      </c>
      <c r="B79" s="1">
        <v>43893</v>
      </c>
      <c r="C79">
        <v>600</v>
      </c>
      <c r="D79">
        <v>16260</v>
      </c>
      <c r="E79" s="2">
        <f t="shared" si="8"/>
        <v>3.6900369003690039</v>
      </c>
      <c r="F79" s="2">
        <f t="shared" si="9"/>
        <v>4.5659449931005733</v>
      </c>
      <c r="G79" s="2">
        <f t="shared" si="10"/>
        <v>4.8003690436941602</v>
      </c>
      <c r="H79" s="6">
        <f t="shared" si="11"/>
        <v>3920</v>
      </c>
      <c r="K79" s="6"/>
    </row>
    <row r="80" spans="1:11">
      <c r="A80" t="s">
        <v>5</v>
      </c>
      <c r="B80" s="1">
        <v>43894</v>
      </c>
      <c r="C80">
        <v>516</v>
      </c>
      <c r="D80">
        <v>10856</v>
      </c>
      <c r="E80" s="2">
        <f t="shared" si="8"/>
        <v>4.7531319086219606</v>
      </c>
      <c r="F80" s="2">
        <f t="shared" si="9"/>
        <v>4.2215844044954824</v>
      </c>
      <c r="G80" s="2">
        <f t="shared" si="10"/>
        <v>4.6283406316077027</v>
      </c>
      <c r="H80" s="6">
        <f t="shared" si="11"/>
        <v>4436</v>
      </c>
      <c r="K80" s="6"/>
    </row>
    <row r="81" spans="1:11">
      <c r="A81" t="s">
        <v>5</v>
      </c>
      <c r="B81" s="1">
        <v>43895</v>
      </c>
      <c r="C81">
        <v>438</v>
      </c>
      <c r="D81">
        <v>9834</v>
      </c>
      <c r="E81" s="2">
        <f t="shared" si="8"/>
        <v>4.4539353264185477</v>
      </c>
      <c r="F81" s="2">
        <f t="shared" si="9"/>
        <v>4.6035336175202541</v>
      </c>
      <c r="G81" s="2">
        <f t="shared" si="10"/>
        <v>4.2990347118031709</v>
      </c>
      <c r="H81" s="6">
        <f t="shared" si="11"/>
        <v>4874</v>
      </c>
      <c r="K81" s="6"/>
    </row>
    <row r="82" spans="1:11">
      <c r="A82" t="s">
        <v>5</v>
      </c>
      <c r="B82" s="1">
        <v>43896</v>
      </c>
      <c r="C82">
        <v>518</v>
      </c>
      <c r="D82">
        <v>18199</v>
      </c>
      <c r="E82" s="2">
        <f t="shared" si="8"/>
        <v>2.8463102368261994</v>
      </c>
      <c r="F82" s="2">
        <f t="shared" si="9"/>
        <v>3.6501227816223736</v>
      </c>
      <c r="G82" s="2">
        <f t="shared" si="10"/>
        <v>4.0177924906222353</v>
      </c>
      <c r="H82" s="6">
        <f t="shared" si="11"/>
        <v>5392</v>
      </c>
      <c r="K82" s="6"/>
    </row>
    <row r="83" spans="1:11">
      <c r="A83" t="s">
        <v>5</v>
      </c>
      <c r="B83" s="1">
        <v>43897</v>
      </c>
      <c r="C83">
        <v>483</v>
      </c>
      <c r="D83">
        <v>13449</v>
      </c>
      <c r="E83" s="2">
        <f t="shared" si="8"/>
        <v>3.5913450814186927</v>
      </c>
      <c r="F83" s="2">
        <f t="shared" si="9"/>
        <v>3.2188276591224461</v>
      </c>
      <c r="G83" s="2">
        <f t="shared" si="10"/>
        <v>3.6305302148878131</v>
      </c>
      <c r="H83" s="6">
        <f t="shared" si="11"/>
        <v>5875</v>
      </c>
      <c r="K83" s="6"/>
    </row>
    <row r="84" spans="1:11">
      <c r="A84" t="s">
        <v>5</v>
      </c>
      <c r="B84" s="1">
        <v>43898</v>
      </c>
      <c r="C84">
        <v>367</v>
      </c>
      <c r="D84">
        <v>10329</v>
      </c>
      <c r="E84" s="2">
        <f t="shared" si="8"/>
        <v>3.5531029141252781</v>
      </c>
      <c r="F84" s="2">
        <f t="shared" si="9"/>
        <v>3.5722239977719852</v>
      </c>
      <c r="G84" s="2">
        <f t="shared" si="10"/>
        <v>3.3302527441233898</v>
      </c>
      <c r="H84" s="6">
        <f t="shared" si="11"/>
        <v>6242</v>
      </c>
      <c r="K84" s="6"/>
    </row>
    <row r="85" spans="1:11">
      <c r="A85" t="s">
        <v>5</v>
      </c>
      <c r="B85" s="1">
        <v>43899</v>
      </c>
      <c r="C85">
        <v>248</v>
      </c>
      <c r="D85">
        <v>8100</v>
      </c>
      <c r="E85" s="2">
        <f t="shared" si="8"/>
        <v>3.0617283950617282</v>
      </c>
      <c r="F85" s="2">
        <f t="shared" si="9"/>
        <v>3.3074156545935032</v>
      </c>
      <c r="G85" s="2">
        <f t="shared" si="10"/>
        <v>3.402058796868566</v>
      </c>
      <c r="H85" s="6">
        <f t="shared" si="11"/>
        <v>6490</v>
      </c>
      <c r="K85" s="6"/>
    </row>
    <row r="86" spans="1:11">
      <c r="A86" t="s">
        <v>5</v>
      </c>
      <c r="B86" s="1">
        <v>43900</v>
      </c>
      <c r="C86">
        <v>131</v>
      </c>
      <c r="D86">
        <v>13526</v>
      </c>
      <c r="E86" s="2">
        <f t="shared" si="8"/>
        <v>0.96850510128641132</v>
      </c>
      <c r="F86" s="2">
        <f t="shared" si="9"/>
        <v>2.0151167481740697</v>
      </c>
      <c r="G86" s="2">
        <f t="shared" si="10"/>
        <v>2.5277788034911395</v>
      </c>
      <c r="H86" s="6">
        <f t="shared" si="11"/>
        <v>6621</v>
      </c>
      <c r="K86" s="6"/>
    </row>
    <row r="87" spans="1:11">
      <c r="A87" t="s">
        <v>5</v>
      </c>
      <c r="B87" s="1">
        <v>43901</v>
      </c>
      <c r="C87">
        <v>242</v>
      </c>
      <c r="D87">
        <v>12251</v>
      </c>
      <c r="E87" s="2">
        <f t="shared" si="8"/>
        <v>1.9753489511060323</v>
      </c>
      <c r="F87" s="2">
        <f t="shared" si="9"/>
        <v>1.4719270261962218</v>
      </c>
      <c r="G87" s="2">
        <f t="shared" si="10"/>
        <v>2.0018608158180573</v>
      </c>
      <c r="H87" s="6">
        <f t="shared" si="11"/>
        <v>6863</v>
      </c>
      <c r="K87" s="6"/>
    </row>
    <row r="88" spans="1:11">
      <c r="A88" t="s">
        <v>5</v>
      </c>
      <c r="B88" s="1">
        <v>43902</v>
      </c>
      <c r="C88">
        <v>114</v>
      </c>
      <c r="D88">
        <v>12603</v>
      </c>
      <c r="E88" s="2">
        <f t="shared" si="8"/>
        <v>0.90454653653891925</v>
      </c>
      <c r="F88" s="2">
        <f t="shared" si="9"/>
        <v>1.4399477438224757</v>
      </c>
      <c r="G88" s="2">
        <f t="shared" si="10"/>
        <v>1.2828001963104543</v>
      </c>
      <c r="H88" s="6">
        <f t="shared" si="11"/>
        <v>6977</v>
      </c>
      <c r="K88" s="6"/>
    </row>
    <row r="89" spans="1:11">
      <c r="A89" t="s">
        <v>5</v>
      </c>
      <c r="B89" s="1">
        <v>43903</v>
      </c>
      <c r="C89">
        <v>110</v>
      </c>
      <c r="D89">
        <v>13649</v>
      </c>
      <c r="E89" s="2">
        <f t="shared" si="8"/>
        <v>0.80591984760788338</v>
      </c>
      <c r="F89" s="2">
        <f t="shared" si="9"/>
        <v>0.85523319207340132</v>
      </c>
      <c r="G89" s="2">
        <f t="shared" si="10"/>
        <v>1.2286051117509451</v>
      </c>
      <c r="H89" s="6">
        <f t="shared" si="11"/>
        <v>7087</v>
      </c>
      <c r="K89" s="6"/>
    </row>
    <row r="90" spans="1:11">
      <c r="A90" t="s">
        <v>5</v>
      </c>
      <c r="B90" s="1">
        <v>43904</v>
      </c>
      <c r="C90">
        <v>107</v>
      </c>
      <c r="D90">
        <v>12688</v>
      </c>
      <c r="E90" s="2">
        <f t="shared" si="8"/>
        <v>0.84331651954602771</v>
      </c>
      <c r="F90" s="2">
        <f t="shared" si="9"/>
        <v>0.82461818357695549</v>
      </c>
      <c r="G90" s="2">
        <f t="shared" si="10"/>
        <v>0.85126096789761008</v>
      </c>
      <c r="H90" s="6">
        <f t="shared" si="11"/>
        <v>7194</v>
      </c>
      <c r="K90" s="6"/>
    </row>
    <row r="91" spans="1:11">
      <c r="A91" t="s">
        <v>5</v>
      </c>
      <c r="B91" s="1">
        <v>43905</v>
      </c>
      <c r="C91">
        <v>76</v>
      </c>
      <c r="D91">
        <v>6877</v>
      </c>
      <c r="E91" s="2">
        <f t="shared" si="8"/>
        <v>1.1051330522029954</v>
      </c>
      <c r="F91" s="2">
        <f t="shared" si="9"/>
        <v>0.97422478587451156</v>
      </c>
      <c r="G91" s="2">
        <f t="shared" si="10"/>
        <v>0.91812313978563553</v>
      </c>
      <c r="H91" s="6">
        <f t="shared" si="11"/>
        <v>7270</v>
      </c>
      <c r="K91" s="6"/>
    </row>
    <row r="92" spans="1:11">
      <c r="A92" t="s">
        <v>5</v>
      </c>
      <c r="B92" s="1">
        <v>43906</v>
      </c>
      <c r="C92">
        <v>74</v>
      </c>
      <c r="D92">
        <v>6292</v>
      </c>
      <c r="E92" s="2">
        <f t="shared" si="8"/>
        <v>1.1760966306420853</v>
      </c>
      <c r="F92" s="2">
        <f t="shared" si="9"/>
        <v>1.1406148414225403</v>
      </c>
      <c r="G92" s="2">
        <f t="shared" si="10"/>
        <v>1.0415154007970362</v>
      </c>
      <c r="H92" s="6">
        <f t="shared" si="11"/>
        <v>7344</v>
      </c>
      <c r="K92" s="6"/>
    </row>
    <row r="93" spans="1:11">
      <c r="A93" t="s">
        <v>5</v>
      </c>
      <c r="B93" s="1">
        <v>43907</v>
      </c>
      <c r="C93">
        <v>84</v>
      </c>
      <c r="D93">
        <v>12212</v>
      </c>
      <c r="E93" s="2">
        <f t="shared" si="8"/>
        <v>0.68784801834261378</v>
      </c>
      <c r="F93" s="2">
        <f t="shared" si="9"/>
        <v>0.93197232449234946</v>
      </c>
      <c r="G93" s="2">
        <f t="shared" si="10"/>
        <v>0.9896925670625647</v>
      </c>
      <c r="H93" s="6">
        <f t="shared" si="11"/>
        <v>7428</v>
      </c>
      <c r="K93" s="6"/>
    </row>
    <row r="94" spans="1:11">
      <c r="A94" t="s">
        <v>5</v>
      </c>
      <c r="B94" s="1">
        <v>43908</v>
      </c>
      <c r="C94">
        <v>93</v>
      </c>
      <c r="D94">
        <v>8931</v>
      </c>
      <c r="E94" s="2">
        <f t="shared" si="8"/>
        <v>1.0413167618407793</v>
      </c>
      <c r="F94" s="2">
        <f t="shared" si="9"/>
        <v>0.86458239009169646</v>
      </c>
      <c r="G94" s="2">
        <f t="shared" si="10"/>
        <v>0.96842047027515932</v>
      </c>
      <c r="H94" s="6">
        <f t="shared" si="11"/>
        <v>7521</v>
      </c>
      <c r="K94" s="6"/>
    </row>
    <row r="95" spans="1:11">
      <c r="A95" t="s">
        <v>5</v>
      </c>
      <c r="B95" s="1">
        <v>43909</v>
      </c>
      <c r="C95">
        <v>152</v>
      </c>
      <c r="D95">
        <v>11377</v>
      </c>
      <c r="E95" s="2">
        <f t="shared" si="8"/>
        <v>1.3360288300958074</v>
      </c>
      <c r="F95" s="2">
        <f t="shared" si="9"/>
        <v>1.1886727959682934</v>
      </c>
      <c r="G95" s="2">
        <f t="shared" si="10"/>
        <v>1.0217312034264003</v>
      </c>
      <c r="H95" s="6">
        <f t="shared" si="11"/>
        <v>7673</v>
      </c>
      <c r="K95" s="6"/>
    </row>
    <row r="96" spans="1:11">
      <c r="A96" t="s">
        <v>5</v>
      </c>
      <c r="B96" s="1">
        <v>43910</v>
      </c>
      <c r="C96">
        <v>87</v>
      </c>
      <c r="D96">
        <v>9640</v>
      </c>
      <c r="E96" s="2">
        <f t="shared" si="8"/>
        <v>0.90248962655601661</v>
      </c>
      <c r="F96" s="2">
        <f t="shared" si="9"/>
        <v>1.119259228325912</v>
      </c>
      <c r="G96" s="2">
        <f t="shared" si="10"/>
        <v>1.0932784061642009</v>
      </c>
      <c r="H96" s="6">
        <f t="shared" si="11"/>
        <v>7760</v>
      </c>
      <c r="K96" s="6"/>
    </row>
    <row r="97" spans="1:11">
      <c r="A97" t="s">
        <v>5</v>
      </c>
      <c r="B97" s="1">
        <v>43911</v>
      </c>
      <c r="C97">
        <v>147</v>
      </c>
      <c r="D97">
        <v>10845</v>
      </c>
      <c r="E97" s="2">
        <f t="shared" si="8"/>
        <v>1.355463347164592</v>
      </c>
      <c r="F97" s="2">
        <f t="shared" si="9"/>
        <v>1.1289764868603043</v>
      </c>
      <c r="G97" s="2">
        <f t="shared" si="10"/>
        <v>1.197993934605472</v>
      </c>
      <c r="H97" s="6">
        <f t="shared" si="11"/>
        <v>7907</v>
      </c>
      <c r="K97" s="6"/>
    </row>
    <row r="98" spans="1:11">
      <c r="A98" t="s">
        <v>5</v>
      </c>
      <c r="B98" s="1">
        <v>43912</v>
      </c>
      <c r="C98">
        <v>98</v>
      </c>
      <c r="D98">
        <v>4271</v>
      </c>
      <c r="E98" s="2">
        <f t="shared" si="8"/>
        <v>2.2945446031374384</v>
      </c>
      <c r="F98" s="2">
        <f t="shared" si="9"/>
        <v>1.8250039751510152</v>
      </c>
      <c r="G98" s="2">
        <f t="shared" si="10"/>
        <v>1.5174991922860157</v>
      </c>
      <c r="H98" s="6">
        <f t="shared" si="11"/>
        <v>8005</v>
      </c>
      <c r="K98" s="6"/>
    </row>
    <row r="99" spans="1:11">
      <c r="A99" t="s">
        <v>5</v>
      </c>
      <c r="B99" s="1">
        <v>43913</v>
      </c>
      <c r="C99">
        <v>64</v>
      </c>
      <c r="D99">
        <v>6256</v>
      </c>
      <c r="E99" s="2">
        <f t="shared" si="8"/>
        <v>1.0230179028132993</v>
      </c>
      <c r="F99" s="2">
        <f t="shared" si="9"/>
        <v>1.6587812529753689</v>
      </c>
      <c r="G99" s="2">
        <f t="shared" si="10"/>
        <v>1.5576752843717767</v>
      </c>
      <c r="H99" s="6">
        <f t="shared" si="11"/>
        <v>8069</v>
      </c>
      <c r="K99" s="6"/>
    </row>
    <row r="100" spans="1:11">
      <c r="A100" t="s">
        <v>5</v>
      </c>
      <c r="B100" s="1">
        <v>43914</v>
      </c>
      <c r="C100">
        <v>76</v>
      </c>
      <c r="D100">
        <v>10546</v>
      </c>
      <c r="E100" s="2">
        <f t="shared" si="8"/>
        <v>0.72065238004930776</v>
      </c>
      <c r="F100" s="2">
        <f t="shared" si="9"/>
        <v>0.87183514143130347</v>
      </c>
      <c r="G100" s="2">
        <f t="shared" si="10"/>
        <v>1.3460716286666816</v>
      </c>
      <c r="H100" s="6">
        <f t="shared" si="11"/>
        <v>8145</v>
      </c>
      <c r="K100" s="6"/>
    </row>
    <row r="101" spans="1:11">
      <c r="A101" t="s">
        <v>5</v>
      </c>
      <c r="B101" s="1">
        <v>43915</v>
      </c>
      <c r="C101">
        <v>100</v>
      </c>
      <c r="D101">
        <v>9314</v>
      </c>
      <c r="E101" s="2">
        <f t="shared" si="8"/>
        <v>1.0736525660296328</v>
      </c>
      <c r="F101" s="2">
        <f t="shared" si="9"/>
        <v>0.89715247303947021</v>
      </c>
      <c r="G101" s="2">
        <f t="shared" si="10"/>
        <v>0.93910761629741335</v>
      </c>
      <c r="H101" s="6">
        <f t="shared" si="11"/>
        <v>8245</v>
      </c>
      <c r="K101" s="6"/>
    </row>
    <row r="102" spans="1:11">
      <c r="A102" t="s">
        <v>5</v>
      </c>
      <c r="B102" s="1">
        <v>43916</v>
      </c>
      <c r="C102">
        <v>104</v>
      </c>
      <c r="D102">
        <v>7046</v>
      </c>
      <c r="E102" s="2">
        <f t="shared" si="8"/>
        <v>1.4760147601476015</v>
      </c>
      <c r="F102" s="2">
        <f t="shared" si="9"/>
        <v>1.274833663088617</v>
      </c>
      <c r="G102" s="2">
        <f t="shared" si="10"/>
        <v>1.0901065687421807</v>
      </c>
      <c r="H102" s="6">
        <f t="shared" si="11"/>
        <v>8349</v>
      </c>
      <c r="K102" s="6"/>
    </row>
    <row r="103" spans="1:11">
      <c r="A103" t="s">
        <v>5</v>
      </c>
      <c r="B103" s="1">
        <v>43917</v>
      </c>
      <c r="C103">
        <v>91</v>
      </c>
      <c r="D103">
        <v>12019</v>
      </c>
      <c r="E103" s="2">
        <f t="shared" si="8"/>
        <v>0.75713453698311006</v>
      </c>
      <c r="F103" s="2">
        <f t="shared" si="9"/>
        <v>1.1165746485653558</v>
      </c>
      <c r="G103" s="2">
        <f t="shared" si="10"/>
        <v>1.1022672877201147</v>
      </c>
      <c r="H103" s="6">
        <f t="shared" si="11"/>
        <v>8440</v>
      </c>
      <c r="K103" s="6"/>
    </row>
    <row r="104" spans="1:11">
      <c r="A104" t="s">
        <v>5</v>
      </c>
      <c r="B104" s="1">
        <v>43918</v>
      </c>
      <c r="C104">
        <v>146</v>
      </c>
      <c r="D104">
        <v>10964</v>
      </c>
      <c r="E104" s="2">
        <f t="shared" si="8"/>
        <v>1.3316307916818679</v>
      </c>
      <c r="F104" s="2">
        <f t="shared" si="9"/>
        <v>1.0443826643324889</v>
      </c>
      <c r="G104" s="2">
        <f t="shared" si="10"/>
        <v>1.1882600296041932</v>
      </c>
      <c r="H104" s="6">
        <f t="shared" si="11"/>
        <v>8586</v>
      </c>
      <c r="K104" s="6"/>
    </row>
    <row r="105" spans="1:11">
      <c r="A105" t="s">
        <v>5</v>
      </c>
      <c r="B105" s="1">
        <v>43919</v>
      </c>
      <c r="C105">
        <v>105</v>
      </c>
      <c r="D105">
        <v>6216</v>
      </c>
      <c r="E105" s="2">
        <f t="shared" si="8"/>
        <v>1.6891891891891893</v>
      </c>
      <c r="F105" s="2">
        <f t="shared" si="9"/>
        <v>1.5104099904355286</v>
      </c>
      <c r="G105" s="2">
        <f t="shared" si="10"/>
        <v>1.2593181726180558</v>
      </c>
      <c r="H105" s="6">
        <f t="shared" si="11"/>
        <v>8691</v>
      </c>
      <c r="K105" s="6"/>
    </row>
    <row r="106" spans="1:11">
      <c r="A106" t="s">
        <v>5</v>
      </c>
      <c r="B106" s="1">
        <v>43920</v>
      </c>
      <c r="C106">
        <v>78</v>
      </c>
      <c r="D106">
        <v>1053</v>
      </c>
      <c r="E106" s="2">
        <f t="shared" si="8"/>
        <v>7.4074074074074074</v>
      </c>
      <c r="F106" s="2">
        <f t="shared" si="9"/>
        <v>4.548298298298298</v>
      </c>
      <c r="G106" s="2">
        <f t="shared" si="10"/>
        <v>3.4760757960928212</v>
      </c>
      <c r="H106" s="6">
        <f t="shared" si="11"/>
        <v>8769</v>
      </c>
      <c r="K106" s="6"/>
    </row>
    <row r="107" spans="1:11">
      <c r="A107" t="s">
        <v>5</v>
      </c>
      <c r="B107" s="1">
        <v>43921</v>
      </c>
      <c r="C107">
        <v>125</v>
      </c>
      <c r="D107">
        <v>15370</v>
      </c>
      <c r="E107" s="2">
        <f t="shared" si="8"/>
        <v>0.8132726089785296</v>
      </c>
      <c r="F107" s="2">
        <f t="shared" si="9"/>
        <v>4.1103400081929689</v>
      </c>
      <c r="G107" s="2">
        <f t="shared" si="10"/>
        <v>3.3032897351917092</v>
      </c>
      <c r="H107" s="6">
        <f t="shared" si="11"/>
        <v>8894</v>
      </c>
      <c r="K107" s="6"/>
    </row>
    <row r="108" spans="1:11">
      <c r="A108" t="s">
        <v>5</v>
      </c>
      <c r="B108" s="1">
        <v>43922</v>
      </c>
      <c r="C108">
        <v>0</v>
      </c>
      <c r="D108">
        <v>10983</v>
      </c>
      <c r="E108" s="2">
        <f t="shared" si="8"/>
        <v>0</v>
      </c>
      <c r="F108" s="2">
        <f t="shared" si="9"/>
        <v>0.4066363044892648</v>
      </c>
      <c r="G108" s="2">
        <f t="shared" si="10"/>
        <v>2.7402266721286459</v>
      </c>
      <c r="H108" s="6">
        <f t="shared" si="11"/>
        <v>8894</v>
      </c>
      <c r="K108" s="6"/>
    </row>
    <row r="109" spans="1:11">
      <c r="A109" t="s">
        <v>5</v>
      </c>
      <c r="B109" s="1">
        <v>43923</v>
      </c>
      <c r="C109">
        <v>190</v>
      </c>
      <c r="D109">
        <v>10196</v>
      </c>
      <c r="E109" s="2">
        <f t="shared" si="8"/>
        <v>1.8634758728913299</v>
      </c>
      <c r="F109" s="2">
        <f t="shared" si="9"/>
        <v>0.93173793644566494</v>
      </c>
      <c r="G109" s="2">
        <f t="shared" si="10"/>
        <v>0.89224949395661979</v>
      </c>
      <c r="H109" s="6">
        <f t="shared" si="11"/>
        <v>9084</v>
      </c>
      <c r="K109" s="6"/>
    </row>
    <row r="110" spans="1:11">
      <c r="A110" t="s">
        <v>5</v>
      </c>
      <c r="B110" s="1">
        <v>43924</v>
      </c>
      <c r="C110">
        <v>86</v>
      </c>
      <c r="D110">
        <v>11530</v>
      </c>
      <c r="E110" s="2">
        <f t="shared" si="8"/>
        <v>0.74588031222896789</v>
      </c>
      <c r="F110" s="2">
        <f t="shared" si="9"/>
        <v>1.3046780925601489</v>
      </c>
      <c r="G110" s="2">
        <f t="shared" si="10"/>
        <v>0.86978539504009922</v>
      </c>
      <c r="H110" s="6">
        <f t="shared" si="11"/>
        <v>9170</v>
      </c>
      <c r="K110" s="6"/>
    </row>
    <row r="111" spans="1:11">
      <c r="A111" t="s">
        <v>5</v>
      </c>
      <c r="B111" s="1">
        <v>43925</v>
      </c>
      <c r="C111">
        <v>94</v>
      </c>
      <c r="D111"/>
      <c r="E111"/>
      <c r="F111"/>
      <c r="H111" s="6">
        <f t="shared" si="11"/>
        <v>9264</v>
      </c>
      <c r="K111" s="6"/>
    </row>
    <row r="112" spans="1:11">
      <c r="A112" t="s">
        <v>2</v>
      </c>
      <c r="B112" s="1">
        <v>43887</v>
      </c>
      <c r="C112">
        <v>0</v>
      </c>
      <c r="D112">
        <v>337</v>
      </c>
      <c r="E112" s="2">
        <f t="shared" ref="E112:E149" si="12">(C112*100)/D112</f>
        <v>0</v>
      </c>
      <c r="G112" s="2"/>
      <c r="H112" s="6">
        <f>C112</f>
        <v>0</v>
      </c>
      <c r="K112" s="6"/>
    </row>
    <row r="113" spans="1:11">
      <c r="A113" t="s">
        <v>2</v>
      </c>
      <c r="B113" s="1">
        <v>43888</v>
      </c>
      <c r="C113">
        <v>0</v>
      </c>
      <c r="D113">
        <v>558</v>
      </c>
      <c r="E113" s="2">
        <f t="shared" si="12"/>
        <v>0</v>
      </c>
      <c r="F113" s="2">
        <f t="shared" ref="F113:F149" si="13">(E113+E112)/2</f>
        <v>0</v>
      </c>
      <c r="G113" s="2"/>
      <c r="H113" s="6">
        <f>SUM(C113+H112)</f>
        <v>0</v>
      </c>
      <c r="K113" s="6"/>
    </row>
    <row r="114" spans="1:11">
      <c r="A114" t="s">
        <v>2</v>
      </c>
      <c r="B114" s="1">
        <v>43889</v>
      </c>
      <c r="C114">
        <v>3</v>
      </c>
      <c r="D114">
        <v>1296</v>
      </c>
      <c r="E114" s="2">
        <f t="shared" si="12"/>
        <v>0.23148148148148148</v>
      </c>
      <c r="F114" s="2">
        <f t="shared" si="13"/>
        <v>0.11574074074074074</v>
      </c>
      <c r="G114" s="2">
        <f t="shared" ref="G114:G149" si="14">(E114+E113+E112)/3</f>
        <v>7.716049382716049E-2</v>
      </c>
      <c r="H114" s="6">
        <f t="shared" ref="H114:H149" si="15">SUM(C114+H113)</f>
        <v>3</v>
      </c>
      <c r="K114" s="6"/>
    </row>
    <row r="115" spans="1:11">
      <c r="A115" t="s">
        <v>2</v>
      </c>
      <c r="B115" s="1">
        <v>43890</v>
      </c>
      <c r="C115">
        <v>2</v>
      </c>
      <c r="D115">
        <v>1497</v>
      </c>
      <c r="E115" s="2">
        <f t="shared" si="12"/>
        <v>0.13360053440213762</v>
      </c>
      <c r="F115" s="2">
        <f t="shared" si="13"/>
        <v>0.18254100794180955</v>
      </c>
      <c r="G115" s="2">
        <f t="shared" si="14"/>
        <v>0.12169400529453971</v>
      </c>
      <c r="H115" s="6">
        <f t="shared" si="15"/>
        <v>5</v>
      </c>
      <c r="K115" s="6"/>
    </row>
    <row r="116" spans="1:11">
      <c r="A116" t="s">
        <v>2</v>
      </c>
      <c r="B116" s="1">
        <v>43891</v>
      </c>
      <c r="C116">
        <v>5</v>
      </c>
      <c r="D116">
        <v>1267</v>
      </c>
      <c r="E116" s="2">
        <f t="shared" si="12"/>
        <v>0.39463299131807417</v>
      </c>
      <c r="F116" s="2">
        <f t="shared" si="13"/>
        <v>0.26411676286010588</v>
      </c>
      <c r="G116" s="2">
        <f t="shared" si="14"/>
        <v>0.25323833573389776</v>
      </c>
      <c r="H116" s="6">
        <f t="shared" si="15"/>
        <v>10</v>
      </c>
      <c r="K116" s="6"/>
    </row>
    <row r="117" spans="1:11">
      <c r="A117" t="s">
        <v>2</v>
      </c>
      <c r="B117" s="1">
        <v>43892</v>
      </c>
      <c r="C117">
        <v>13</v>
      </c>
      <c r="D117">
        <v>1775</v>
      </c>
      <c r="E117" s="2">
        <f t="shared" si="12"/>
        <v>0.73239436619718312</v>
      </c>
      <c r="F117" s="2">
        <f t="shared" si="13"/>
        <v>0.5635136787576287</v>
      </c>
      <c r="G117" s="2">
        <f t="shared" si="14"/>
        <v>0.42020929730579831</v>
      </c>
      <c r="H117" s="6">
        <f t="shared" si="15"/>
        <v>23</v>
      </c>
      <c r="K117" s="6"/>
    </row>
    <row r="118" spans="1:11">
      <c r="A118" t="s">
        <v>2</v>
      </c>
      <c r="B118" s="1">
        <v>43893</v>
      </c>
      <c r="C118">
        <v>4</v>
      </c>
      <c r="D118">
        <v>386</v>
      </c>
      <c r="E118" s="2">
        <f t="shared" si="12"/>
        <v>1.0362694300518134</v>
      </c>
      <c r="F118" s="2">
        <f t="shared" si="13"/>
        <v>0.88433189812449831</v>
      </c>
      <c r="G118" s="2">
        <f t="shared" si="14"/>
        <v>0.72109892918902363</v>
      </c>
      <c r="H118" s="6">
        <f t="shared" si="15"/>
        <v>27</v>
      </c>
      <c r="K118" s="6"/>
    </row>
    <row r="119" spans="1:11">
      <c r="A119" t="s">
        <v>2</v>
      </c>
      <c r="B119" s="1">
        <v>43894</v>
      </c>
      <c r="C119">
        <v>11</v>
      </c>
      <c r="D119">
        <v>2748</v>
      </c>
      <c r="E119" s="2">
        <f t="shared" si="12"/>
        <v>0.40029112081513829</v>
      </c>
      <c r="F119" s="2">
        <f t="shared" si="13"/>
        <v>0.71828027543347583</v>
      </c>
      <c r="G119" s="2">
        <f t="shared" si="14"/>
        <v>0.7229849723547116</v>
      </c>
      <c r="H119" s="6">
        <f t="shared" si="15"/>
        <v>38</v>
      </c>
      <c r="K119" s="6"/>
    </row>
    <row r="120" spans="1:11">
      <c r="A120" t="s">
        <v>2</v>
      </c>
      <c r="B120" s="1">
        <v>43895</v>
      </c>
      <c r="C120">
        <v>34</v>
      </c>
      <c r="D120">
        <v>1424</v>
      </c>
      <c r="E120" s="2">
        <f t="shared" si="12"/>
        <v>2.3876404494382024</v>
      </c>
      <c r="F120" s="2">
        <f t="shared" si="13"/>
        <v>1.3939657851266705</v>
      </c>
      <c r="G120" s="2">
        <f t="shared" si="14"/>
        <v>1.2747336667683848</v>
      </c>
      <c r="H120" s="6">
        <f t="shared" si="15"/>
        <v>72</v>
      </c>
      <c r="K120" s="6"/>
    </row>
    <row r="121" spans="1:11">
      <c r="A121" t="s">
        <v>2</v>
      </c>
      <c r="B121" s="1">
        <v>43896</v>
      </c>
      <c r="C121">
        <v>30</v>
      </c>
      <c r="D121">
        <v>2255</v>
      </c>
      <c r="E121" s="2">
        <f t="shared" si="12"/>
        <v>1.3303769401330376</v>
      </c>
      <c r="F121" s="2">
        <f t="shared" si="13"/>
        <v>1.8590086947856199</v>
      </c>
      <c r="G121" s="2">
        <f t="shared" si="14"/>
        <v>1.3727695034621261</v>
      </c>
      <c r="H121" s="6">
        <f t="shared" si="15"/>
        <v>102</v>
      </c>
      <c r="K121" s="6"/>
    </row>
    <row r="122" spans="1:11">
      <c r="A122" t="s">
        <v>2</v>
      </c>
      <c r="B122" s="1">
        <v>43897</v>
      </c>
      <c r="C122">
        <v>48</v>
      </c>
      <c r="D122">
        <v>1122</v>
      </c>
      <c r="E122" s="2">
        <f t="shared" si="12"/>
        <v>4.2780748663101607</v>
      </c>
      <c r="F122" s="2">
        <f t="shared" si="13"/>
        <v>2.804225903221599</v>
      </c>
      <c r="G122" s="2">
        <f t="shared" si="14"/>
        <v>2.6653640852938003</v>
      </c>
      <c r="H122" s="6">
        <f t="shared" si="15"/>
        <v>150</v>
      </c>
      <c r="K122" s="6"/>
    </row>
    <row r="123" spans="1:11">
      <c r="A123" t="s">
        <v>2</v>
      </c>
      <c r="B123" s="1">
        <v>43898</v>
      </c>
      <c r="C123">
        <v>43</v>
      </c>
      <c r="D123">
        <v>2053</v>
      </c>
      <c r="E123" s="2">
        <f t="shared" si="12"/>
        <v>2.0944958597174868</v>
      </c>
      <c r="F123" s="2">
        <f t="shared" si="13"/>
        <v>3.1862853630138237</v>
      </c>
      <c r="G123" s="2">
        <f t="shared" si="14"/>
        <v>2.5676492220535616</v>
      </c>
      <c r="H123" s="6">
        <f t="shared" si="15"/>
        <v>193</v>
      </c>
      <c r="K123" s="6"/>
    </row>
    <row r="124" spans="1:11">
      <c r="A124" t="s">
        <v>2</v>
      </c>
      <c r="B124" s="1">
        <v>43899</v>
      </c>
      <c r="C124">
        <v>67</v>
      </c>
      <c r="D124">
        <v>1447</v>
      </c>
      <c r="E124" s="2">
        <f t="shared" si="12"/>
        <v>4.6302695231513473</v>
      </c>
      <c r="F124" s="2">
        <f t="shared" si="13"/>
        <v>3.362382691434417</v>
      </c>
      <c r="G124" s="2">
        <f t="shared" si="14"/>
        <v>3.6676134163929981</v>
      </c>
      <c r="H124" s="6">
        <f t="shared" si="15"/>
        <v>260</v>
      </c>
      <c r="K124" s="6"/>
    </row>
    <row r="125" spans="1:11">
      <c r="A125" t="s">
        <v>2</v>
      </c>
      <c r="B125" s="1">
        <v>43900</v>
      </c>
      <c r="C125">
        <v>48</v>
      </c>
      <c r="D125">
        <v>1301</v>
      </c>
      <c r="E125" s="2">
        <f t="shared" si="12"/>
        <v>3.689469638739431</v>
      </c>
      <c r="F125" s="2">
        <f t="shared" si="13"/>
        <v>4.1598695809453892</v>
      </c>
      <c r="G125" s="2">
        <f t="shared" si="14"/>
        <v>3.4714116738694218</v>
      </c>
      <c r="H125" s="6">
        <f t="shared" si="15"/>
        <v>308</v>
      </c>
      <c r="K125" s="6"/>
    </row>
    <row r="126" spans="1:11">
      <c r="A126" t="s">
        <v>2</v>
      </c>
      <c r="B126" s="1">
        <v>43901</v>
      </c>
      <c r="C126">
        <v>52</v>
      </c>
      <c r="D126">
        <v>1215</v>
      </c>
      <c r="E126" s="2">
        <f t="shared" si="12"/>
        <v>4.2798353909465021</v>
      </c>
      <c r="F126" s="2">
        <f t="shared" si="13"/>
        <v>3.9846525148429666</v>
      </c>
      <c r="G126" s="2">
        <f t="shared" si="14"/>
        <v>4.1998581842790932</v>
      </c>
      <c r="H126" s="6">
        <f t="shared" si="15"/>
        <v>360</v>
      </c>
      <c r="K126" s="6"/>
    </row>
    <row r="127" spans="1:11">
      <c r="A127" t="s">
        <v>2</v>
      </c>
      <c r="B127" s="1">
        <v>43902</v>
      </c>
      <c r="C127">
        <v>83</v>
      </c>
      <c r="D127">
        <v>2288</v>
      </c>
      <c r="E127" s="2">
        <f t="shared" si="12"/>
        <v>3.6276223776223775</v>
      </c>
      <c r="F127" s="2">
        <f t="shared" si="13"/>
        <v>3.9537288842844398</v>
      </c>
      <c r="G127" s="2">
        <f t="shared" si="14"/>
        <v>3.8656424691027702</v>
      </c>
      <c r="H127" s="6">
        <f t="shared" si="15"/>
        <v>443</v>
      </c>
      <c r="K127" s="6"/>
    </row>
    <row r="128" spans="1:11">
      <c r="A128" t="s">
        <v>2</v>
      </c>
      <c r="B128" s="1">
        <v>43903</v>
      </c>
      <c r="C128">
        <v>134</v>
      </c>
      <c r="D128">
        <v>3007</v>
      </c>
      <c r="E128" s="2">
        <f t="shared" si="12"/>
        <v>4.456268706351846</v>
      </c>
      <c r="F128" s="2">
        <f t="shared" si="13"/>
        <v>4.0419455419871113</v>
      </c>
      <c r="G128" s="2">
        <f t="shared" si="14"/>
        <v>4.1212421583069085</v>
      </c>
      <c r="H128" s="6">
        <f t="shared" si="15"/>
        <v>577</v>
      </c>
      <c r="K128" s="6"/>
    </row>
    <row r="129" spans="1:11">
      <c r="A129" t="s">
        <v>2</v>
      </c>
      <c r="B129" s="1">
        <v>43904</v>
      </c>
      <c r="C129">
        <v>117</v>
      </c>
      <c r="D129">
        <v>4975</v>
      </c>
      <c r="E129" s="2">
        <f t="shared" si="12"/>
        <v>2.3517587939698492</v>
      </c>
      <c r="F129" s="2">
        <f t="shared" si="13"/>
        <v>3.4040137501608476</v>
      </c>
      <c r="G129" s="2">
        <f t="shared" si="14"/>
        <v>3.4785499593146909</v>
      </c>
      <c r="H129" s="6">
        <f t="shared" si="15"/>
        <v>694</v>
      </c>
      <c r="K129" s="6"/>
    </row>
    <row r="130" spans="1:11">
      <c r="A130" t="s">
        <v>2</v>
      </c>
      <c r="B130" s="1">
        <v>43905</v>
      </c>
      <c r="C130">
        <v>433</v>
      </c>
      <c r="D130">
        <v>2533</v>
      </c>
      <c r="E130" s="2">
        <f t="shared" si="12"/>
        <v>17.094354520331624</v>
      </c>
      <c r="F130" s="2">
        <f t="shared" si="13"/>
        <v>9.7230566571507371</v>
      </c>
      <c r="G130" s="2">
        <f t="shared" si="14"/>
        <v>7.9674606735511064</v>
      </c>
      <c r="H130" s="6">
        <f t="shared" si="15"/>
        <v>1127</v>
      </c>
      <c r="K130" s="6"/>
    </row>
    <row r="131" spans="1:11">
      <c r="A131" t="s">
        <v>2</v>
      </c>
      <c r="B131" s="1">
        <v>43906</v>
      </c>
      <c r="C131">
        <v>251</v>
      </c>
      <c r="D131">
        <v>3826</v>
      </c>
      <c r="E131" s="2">
        <f t="shared" si="12"/>
        <v>6.5603763721902775</v>
      </c>
      <c r="F131" s="2">
        <f t="shared" si="13"/>
        <v>11.82736544626095</v>
      </c>
      <c r="G131" s="2">
        <f t="shared" si="14"/>
        <v>8.6688298954972502</v>
      </c>
      <c r="H131" s="6">
        <f t="shared" si="15"/>
        <v>1378</v>
      </c>
      <c r="K131" s="6"/>
    </row>
    <row r="132" spans="1:11">
      <c r="A132" t="s">
        <v>2</v>
      </c>
      <c r="B132" s="1">
        <v>43907</v>
      </c>
      <c r="C132">
        <v>152</v>
      </c>
      <c r="D132">
        <v>6337</v>
      </c>
      <c r="E132" s="2">
        <f t="shared" si="12"/>
        <v>2.3986113302824679</v>
      </c>
      <c r="F132" s="2">
        <f t="shared" si="13"/>
        <v>4.4794938512363727</v>
      </c>
      <c r="G132" s="2">
        <f t="shared" si="14"/>
        <v>8.6844474076014553</v>
      </c>
      <c r="H132" s="6">
        <f t="shared" si="15"/>
        <v>1530</v>
      </c>
      <c r="K132" s="6"/>
    </row>
    <row r="133" spans="1:11">
      <c r="A133" t="s">
        <v>2</v>
      </c>
      <c r="B133" s="1">
        <v>43908</v>
      </c>
      <c r="C133">
        <v>407</v>
      </c>
      <c r="D133">
        <v>5779</v>
      </c>
      <c r="E133" s="2">
        <f t="shared" si="12"/>
        <v>7.042740958643364</v>
      </c>
      <c r="F133" s="2">
        <f t="shared" si="13"/>
        <v>4.7206761444629155</v>
      </c>
      <c r="G133" s="2">
        <f t="shared" si="14"/>
        <v>5.3339095537053689</v>
      </c>
      <c r="H133" s="6">
        <f t="shared" si="15"/>
        <v>1937</v>
      </c>
      <c r="K133" s="6"/>
    </row>
    <row r="134" spans="1:11">
      <c r="A134" t="s">
        <v>2</v>
      </c>
      <c r="B134" s="1">
        <v>43909</v>
      </c>
      <c r="C134">
        <v>680</v>
      </c>
      <c r="D134">
        <v>8400</v>
      </c>
      <c r="E134" s="2">
        <f t="shared" si="12"/>
        <v>8.0952380952380949</v>
      </c>
      <c r="F134" s="2">
        <f t="shared" si="13"/>
        <v>7.5689895269407295</v>
      </c>
      <c r="G134" s="2">
        <f t="shared" si="14"/>
        <v>5.8455301280546417</v>
      </c>
      <c r="H134" s="6">
        <f t="shared" si="15"/>
        <v>2617</v>
      </c>
      <c r="K134" s="6"/>
    </row>
    <row r="135" spans="1:11">
      <c r="A135" t="s">
        <v>2</v>
      </c>
      <c r="B135" s="1">
        <v>43910</v>
      </c>
      <c r="C135">
        <v>647</v>
      </c>
      <c r="D135">
        <v>2355</v>
      </c>
      <c r="E135" s="2">
        <f t="shared" si="12"/>
        <v>27.473460721868364</v>
      </c>
      <c r="F135" s="2">
        <f t="shared" si="13"/>
        <v>17.784349408553229</v>
      </c>
      <c r="G135" s="2">
        <f t="shared" si="14"/>
        <v>14.203813258583274</v>
      </c>
      <c r="H135" s="6">
        <f t="shared" si="15"/>
        <v>3264</v>
      </c>
      <c r="K135" s="6"/>
    </row>
    <row r="136" spans="1:11">
      <c r="A136" t="s">
        <v>2</v>
      </c>
      <c r="B136" s="1">
        <v>43911</v>
      </c>
      <c r="C136">
        <v>706</v>
      </c>
      <c r="D136">
        <v>5842</v>
      </c>
      <c r="E136" s="2">
        <f t="shared" si="12"/>
        <v>12.084902430674427</v>
      </c>
      <c r="F136" s="2">
        <f t="shared" si="13"/>
        <v>19.779181576271395</v>
      </c>
      <c r="G136" s="2">
        <f t="shared" si="14"/>
        <v>15.884533749260294</v>
      </c>
      <c r="H136" s="6">
        <f t="shared" si="15"/>
        <v>3970</v>
      </c>
      <c r="K136" s="6"/>
    </row>
    <row r="137" spans="1:11">
      <c r="A137" t="s">
        <v>2</v>
      </c>
      <c r="B137" s="1">
        <v>43912</v>
      </c>
      <c r="C137">
        <v>1035</v>
      </c>
      <c r="D137">
        <v>5522</v>
      </c>
      <c r="E137" s="2">
        <f t="shared" si="12"/>
        <v>18.743208982252806</v>
      </c>
      <c r="F137" s="2">
        <f t="shared" si="13"/>
        <v>15.414055706463618</v>
      </c>
      <c r="G137" s="2">
        <f t="shared" si="14"/>
        <v>19.433857378265198</v>
      </c>
      <c r="H137" s="6">
        <f t="shared" si="15"/>
        <v>5005</v>
      </c>
      <c r="K137" s="6"/>
    </row>
    <row r="138" spans="1:11">
      <c r="A138" t="s">
        <v>2</v>
      </c>
      <c r="B138" s="1">
        <v>43913</v>
      </c>
      <c r="C138">
        <v>665</v>
      </c>
      <c r="D138">
        <v>5605</v>
      </c>
      <c r="E138" s="2">
        <f t="shared" si="12"/>
        <v>11.864406779661017</v>
      </c>
      <c r="F138" s="2">
        <f t="shared" si="13"/>
        <v>15.303807880956912</v>
      </c>
      <c r="G138" s="2">
        <f t="shared" si="14"/>
        <v>14.230839397529417</v>
      </c>
      <c r="H138" s="6">
        <f t="shared" si="15"/>
        <v>5670</v>
      </c>
      <c r="K138" s="6"/>
    </row>
    <row r="139" spans="1:11">
      <c r="A139" t="s">
        <v>2</v>
      </c>
      <c r="B139" s="1">
        <v>43914</v>
      </c>
      <c r="C139">
        <v>967</v>
      </c>
      <c r="D139">
        <v>6491</v>
      </c>
      <c r="E139" s="2">
        <f t="shared" si="12"/>
        <v>14.897550454475427</v>
      </c>
      <c r="F139" s="2">
        <f t="shared" si="13"/>
        <v>13.380978617068223</v>
      </c>
      <c r="G139" s="2">
        <f t="shared" si="14"/>
        <v>15.168388738796418</v>
      </c>
      <c r="H139" s="6">
        <f t="shared" si="15"/>
        <v>6637</v>
      </c>
      <c r="K139" s="6"/>
    </row>
    <row r="140" spans="1:11">
      <c r="A140" t="s">
        <v>2</v>
      </c>
      <c r="B140" s="1">
        <v>43915</v>
      </c>
      <c r="C140">
        <v>1427</v>
      </c>
      <c r="D140">
        <v>6583</v>
      </c>
      <c r="E140" s="2">
        <f t="shared" si="12"/>
        <v>21.677046939085525</v>
      </c>
      <c r="F140" s="2">
        <f t="shared" si="13"/>
        <v>18.287298696780475</v>
      </c>
      <c r="G140" s="2">
        <f t="shared" si="14"/>
        <v>16.146334724407321</v>
      </c>
      <c r="H140" s="6">
        <f t="shared" si="15"/>
        <v>8064</v>
      </c>
      <c r="K140" s="6"/>
    </row>
    <row r="141" spans="1:11">
      <c r="A141" t="s">
        <v>2</v>
      </c>
      <c r="B141" s="1">
        <v>43916</v>
      </c>
      <c r="C141">
        <v>1452</v>
      </c>
      <c r="D141">
        <v>7847</v>
      </c>
      <c r="E141" s="2">
        <f t="shared" si="12"/>
        <v>18.5038868357334</v>
      </c>
      <c r="F141" s="2">
        <f t="shared" si="13"/>
        <v>20.090466887409463</v>
      </c>
      <c r="G141" s="2">
        <f t="shared" si="14"/>
        <v>18.359494743098118</v>
      </c>
      <c r="H141" s="6">
        <f t="shared" si="15"/>
        <v>9516</v>
      </c>
      <c r="K141" s="6"/>
    </row>
    <row r="142" spans="1:11">
      <c r="A142" t="s">
        <v>2</v>
      </c>
      <c r="B142" s="1">
        <v>43917</v>
      </c>
      <c r="C142">
        <v>2129</v>
      </c>
      <c r="D142">
        <v>8911</v>
      </c>
      <c r="E142" s="2">
        <f t="shared" si="12"/>
        <v>23.891819099988776</v>
      </c>
      <c r="F142" s="2">
        <f t="shared" si="13"/>
        <v>21.197852967861088</v>
      </c>
      <c r="G142" s="2">
        <f t="shared" si="14"/>
        <v>21.357584291602567</v>
      </c>
      <c r="H142" s="6">
        <f t="shared" si="15"/>
        <v>11645</v>
      </c>
      <c r="K142" s="6"/>
    </row>
    <row r="143" spans="1:11">
      <c r="A143" t="s">
        <v>2</v>
      </c>
      <c r="B143" s="1">
        <v>43918</v>
      </c>
      <c r="C143">
        <v>2885</v>
      </c>
      <c r="D143">
        <v>6999</v>
      </c>
      <c r="E143" s="2">
        <f t="shared" si="12"/>
        <v>41.220174310615803</v>
      </c>
      <c r="F143" s="2">
        <f t="shared" si="13"/>
        <v>32.555996705302292</v>
      </c>
      <c r="G143" s="2">
        <f t="shared" si="14"/>
        <v>27.871960082112661</v>
      </c>
      <c r="H143" s="6">
        <f t="shared" si="15"/>
        <v>14530</v>
      </c>
      <c r="K143" s="6"/>
    </row>
    <row r="144" spans="1:11">
      <c r="A144" t="s">
        <v>2</v>
      </c>
      <c r="B144" s="1">
        <v>43919</v>
      </c>
      <c r="C144">
        <v>2546</v>
      </c>
      <c r="D144">
        <v>6961</v>
      </c>
      <c r="E144" s="2">
        <f t="shared" si="12"/>
        <v>36.57520471196667</v>
      </c>
      <c r="F144" s="2">
        <f t="shared" si="13"/>
        <v>38.897689511291233</v>
      </c>
      <c r="G144" s="2">
        <f t="shared" si="14"/>
        <v>33.895732707523749</v>
      </c>
      <c r="H144" s="6">
        <f t="shared" si="15"/>
        <v>17076</v>
      </c>
      <c r="K144" s="6"/>
    </row>
    <row r="145" spans="1:11">
      <c r="A145" t="s">
        <v>2</v>
      </c>
      <c r="B145" s="1">
        <v>43920</v>
      </c>
      <c r="C145">
        <v>2433</v>
      </c>
      <c r="D145">
        <v>7209</v>
      </c>
      <c r="E145" s="2">
        <f t="shared" si="12"/>
        <v>33.749479816895544</v>
      </c>
      <c r="F145" s="2">
        <f t="shared" si="13"/>
        <v>35.162342264431103</v>
      </c>
      <c r="G145" s="2">
        <f t="shared" si="14"/>
        <v>37.181619613159334</v>
      </c>
      <c r="H145" s="6">
        <f t="shared" si="15"/>
        <v>19509</v>
      </c>
      <c r="K145" s="6"/>
    </row>
    <row r="146" spans="1:11">
      <c r="A146" t="s">
        <v>2</v>
      </c>
      <c r="B146" s="1">
        <v>43921</v>
      </c>
      <c r="C146">
        <v>2619</v>
      </c>
      <c r="D146">
        <v>8240</v>
      </c>
      <c r="E146" s="2">
        <f t="shared" si="12"/>
        <v>31.783980582524272</v>
      </c>
      <c r="F146" s="2">
        <f t="shared" si="13"/>
        <v>32.766730199709912</v>
      </c>
      <c r="G146" s="2">
        <f t="shared" si="14"/>
        <v>34.036221703795498</v>
      </c>
      <c r="H146" s="6">
        <f t="shared" si="15"/>
        <v>22128</v>
      </c>
      <c r="K146" s="6"/>
    </row>
    <row r="147" spans="1:11">
      <c r="A147" t="s">
        <v>2</v>
      </c>
      <c r="B147" s="1">
        <v>43922</v>
      </c>
      <c r="C147">
        <v>3009</v>
      </c>
      <c r="D147">
        <v>9793</v>
      </c>
      <c r="E147" s="2">
        <f t="shared" si="12"/>
        <v>30.726028796078833</v>
      </c>
      <c r="F147" s="2">
        <f t="shared" si="13"/>
        <v>31.255004689301551</v>
      </c>
      <c r="G147" s="2">
        <f t="shared" si="14"/>
        <v>32.086496398499548</v>
      </c>
      <c r="H147" s="6">
        <f t="shared" si="15"/>
        <v>25137</v>
      </c>
      <c r="K147" s="6"/>
    </row>
    <row r="148" spans="1:11">
      <c r="A148" t="s">
        <v>2</v>
      </c>
      <c r="B148" s="1">
        <v>43923</v>
      </c>
      <c r="C148">
        <v>4324</v>
      </c>
      <c r="D148">
        <v>10215</v>
      </c>
      <c r="E148" s="2">
        <f t="shared" si="12"/>
        <v>42.329906999510527</v>
      </c>
      <c r="F148" s="2">
        <f t="shared" si="13"/>
        <v>36.527967897794682</v>
      </c>
      <c r="G148" s="2">
        <f t="shared" si="14"/>
        <v>34.94663879270454</v>
      </c>
      <c r="H148" s="6">
        <f t="shared" si="15"/>
        <v>29461</v>
      </c>
      <c r="K148" s="6"/>
    </row>
    <row r="149" spans="1:11">
      <c r="A149" t="s">
        <v>2</v>
      </c>
      <c r="B149" s="1">
        <v>43924</v>
      </c>
      <c r="C149">
        <v>4244</v>
      </c>
      <c r="D149">
        <v>10590</v>
      </c>
      <c r="E149" s="2">
        <f t="shared" si="12"/>
        <v>40.075542965061381</v>
      </c>
      <c r="F149" s="2">
        <f t="shared" si="13"/>
        <v>41.202724982285957</v>
      </c>
      <c r="G149" s="2">
        <f t="shared" si="14"/>
        <v>37.710492920216915</v>
      </c>
      <c r="H149" s="6">
        <f t="shared" si="15"/>
        <v>33705</v>
      </c>
      <c r="K149" s="6"/>
    </row>
    <row r="150" spans="1:11">
      <c r="A150" t="s">
        <v>3</v>
      </c>
      <c r="B150" s="3">
        <v>43889</v>
      </c>
      <c r="C150">
        <v>1</v>
      </c>
      <c r="D150"/>
      <c r="E150"/>
      <c r="F150"/>
      <c r="H150" s="6">
        <f>C150</f>
        <v>1</v>
      </c>
      <c r="K150" s="6"/>
    </row>
    <row r="151" spans="1:11">
      <c r="A151" t="s">
        <v>3</v>
      </c>
      <c r="B151" s="3">
        <v>43890</v>
      </c>
      <c r="C151">
        <v>1</v>
      </c>
      <c r="D151"/>
      <c r="E151"/>
      <c r="F151"/>
      <c r="H151" s="6">
        <f>SUM(C151+H150)</f>
        <v>2</v>
      </c>
      <c r="K151" s="6"/>
    </row>
    <row r="152" spans="1:11">
      <c r="A152" t="s">
        <v>3</v>
      </c>
      <c r="B152" s="3">
        <v>43891</v>
      </c>
      <c r="C152">
        <v>5</v>
      </c>
      <c r="D152"/>
      <c r="E152"/>
      <c r="F152"/>
      <c r="H152" s="6">
        <f t="shared" ref="H152:H186" si="16">SUM(C152+H151)</f>
        <v>7</v>
      </c>
      <c r="K152" s="6"/>
    </row>
    <row r="153" spans="1:11">
      <c r="A153" t="s">
        <v>3</v>
      </c>
      <c r="B153" s="3">
        <v>43892</v>
      </c>
      <c r="C153">
        <v>6</v>
      </c>
      <c r="D153"/>
      <c r="E153"/>
      <c r="F153"/>
      <c r="H153" s="6">
        <f t="shared" si="16"/>
        <v>13</v>
      </c>
      <c r="K153" s="6"/>
    </row>
    <row r="154" spans="1:11">
      <c r="A154" t="s">
        <v>3</v>
      </c>
      <c r="B154" s="3">
        <v>43893</v>
      </c>
      <c r="C154">
        <v>5</v>
      </c>
      <c r="D154"/>
      <c r="E154"/>
      <c r="F154"/>
      <c r="H154" s="6">
        <f t="shared" si="16"/>
        <v>18</v>
      </c>
      <c r="K154" s="6"/>
    </row>
    <row r="155" spans="1:11">
      <c r="A155" t="s">
        <v>3</v>
      </c>
      <c r="B155" s="3">
        <v>43894</v>
      </c>
      <c r="C155">
        <v>10</v>
      </c>
      <c r="D155"/>
      <c r="E155"/>
      <c r="F155"/>
      <c r="H155" s="6">
        <f t="shared" si="16"/>
        <v>28</v>
      </c>
      <c r="K155" s="6"/>
    </row>
    <row r="156" spans="1:11">
      <c r="A156" t="s">
        <v>3</v>
      </c>
      <c r="B156" s="3">
        <v>43895</v>
      </c>
      <c r="C156">
        <v>10</v>
      </c>
      <c r="D156"/>
      <c r="E156"/>
      <c r="F156"/>
      <c r="H156" s="6">
        <f t="shared" si="16"/>
        <v>38</v>
      </c>
      <c r="K156" s="6"/>
    </row>
    <row r="157" spans="1:11">
      <c r="A157" t="s">
        <v>3</v>
      </c>
      <c r="B157" s="3">
        <v>43896</v>
      </c>
      <c r="C157">
        <v>44</v>
      </c>
      <c r="D157"/>
      <c r="E157"/>
      <c r="F157"/>
      <c r="H157" s="6">
        <f t="shared" si="16"/>
        <v>82</v>
      </c>
      <c r="K157" s="6"/>
    </row>
    <row r="158" spans="1:11">
      <c r="A158" t="s">
        <v>3</v>
      </c>
      <c r="B158" s="3">
        <v>43897</v>
      </c>
      <c r="C158">
        <v>46</v>
      </c>
      <c r="D158"/>
      <c r="E158"/>
      <c r="F158"/>
      <c r="H158" s="6">
        <f t="shared" si="16"/>
        <v>128</v>
      </c>
      <c r="K158" s="6"/>
    </row>
    <row r="159" spans="1:11">
      <c r="A159" t="s">
        <v>3</v>
      </c>
      <c r="B159" s="3">
        <v>43898</v>
      </c>
      <c r="C159">
        <v>60</v>
      </c>
      <c r="D159"/>
      <c r="E159"/>
      <c r="F159"/>
      <c r="H159" s="6">
        <f t="shared" si="16"/>
        <v>188</v>
      </c>
      <c r="K159" s="6"/>
    </row>
    <row r="160" spans="1:11">
      <c r="A160" t="s">
        <v>3</v>
      </c>
      <c r="B160" s="3">
        <v>43899</v>
      </c>
      <c r="C160">
        <v>77</v>
      </c>
      <c r="D160"/>
      <c r="E160"/>
      <c r="F160"/>
      <c r="H160" s="6">
        <f t="shared" si="16"/>
        <v>265</v>
      </c>
      <c r="K160" s="6"/>
    </row>
    <row r="161" spans="1:11">
      <c r="A161" t="s">
        <v>3</v>
      </c>
      <c r="B161" s="3">
        <v>43900</v>
      </c>
      <c r="C161">
        <v>56</v>
      </c>
      <c r="D161"/>
      <c r="E161"/>
      <c r="F161"/>
      <c r="H161" s="6">
        <f t="shared" si="16"/>
        <v>321</v>
      </c>
      <c r="K161" s="6"/>
    </row>
    <row r="162" spans="1:11">
      <c r="A162" t="s">
        <v>3</v>
      </c>
      <c r="B162" s="3">
        <v>43901</v>
      </c>
      <c r="C162">
        <v>61</v>
      </c>
      <c r="D162"/>
      <c r="E162"/>
      <c r="F162"/>
      <c r="H162" s="6">
        <f t="shared" si="16"/>
        <v>382</v>
      </c>
      <c r="K162" s="6"/>
    </row>
    <row r="163" spans="1:11">
      <c r="A163" t="s">
        <v>3</v>
      </c>
      <c r="B163" s="3">
        <v>43902</v>
      </c>
      <c r="C163">
        <v>121</v>
      </c>
      <c r="D163"/>
      <c r="E163"/>
      <c r="F163"/>
      <c r="H163" s="6">
        <f t="shared" si="16"/>
        <v>503</v>
      </c>
      <c r="K163" s="6"/>
    </row>
    <row r="164" spans="1:11">
      <c r="A164" t="s">
        <v>3</v>
      </c>
      <c r="B164" s="3">
        <v>43903</v>
      </c>
      <c r="C164">
        <v>111</v>
      </c>
      <c r="D164"/>
      <c r="E164"/>
      <c r="F164"/>
      <c r="H164" s="6">
        <f t="shared" si="16"/>
        <v>614</v>
      </c>
      <c r="K164" s="6"/>
    </row>
    <row r="165" spans="1:11">
      <c r="A165" t="s">
        <v>3</v>
      </c>
      <c r="B165" s="3">
        <v>43904</v>
      </c>
      <c r="C165">
        <v>190</v>
      </c>
      <c r="D165"/>
      <c r="E165"/>
      <c r="F165"/>
      <c r="H165" s="6">
        <f t="shared" si="16"/>
        <v>804</v>
      </c>
      <c r="K165" s="6"/>
    </row>
    <row r="166" spans="1:11">
      <c r="A166" t="s">
        <v>3</v>
      </c>
      <c r="B166" s="3">
        <v>43905</v>
      </c>
      <c r="C166">
        <v>155</v>
      </c>
      <c r="D166">
        <v>1585</v>
      </c>
      <c r="E166" s="2">
        <f t="shared" ref="E166:E184" si="17">(C166*100)/D166</f>
        <v>9.7791798107255516</v>
      </c>
      <c r="F166"/>
      <c r="H166" s="6">
        <f t="shared" si="16"/>
        <v>959</v>
      </c>
      <c r="K166" s="6"/>
    </row>
    <row r="167" spans="1:11">
      <c r="A167" t="s">
        <v>3</v>
      </c>
      <c r="B167" s="3">
        <v>43906</v>
      </c>
      <c r="C167">
        <v>176</v>
      </c>
      <c r="D167">
        <v>2549</v>
      </c>
      <c r="E167" s="2">
        <f t="shared" si="17"/>
        <v>6.9046684974499808</v>
      </c>
      <c r="F167" s="2">
        <f t="shared" ref="F167:F184" si="18">(E167+E166)/2</f>
        <v>8.3419241540877671</v>
      </c>
      <c r="H167" s="6">
        <f t="shared" si="16"/>
        <v>1135</v>
      </c>
      <c r="K167" s="6"/>
    </row>
    <row r="168" spans="1:11">
      <c r="A168" t="s">
        <v>3</v>
      </c>
      <c r="B168" s="3">
        <v>43907</v>
      </c>
      <c r="C168">
        <v>278</v>
      </c>
      <c r="D168">
        <v>3686</v>
      </c>
      <c r="E168" s="2">
        <f t="shared" si="17"/>
        <v>7.5420510037981554</v>
      </c>
      <c r="F168" s="2">
        <f t="shared" si="18"/>
        <v>7.2233597506240681</v>
      </c>
      <c r="G168" s="2">
        <f t="shared" ref="G168:G184" si="19">(E168+E167+E166)/3</f>
        <v>8.0752997706578959</v>
      </c>
      <c r="H168" s="6">
        <f t="shared" si="16"/>
        <v>1413</v>
      </c>
      <c r="K168" s="6"/>
    </row>
    <row r="169" spans="1:11">
      <c r="A169" t="s">
        <v>3</v>
      </c>
      <c r="B169" s="3">
        <v>43908</v>
      </c>
      <c r="C169">
        <v>292</v>
      </c>
      <c r="D169">
        <v>3224</v>
      </c>
      <c r="E169" s="2">
        <f t="shared" si="17"/>
        <v>9.0570719602977672</v>
      </c>
      <c r="F169" s="2">
        <f t="shared" si="18"/>
        <v>8.2995614820479613</v>
      </c>
      <c r="G169" s="2">
        <f t="shared" si="19"/>
        <v>7.8345971538486339</v>
      </c>
      <c r="H169" s="6">
        <f t="shared" si="16"/>
        <v>1705</v>
      </c>
      <c r="K169" s="6"/>
    </row>
    <row r="170" spans="1:11">
      <c r="A170" t="s">
        <v>3</v>
      </c>
      <c r="B170" s="3">
        <v>43909</v>
      </c>
      <c r="C170">
        <v>346</v>
      </c>
      <c r="D170">
        <v>3159</v>
      </c>
      <c r="E170" s="2">
        <f t="shared" si="17"/>
        <v>10.952833175055398</v>
      </c>
      <c r="F170" s="2">
        <f t="shared" si="18"/>
        <v>10.004952567676582</v>
      </c>
      <c r="G170" s="2">
        <f t="shared" si="19"/>
        <v>9.1839853797171074</v>
      </c>
      <c r="H170" s="6">
        <f t="shared" si="16"/>
        <v>2051</v>
      </c>
      <c r="K170" s="6"/>
    </row>
    <row r="171" spans="1:11">
      <c r="A171" t="s">
        <v>3</v>
      </c>
      <c r="B171" s="3">
        <v>43910</v>
      </c>
      <c r="C171">
        <v>409</v>
      </c>
      <c r="D171">
        <v>3662</v>
      </c>
      <c r="E171" s="2">
        <f t="shared" si="17"/>
        <v>11.168760240305843</v>
      </c>
      <c r="F171" s="2">
        <f t="shared" si="18"/>
        <v>11.06079670768062</v>
      </c>
      <c r="G171" s="2">
        <f t="shared" si="19"/>
        <v>10.392888458553003</v>
      </c>
      <c r="H171" s="6">
        <f t="shared" si="16"/>
        <v>2460</v>
      </c>
      <c r="K171" s="6"/>
    </row>
    <row r="172" spans="1:11">
      <c r="A172" t="s">
        <v>3</v>
      </c>
      <c r="B172" s="3">
        <v>43911</v>
      </c>
      <c r="C172">
        <v>534</v>
      </c>
      <c r="D172">
        <v>2098</v>
      </c>
      <c r="E172" s="2">
        <f t="shared" si="17"/>
        <v>25.452812202097235</v>
      </c>
      <c r="F172" s="2">
        <f t="shared" si="18"/>
        <v>18.310786221201539</v>
      </c>
      <c r="G172" s="2">
        <f t="shared" si="19"/>
        <v>15.858135205819492</v>
      </c>
      <c r="H172" s="6">
        <f t="shared" si="16"/>
        <v>2994</v>
      </c>
      <c r="K172" s="6"/>
    </row>
    <row r="173" spans="1:11">
      <c r="A173" t="s">
        <v>3</v>
      </c>
      <c r="B173" s="3">
        <v>43912</v>
      </c>
      <c r="C173">
        <v>637</v>
      </c>
      <c r="D173">
        <v>2856</v>
      </c>
      <c r="E173" s="2">
        <f t="shared" si="17"/>
        <v>22.303921568627452</v>
      </c>
      <c r="F173" s="2">
        <f t="shared" si="18"/>
        <v>23.878366885362343</v>
      </c>
      <c r="G173" s="2">
        <f t="shared" si="19"/>
        <v>19.641831337010178</v>
      </c>
      <c r="H173" s="6">
        <f t="shared" si="16"/>
        <v>3631</v>
      </c>
      <c r="K173" s="6"/>
    </row>
    <row r="174" spans="1:11">
      <c r="A174" t="s">
        <v>3</v>
      </c>
      <c r="B174" s="3">
        <v>43913</v>
      </c>
      <c r="C174">
        <v>573</v>
      </c>
      <c r="D174">
        <v>2822</v>
      </c>
      <c r="E174" s="2">
        <f t="shared" si="17"/>
        <v>20.304748405386253</v>
      </c>
      <c r="F174" s="2">
        <f t="shared" si="18"/>
        <v>21.304334987006854</v>
      </c>
      <c r="G174" s="2">
        <f t="shared" si="19"/>
        <v>22.687160725370315</v>
      </c>
      <c r="H174" s="6">
        <f t="shared" si="16"/>
        <v>4204</v>
      </c>
      <c r="K174" s="6"/>
    </row>
    <row r="175" spans="1:11">
      <c r="A175" t="s">
        <v>3</v>
      </c>
      <c r="B175" s="3">
        <v>43914</v>
      </c>
      <c r="C175">
        <v>545</v>
      </c>
      <c r="D175">
        <v>4636</v>
      </c>
      <c r="E175" s="2">
        <f t="shared" si="17"/>
        <v>11.755823986194995</v>
      </c>
      <c r="F175" s="2">
        <f t="shared" si="18"/>
        <v>16.030286195790623</v>
      </c>
      <c r="G175" s="2">
        <f t="shared" si="19"/>
        <v>18.121497986736234</v>
      </c>
      <c r="H175" s="6">
        <f t="shared" si="16"/>
        <v>4749</v>
      </c>
      <c r="K175" s="6"/>
    </row>
    <row r="176" spans="1:11">
      <c r="A176" t="s">
        <v>3</v>
      </c>
      <c r="B176" s="3">
        <v>43915</v>
      </c>
      <c r="C176">
        <v>811</v>
      </c>
      <c r="D176">
        <v>3797</v>
      </c>
      <c r="E176" s="2">
        <f t="shared" si="17"/>
        <v>21.35896760600474</v>
      </c>
      <c r="F176" s="2">
        <f t="shared" si="18"/>
        <v>16.557395796099868</v>
      </c>
      <c r="G176" s="2">
        <f t="shared" si="19"/>
        <v>17.806513332528663</v>
      </c>
      <c r="H176" s="6">
        <f t="shared" si="16"/>
        <v>5560</v>
      </c>
      <c r="K176" s="6"/>
    </row>
    <row r="177" spans="1:11">
      <c r="A177" t="s">
        <v>3</v>
      </c>
      <c r="B177" s="3">
        <v>43916</v>
      </c>
      <c r="C177">
        <v>852</v>
      </c>
      <c r="D177">
        <v>3499</v>
      </c>
      <c r="E177" s="2">
        <f t="shared" si="17"/>
        <v>24.349814232637897</v>
      </c>
      <c r="F177" s="2">
        <f t="shared" si="18"/>
        <v>22.854390919321318</v>
      </c>
      <c r="G177" s="2">
        <f t="shared" si="19"/>
        <v>19.154868608279212</v>
      </c>
      <c r="H177" s="6">
        <f t="shared" si="16"/>
        <v>6412</v>
      </c>
      <c r="K177" s="6"/>
    </row>
    <row r="178" spans="1:11">
      <c r="A178" t="s">
        <v>3</v>
      </c>
      <c r="B178" s="3">
        <v>43917</v>
      </c>
      <c r="C178">
        <v>1019</v>
      </c>
      <c r="D178">
        <v>3806</v>
      </c>
      <c r="E178" s="2">
        <f t="shared" si="17"/>
        <v>26.773515501839203</v>
      </c>
      <c r="F178" s="2">
        <f t="shared" si="18"/>
        <v>25.561664867238548</v>
      </c>
      <c r="G178" s="2">
        <f t="shared" si="19"/>
        <v>24.160765780160613</v>
      </c>
      <c r="H178" s="6">
        <f t="shared" si="16"/>
        <v>7431</v>
      </c>
      <c r="K178" s="6"/>
    </row>
    <row r="179" spans="1:11">
      <c r="A179" t="s">
        <v>3</v>
      </c>
      <c r="B179" s="3">
        <v>43918</v>
      </c>
      <c r="C179">
        <v>1172</v>
      </c>
      <c r="D179">
        <v>2840</v>
      </c>
      <c r="E179" s="2">
        <f t="shared" si="17"/>
        <v>41.267605633802816</v>
      </c>
      <c r="F179" s="2">
        <f t="shared" si="18"/>
        <v>34.020560567821008</v>
      </c>
      <c r="G179" s="2">
        <f t="shared" si="19"/>
        <v>30.796978456093303</v>
      </c>
      <c r="H179" s="6">
        <f t="shared" si="16"/>
        <v>8603</v>
      </c>
      <c r="K179" s="6"/>
    </row>
    <row r="180" spans="1:11">
      <c r="A180" t="s">
        <v>3</v>
      </c>
      <c r="B180" s="3">
        <v>43919</v>
      </c>
      <c r="C180">
        <v>1159</v>
      </c>
      <c r="D180">
        <v>1997</v>
      </c>
      <c r="E180" s="2">
        <f t="shared" si="17"/>
        <v>58.037055583375064</v>
      </c>
      <c r="F180" s="2">
        <f t="shared" si="18"/>
        <v>49.65233060858894</v>
      </c>
      <c r="G180" s="2">
        <f t="shared" si="19"/>
        <v>42.026058906339024</v>
      </c>
      <c r="H180" s="6">
        <f t="shared" si="16"/>
        <v>9762</v>
      </c>
      <c r="K180" s="6"/>
    </row>
    <row r="181" spans="1:11">
      <c r="A181" t="s">
        <v>3</v>
      </c>
      <c r="B181" s="3">
        <v>43920</v>
      </c>
      <c r="C181">
        <v>1104</v>
      </c>
      <c r="D181">
        <v>3247</v>
      </c>
      <c r="E181" s="2">
        <f t="shared" si="17"/>
        <v>34.000615953187555</v>
      </c>
      <c r="F181" s="2">
        <f t="shared" si="18"/>
        <v>46.018835768281306</v>
      </c>
      <c r="G181" s="2">
        <f t="shared" si="19"/>
        <v>44.43509239012181</v>
      </c>
      <c r="H181" s="6">
        <f t="shared" si="16"/>
        <v>10866</v>
      </c>
      <c r="K181" s="6"/>
    </row>
    <row r="182" spans="1:11">
      <c r="A182" t="s">
        <v>3</v>
      </c>
      <c r="B182" s="3">
        <v>43921</v>
      </c>
      <c r="C182">
        <v>884</v>
      </c>
      <c r="D182">
        <v>4123</v>
      </c>
      <c r="E182" s="2">
        <f t="shared" si="17"/>
        <v>21.440698520494784</v>
      </c>
      <c r="F182" s="2">
        <f t="shared" si="18"/>
        <v>27.72065723684117</v>
      </c>
      <c r="G182" s="2">
        <f t="shared" si="19"/>
        <v>37.826123352352468</v>
      </c>
      <c r="H182" s="6">
        <f t="shared" si="16"/>
        <v>11750</v>
      </c>
      <c r="K182" s="6"/>
    </row>
    <row r="183" spans="1:11">
      <c r="A183" t="s">
        <v>3</v>
      </c>
      <c r="B183" s="3">
        <v>43922</v>
      </c>
      <c r="C183">
        <v>845</v>
      </c>
      <c r="D183">
        <v>3897</v>
      </c>
      <c r="E183" s="2">
        <f t="shared" si="17"/>
        <v>21.683346163715679</v>
      </c>
      <c r="F183" s="2">
        <f t="shared" si="18"/>
        <v>21.56202234210523</v>
      </c>
      <c r="G183" s="2">
        <f t="shared" si="19"/>
        <v>25.708220212466006</v>
      </c>
      <c r="H183" s="6">
        <f t="shared" si="16"/>
        <v>12595</v>
      </c>
      <c r="K183" s="6"/>
    </row>
    <row r="184" spans="1:11">
      <c r="A184" t="s">
        <v>3</v>
      </c>
      <c r="B184" s="3">
        <v>43923</v>
      </c>
      <c r="C184">
        <v>1019</v>
      </c>
      <c r="D184">
        <v>3377</v>
      </c>
      <c r="E184" s="2">
        <f t="shared" si="17"/>
        <v>30.174711282203138</v>
      </c>
      <c r="F184" s="2">
        <f t="shared" si="18"/>
        <v>25.929028722959409</v>
      </c>
      <c r="G184" s="2">
        <f t="shared" si="19"/>
        <v>24.432918655471202</v>
      </c>
      <c r="H184" s="6">
        <f t="shared" si="16"/>
        <v>13614</v>
      </c>
      <c r="K184" s="6"/>
    </row>
    <row r="185" spans="1:11">
      <c r="A185" t="s">
        <v>3</v>
      </c>
      <c r="B185" s="3">
        <v>43924</v>
      </c>
      <c r="C185">
        <v>1083</v>
      </c>
      <c r="D185"/>
      <c r="E185"/>
      <c r="F185"/>
      <c r="H185" s="6">
        <f t="shared" si="16"/>
        <v>14697</v>
      </c>
      <c r="K185" s="6"/>
    </row>
    <row r="186" spans="1:11">
      <c r="A186" t="s">
        <v>3</v>
      </c>
      <c r="B186" s="3">
        <v>43925</v>
      </c>
      <c r="C186">
        <v>1026</v>
      </c>
      <c r="D186"/>
      <c r="E186"/>
      <c r="F186"/>
      <c r="H186" s="6">
        <f t="shared" si="16"/>
        <v>15723</v>
      </c>
      <c r="K186" s="6"/>
    </row>
    <row r="187" spans="1:11">
      <c r="A187" t="s">
        <v>4</v>
      </c>
      <c r="B187" s="1">
        <v>43891</v>
      </c>
      <c r="C187">
        <v>0</v>
      </c>
      <c r="D187">
        <v>56</v>
      </c>
      <c r="E187"/>
      <c r="F187"/>
      <c r="H187" s="6">
        <f>C187</f>
        <v>0</v>
      </c>
      <c r="K187" s="6"/>
    </row>
    <row r="188" spans="1:11">
      <c r="A188" t="s">
        <v>4</v>
      </c>
      <c r="B188" s="1">
        <v>43892</v>
      </c>
      <c r="C188">
        <v>1</v>
      </c>
      <c r="D188">
        <v>282</v>
      </c>
      <c r="E188" s="2">
        <f t="shared" ref="E188:E219" si="20">(C188*100)/D188</f>
        <v>0.3546099290780142</v>
      </c>
      <c r="H188" s="6">
        <f>SUM(C188+H187)</f>
        <v>1</v>
      </c>
      <c r="K188" s="6"/>
    </row>
    <row r="189" spans="1:11">
      <c r="A189" t="s">
        <v>4</v>
      </c>
      <c r="B189" s="1">
        <v>43893</v>
      </c>
      <c r="C189">
        <v>6</v>
      </c>
      <c r="D189">
        <v>476</v>
      </c>
      <c r="E189" s="2">
        <f t="shared" si="20"/>
        <v>1.2605042016806722</v>
      </c>
      <c r="F189" s="2">
        <f t="shared" ref="F189:F219" si="21">(E189+E188)/2</f>
        <v>0.80755706537934324</v>
      </c>
      <c r="H189" s="6">
        <f t="shared" ref="H189:H221" si="22">SUM(C189+H188)</f>
        <v>7</v>
      </c>
      <c r="K189" s="6"/>
    </row>
    <row r="190" spans="1:11">
      <c r="A190" t="s">
        <v>4</v>
      </c>
      <c r="B190" s="1">
        <v>43894</v>
      </c>
      <c r="C190">
        <v>5</v>
      </c>
      <c r="D190">
        <v>631</v>
      </c>
      <c r="E190" s="2">
        <f t="shared" si="20"/>
        <v>0.79239302694136293</v>
      </c>
      <c r="F190" s="2">
        <f t="shared" si="21"/>
        <v>1.0264486143110176</v>
      </c>
      <c r="G190" s="2">
        <f t="shared" ref="G190:G219" si="23">(E190+E189+E188)/3</f>
        <v>0.80250238590001644</v>
      </c>
      <c r="H190" s="6">
        <f t="shared" si="22"/>
        <v>12</v>
      </c>
      <c r="K190" s="6"/>
    </row>
    <row r="191" spans="1:11">
      <c r="A191" t="s">
        <v>4</v>
      </c>
      <c r="B191" s="1">
        <v>43895</v>
      </c>
      <c r="C191">
        <v>10</v>
      </c>
      <c r="D191">
        <v>701</v>
      </c>
      <c r="E191" s="2">
        <f t="shared" si="20"/>
        <v>1.4265335235378032</v>
      </c>
      <c r="F191" s="2">
        <f t="shared" si="21"/>
        <v>1.109463275239583</v>
      </c>
      <c r="G191" s="2">
        <f t="shared" si="23"/>
        <v>1.1598102507199461</v>
      </c>
      <c r="H191" s="6">
        <f t="shared" si="22"/>
        <v>22</v>
      </c>
      <c r="K191" s="6"/>
    </row>
    <row r="192" spans="1:11">
      <c r="A192" t="s">
        <v>4</v>
      </c>
      <c r="B192" s="1">
        <v>43896</v>
      </c>
      <c r="C192">
        <v>27</v>
      </c>
      <c r="D192">
        <v>1012</v>
      </c>
      <c r="E192" s="2">
        <f t="shared" si="20"/>
        <v>2.6679841897233203</v>
      </c>
      <c r="F192" s="2">
        <f t="shared" si="21"/>
        <v>2.0472588566305618</v>
      </c>
      <c r="G192" s="2">
        <f t="shared" si="23"/>
        <v>1.628970246734162</v>
      </c>
      <c r="H192" s="6">
        <f t="shared" si="22"/>
        <v>49</v>
      </c>
      <c r="K192" s="6"/>
    </row>
    <row r="193" spans="1:11">
      <c r="A193" t="s">
        <v>4</v>
      </c>
      <c r="B193" s="1">
        <v>43897</v>
      </c>
      <c r="C193">
        <v>59</v>
      </c>
      <c r="D193">
        <v>406</v>
      </c>
      <c r="E193" s="2">
        <f t="shared" si="20"/>
        <v>14.532019704433498</v>
      </c>
      <c r="F193" s="2">
        <f t="shared" si="21"/>
        <v>8.6000019470784093</v>
      </c>
      <c r="G193" s="2">
        <f t="shared" si="23"/>
        <v>6.208845805898207</v>
      </c>
      <c r="H193" s="6">
        <f t="shared" si="22"/>
        <v>108</v>
      </c>
      <c r="K193" s="6"/>
    </row>
    <row r="194" spans="1:11">
      <c r="A194" t="s">
        <v>4</v>
      </c>
      <c r="B194" s="1">
        <v>43898</v>
      </c>
      <c r="C194">
        <v>60</v>
      </c>
      <c r="D194">
        <v>399</v>
      </c>
      <c r="E194" s="2">
        <f t="shared" si="20"/>
        <v>15.037593984962406</v>
      </c>
      <c r="F194" s="2">
        <f t="shared" si="21"/>
        <v>14.784806844697952</v>
      </c>
      <c r="G194" s="2">
        <f t="shared" si="23"/>
        <v>10.745865959706407</v>
      </c>
      <c r="H194" s="6">
        <f t="shared" si="22"/>
        <v>168</v>
      </c>
      <c r="K194" s="6"/>
    </row>
    <row r="195" spans="1:11">
      <c r="A195" t="s">
        <v>4</v>
      </c>
      <c r="B195" s="1">
        <v>43899</v>
      </c>
      <c r="C195">
        <v>31</v>
      </c>
      <c r="D195">
        <v>552</v>
      </c>
      <c r="E195" s="2">
        <f t="shared" si="20"/>
        <v>5.6159420289855069</v>
      </c>
      <c r="F195" s="2">
        <f t="shared" si="21"/>
        <v>10.326768006973957</v>
      </c>
      <c r="G195" s="2">
        <f t="shared" si="23"/>
        <v>11.728518572793803</v>
      </c>
      <c r="H195" s="6">
        <f t="shared" si="22"/>
        <v>199</v>
      </c>
      <c r="K195" s="6"/>
    </row>
    <row r="196" spans="1:11">
      <c r="A196" t="s">
        <v>4</v>
      </c>
      <c r="B196" s="1">
        <v>43900</v>
      </c>
      <c r="C196">
        <v>39</v>
      </c>
      <c r="D196">
        <v>763</v>
      </c>
      <c r="E196" s="2">
        <f t="shared" si="20"/>
        <v>5.1114023591087809</v>
      </c>
      <c r="F196" s="2">
        <f t="shared" si="21"/>
        <v>5.3636721940471439</v>
      </c>
      <c r="G196" s="2">
        <f t="shared" si="23"/>
        <v>8.5883127910188986</v>
      </c>
      <c r="H196" s="6">
        <f t="shared" si="22"/>
        <v>238</v>
      </c>
      <c r="K196" s="6"/>
    </row>
    <row r="197" spans="1:11">
      <c r="A197" t="s">
        <v>4</v>
      </c>
      <c r="B197" s="1">
        <v>43901</v>
      </c>
      <c r="C197">
        <v>28</v>
      </c>
      <c r="D197">
        <v>1024</v>
      </c>
      <c r="E197" s="2">
        <f t="shared" si="20"/>
        <v>2.734375</v>
      </c>
      <c r="F197" s="2">
        <f t="shared" si="21"/>
        <v>3.9228886795543905</v>
      </c>
      <c r="G197" s="2">
        <f t="shared" si="23"/>
        <v>4.487239796031429</v>
      </c>
      <c r="H197" s="6">
        <f t="shared" si="22"/>
        <v>266</v>
      </c>
      <c r="K197" s="6"/>
    </row>
    <row r="198" spans="1:11">
      <c r="A198" t="s">
        <v>4</v>
      </c>
      <c r="B198" s="1">
        <v>43902</v>
      </c>
      <c r="C198">
        <v>47</v>
      </c>
      <c r="D198">
        <v>1412</v>
      </c>
      <c r="E198" s="2">
        <f t="shared" si="20"/>
        <v>3.3286118980169972</v>
      </c>
      <c r="F198" s="2">
        <f t="shared" si="21"/>
        <v>3.0314934490084986</v>
      </c>
      <c r="G198" s="2">
        <f t="shared" si="23"/>
        <v>3.724796419041926</v>
      </c>
      <c r="H198" s="6">
        <f t="shared" si="22"/>
        <v>313</v>
      </c>
      <c r="K198" s="6"/>
    </row>
    <row r="199" spans="1:11">
      <c r="A199" t="s">
        <v>4</v>
      </c>
      <c r="B199" s="1">
        <v>43903</v>
      </c>
      <c r="C199">
        <v>85</v>
      </c>
      <c r="D199">
        <v>2406</v>
      </c>
      <c r="E199" s="2">
        <f t="shared" si="20"/>
        <v>3.5328345802161265</v>
      </c>
      <c r="F199" s="2">
        <f t="shared" si="21"/>
        <v>3.4307232391165616</v>
      </c>
      <c r="G199" s="2">
        <f t="shared" si="23"/>
        <v>3.1986071594110412</v>
      </c>
      <c r="H199" s="6">
        <f t="shared" si="22"/>
        <v>398</v>
      </c>
      <c r="K199" s="6"/>
    </row>
    <row r="200" spans="1:11">
      <c r="A200" t="s">
        <v>4</v>
      </c>
      <c r="B200" s="1">
        <v>43904</v>
      </c>
      <c r="C200">
        <v>160</v>
      </c>
      <c r="D200">
        <v>1996</v>
      </c>
      <c r="E200" s="2">
        <f t="shared" si="20"/>
        <v>8.0160320641282556</v>
      </c>
      <c r="F200" s="2">
        <f t="shared" si="21"/>
        <v>5.7744333221721913</v>
      </c>
      <c r="G200" s="2">
        <f t="shared" si="23"/>
        <v>4.9591595141204605</v>
      </c>
      <c r="H200" s="6">
        <f t="shared" si="22"/>
        <v>558</v>
      </c>
      <c r="K200" s="6"/>
    </row>
    <row r="201" spans="1:11">
      <c r="A201" t="s">
        <v>4</v>
      </c>
      <c r="B201" s="1">
        <v>43905</v>
      </c>
      <c r="C201">
        <v>130</v>
      </c>
      <c r="D201">
        <v>1159</v>
      </c>
      <c r="E201" s="2">
        <f t="shared" si="20"/>
        <v>11.216566005176876</v>
      </c>
      <c r="F201" s="2">
        <f t="shared" si="21"/>
        <v>9.6162990346525667</v>
      </c>
      <c r="G201" s="2">
        <f t="shared" si="23"/>
        <v>7.5884775498404196</v>
      </c>
      <c r="H201" s="6">
        <f t="shared" si="22"/>
        <v>688</v>
      </c>
      <c r="K201" s="6"/>
    </row>
    <row r="202" spans="1:11">
      <c r="A202" t="s">
        <v>4</v>
      </c>
      <c r="B202" s="1">
        <v>43906</v>
      </c>
      <c r="C202">
        <v>197</v>
      </c>
      <c r="D202">
        <v>1700</v>
      </c>
      <c r="E202" s="2">
        <f t="shared" si="20"/>
        <v>11.588235294117647</v>
      </c>
      <c r="F202" s="2">
        <f t="shared" si="21"/>
        <v>11.402400649647262</v>
      </c>
      <c r="G202" s="2">
        <f t="shared" si="23"/>
        <v>10.273611121140926</v>
      </c>
      <c r="H202" s="6">
        <f t="shared" si="22"/>
        <v>885</v>
      </c>
      <c r="K202" s="6"/>
    </row>
    <row r="203" spans="1:11">
      <c r="A203" t="s">
        <v>4</v>
      </c>
      <c r="B203" s="1">
        <v>43907</v>
      </c>
      <c r="C203">
        <v>199</v>
      </c>
      <c r="D203">
        <v>1927</v>
      </c>
      <c r="E203" s="2">
        <f t="shared" si="20"/>
        <v>10.326933056564608</v>
      </c>
      <c r="F203" s="2">
        <f t="shared" si="21"/>
        <v>10.957584175341127</v>
      </c>
      <c r="G203" s="2">
        <f t="shared" si="23"/>
        <v>11.043911451953043</v>
      </c>
      <c r="H203" s="6">
        <f t="shared" si="22"/>
        <v>1084</v>
      </c>
      <c r="K203" s="6"/>
    </row>
    <row r="204" spans="1:11">
      <c r="A204" t="s">
        <v>4</v>
      </c>
      <c r="B204" s="1">
        <v>43908</v>
      </c>
      <c r="C204">
        <v>158</v>
      </c>
      <c r="D204">
        <v>2383</v>
      </c>
      <c r="E204" s="2">
        <f t="shared" si="20"/>
        <v>6.6302979437683591</v>
      </c>
      <c r="F204" s="2">
        <f t="shared" si="21"/>
        <v>8.4786155001664838</v>
      </c>
      <c r="G204" s="2">
        <f t="shared" si="23"/>
        <v>9.5151554314835369</v>
      </c>
      <c r="H204" s="6">
        <f t="shared" si="22"/>
        <v>1242</v>
      </c>
      <c r="K204" s="6"/>
    </row>
    <row r="205" spans="1:11">
      <c r="A205" t="s">
        <v>4</v>
      </c>
      <c r="B205" s="1">
        <v>43909</v>
      </c>
      <c r="C205">
        <v>243</v>
      </c>
      <c r="D205">
        <v>2955</v>
      </c>
      <c r="E205" s="2">
        <f t="shared" si="20"/>
        <v>8.2233502538071068</v>
      </c>
      <c r="F205" s="2">
        <f t="shared" si="21"/>
        <v>7.4268240987877334</v>
      </c>
      <c r="G205" s="2">
        <f t="shared" si="23"/>
        <v>8.393527084713357</v>
      </c>
      <c r="H205" s="6">
        <f t="shared" si="22"/>
        <v>1485</v>
      </c>
      <c r="K205" s="6"/>
    </row>
    <row r="206" spans="1:11">
      <c r="A206" t="s">
        <v>4</v>
      </c>
      <c r="B206" s="1">
        <v>43910</v>
      </c>
      <c r="C206">
        <v>309</v>
      </c>
      <c r="D206">
        <v>2581</v>
      </c>
      <c r="E206" s="2">
        <f t="shared" si="20"/>
        <v>11.972103835722589</v>
      </c>
      <c r="F206" s="2">
        <f t="shared" si="21"/>
        <v>10.097727044764849</v>
      </c>
      <c r="G206" s="2">
        <f t="shared" si="23"/>
        <v>8.9419173444326852</v>
      </c>
      <c r="H206" s="6">
        <f t="shared" si="22"/>
        <v>1794</v>
      </c>
      <c r="K206" s="6"/>
    </row>
    <row r="207" spans="1:11">
      <c r="A207" t="s">
        <v>4</v>
      </c>
      <c r="B207" s="1">
        <v>43911</v>
      </c>
      <c r="C207">
        <v>462</v>
      </c>
      <c r="D207">
        <v>1997</v>
      </c>
      <c r="E207" s="2">
        <f t="shared" si="20"/>
        <v>23.134702053079618</v>
      </c>
      <c r="F207" s="2">
        <f t="shared" si="21"/>
        <v>17.553402944401103</v>
      </c>
      <c r="G207" s="2">
        <f t="shared" si="23"/>
        <v>14.443385380869771</v>
      </c>
      <c r="H207" s="6">
        <f t="shared" si="22"/>
        <v>2256</v>
      </c>
      <c r="K207" s="6"/>
    </row>
    <row r="208" spans="1:11">
      <c r="A208" t="s">
        <v>4</v>
      </c>
      <c r="B208" s="1">
        <v>43912</v>
      </c>
      <c r="C208">
        <v>558</v>
      </c>
      <c r="D208">
        <v>1194</v>
      </c>
      <c r="E208" s="2">
        <f t="shared" si="20"/>
        <v>46.733668341708544</v>
      </c>
      <c r="F208" s="2">
        <f t="shared" si="21"/>
        <v>34.934185197394079</v>
      </c>
      <c r="G208" s="2">
        <f t="shared" si="23"/>
        <v>27.280158076836916</v>
      </c>
      <c r="H208" s="6">
        <f t="shared" si="22"/>
        <v>2814</v>
      </c>
      <c r="K208" s="6"/>
    </row>
    <row r="209" spans="1:11">
      <c r="A209" t="s">
        <v>4</v>
      </c>
      <c r="B209" s="1">
        <v>43913</v>
      </c>
      <c r="C209">
        <v>586</v>
      </c>
      <c r="D209">
        <v>2658</v>
      </c>
      <c r="E209" s="2">
        <f t="shared" si="20"/>
        <v>22.046651617757714</v>
      </c>
      <c r="F209" s="2">
        <f t="shared" si="21"/>
        <v>34.390159979733127</v>
      </c>
      <c r="G209" s="2">
        <f t="shared" si="23"/>
        <v>30.638340670848624</v>
      </c>
      <c r="H209" s="6">
        <f t="shared" si="22"/>
        <v>3400</v>
      </c>
      <c r="K209" s="6"/>
    </row>
    <row r="210" spans="1:11">
      <c r="A210" t="s">
        <v>4</v>
      </c>
      <c r="B210" s="1">
        <v>43914</v>
      </c>
      <c r="C210">
        <v>342</v>
      </c>
      <c r="D210">
        <v>3336</v>
      </c>
      <c r="E210" s="2">
        <f t="shared" si="20"/>
        <v>10.251798561151078</v>
      </c>
      <c r="F210" s="2">
        <f t="shared" si="21"/>
        <v>16.149225089454397</v>
      </c>
      <c r="G210" s="2">
        <f t="shared" si="23"/>
        <v>26.344039506872445</v>
      </c>
      <c r="H210" s="6">
        <f t="shared" si="22"/>
        <v>3742</v>
      </c>
      <c r="K210" s="6"/>
    </row>
    <row r="211" spans="1:11">
      <c r="A211" t="s">
        <v>4</v>
      </c>
      <c r="B211" s="1">
        <v>43915</v>
      </c>
      <c r="C211">
        <v>526</v>
      </c>
      <c r="D211">
        <v>3668</v>
      </c>
      <c r="E211" s="2">
        <f t="shared" si="20"/>
        <v>14.340239912758996</v>
      </c>
      <c r="F211" s="2">
        <f t="shared" si="21"/>
        <v>12.296019236955036</v>
      </c>
      <c r="G211" s="2">
        <f t="shared" si="23"/>
        <v>15.546230030555927</v>
      </c>
      <c r="H211" s="6">
        <f t="shared" si="22"/>
        <v>4268</v>
      </c>
      <c r="K211" s="6"/>
    </row>
    <row r="212" spans="1:11">
      <c r="A212" t="s">
        <v>4</v>
      </c>
      <c r="B212" s="1">
        <v>43916</v>
      </c>
      <c r="C212">
        <v>668</v>
      </c>
      <c r="D212">
        <v>3761</v>
      </c>
      <c r="E212" s="2">
        <f t="shared" si="20"/>
        <v>17.761233714437651</v>
      </c>
      <c r="F212" s="2">
        <f t="shared" si="21"/>
        <v>16.050736813598323</v>
      </c>
      <c r="G212" s="2">
        <f t="shared" si="23"/>
        <v>14.117757396115907</v>
      </c>
      <c r="H212" s="6">
        <f t="shared" si="22"/>
        <v>4936</v>
      </c>
      <c r="K212" s="6"/>
    </row>
    <row r="213" spans="1:11">
      <c r="A213" t="s">
        <v>4</v>
      </c>
      <c r="B213" s="1">
        <v>43917</v>
      </c>
      <c r="C213">
        <v>1298</v>
      </c>
      <c r="D213">
        <v>3964</v>
      </c>
      <c r="E213" s="2">
        <f t="shared" si="20"/>
        <v>32.744702320887988</v>
      </c>
      <c r="F213" s="2">
        <f t="shared" si="21"/>
        <v>25.25296801766282</v>
      </c>
      <c r="G213" s="2">
        <f t="shared" si="23"/>
        <v>21.615391982694877</v>
      </c>
      <c r="H213" s="6">
        <f t="shared" si="22"/>
        <v>6234</v>
      </c>
      <c r="K213" s="6"/>
    </row>
    <row r="214" spans="1:11">
      <c r="A214" t="s">
        <v>4</v>
      </c>
      <c r="B214" s="1">
        <v>43918</v>
      </c>
      <c r="C214">
        <v>1049</v>
      </c>
      <c r="D214">
        <v>3348</v>
      </c>
      <c r="E214" s="2">
        <f t="shared" si="20"/>
        <v>31.332138590203105</v>
      </c>
      <c r="F214" s="2">
        <f t="shared" si="21"/>
        <v>32.038420455545548</v>
      </c>
      <c r="G214" s="2">
        <f t="shared" si="23"/>
        <v>27.279358208509581</v>
      </c>
      <c r="H214" s="6">
        <f t="shared" si="22"/>
        <v>7283</v>
      </c>
      <c r="K214" s="6"/>
    </row>
    <row r="215" spans="1:11">
      <c r="A215" t="s">
        <v>4</v>
      </c>
      <c r="B215" s="1">
        <v>43919</v>
      </c>
      <c r="C215">
        <v>1850</v>
      </c>
      <c r="D215">
        <v>2029</v>
      </c>
      <c r="E215" s="2">
        <f t="shared" si="20"/>
        <v>91.17792015771316</v>
      </c>
      <c r="F215" s="2">
        <f t="shared" si="21"/>
        <v>61.255029373958131</v>
      </c>
      <c r="G215" s="2">
        <f t="shared" si="23"/>
        <v>51.75158702293475</v>
      </c>
      <c r="H215" s="6">
        <f t="shared" si="22"/>
        <v>9133</v>
      </c>
      <c r="K215" s="6"/>
    </row>
    <row r="216" spans="1:11">
      <c r="A216" t="s">
        <v>4</v>
      </c>
      <c r="B216" s="1">
        <v>43920</v>
      </c>
      <c r="C216">
        <v>1702</v>
      </c>
      <c r="D216">
        <v>3324</v>
      </c>
      <c r="E216" s="2">
        <f t="shared" si="20"/>
        <v>51.203369434416366</v>
      </c>
      <c r="F216" s="2">
        <f t="shared" si="21"/>
        <v>71.19064479606476</v>
      </c>
      <c r="G216" s="2">
        <f t="shared" si="23"/>
        <v>57.90447606077754</v>
      </c>
      <c r="H216" s="6">
        <f t="shared" si="22"/>
        <v>10835</v>
      </c>
      <c r="K216" s="6"/>
    </row>
    <row r="217" spans="1:11">
      <c r="A217" t="s">
        <v>4</v>
      </c>
      <c r="B217" s="1">
        <v>43921</v>
      </c>
      <c r="C217">
        <v>1063</v>
      </c>
      <c r="D217">
        <v>4986</v>
      </c>
      <c r="E217" s="2">
        <f t="shared" si="20"/>
        <v>21.319695146409948</v>
      </c>
      <c r="F217" s="2">
        <f t="shared" si="21"/>
        <v>36.261532290413157</v>
      </c>
      <c r="G217" s="2">
        <f t="shared" si="23"/>
        <v>54.566994912846496</v>
      </c>
      <c r="H217" s="6">
        <f t="shared" si="22"/>
        <v>11898</v>
      </c>
      <c r="K217" s="6"/>
    </row>
    <row r="218" spans="1:11">
      <c r="A218" t="s">
        <v>4</v>
      </c>
      <c r="B218" s="1">
        <v>43922</v>
      </c>
      <c r="C218">
        <v>876</v>
      </c>
      <c r="D218">
        <v>4426</v>
      </c>
      <c r="E218" s="2">
        <f t="shared" si="20"/>
        <v>19.792137370085857</v>
      </c>
      <c r="F218" s="2">
        <f t="shared" si="21"/>
        <v>20.555916258247905</v>
      </c>
      <c r="G218" s="2">
        <f t="shared" si="23"/>
        <v>30.771733983637393</v>
      </c>
      <c r="H218" s="6">
        <f t="shared" si="22"/>
        <v>12774</v>
      </c>
      <c r="K218" s="6"/>
    </row>
    <row r="219" spans="1:11">
      <c r="A219" t="s">
        <v>4</v>
      </c>
      <c r="B219" s="1">
        <v>43923</v>
      </c>
      <c r="C219">
        <v>1189</v>
      </c>
      <c r="D219">
        <v>4219</v>
      </c>
      <c r="E219" s="2">
        <f t="shared" si="20"/>
        <v>28.182033657264753</v>
      </c>
      <c r="F219" s="2">
        <f t="shared" si="21"/>
        <v>23.987085513675304</v>
      </c>
      <c r="G219" s="2">
        <f t="shared" si="23"/>
        <v>23.097955391253521</v>
      </c>
      <c r="H219" s="6">
        <f t="shared" si="22"/>
        <v>13963</v>
      </c>
      <c r="K219" s="6"/>
    </row>
    <row r="220" spans="1:11">
      <c r="A220" t="s">
        <v>4</v>
      </c>
      <c r="B220" s="1">
        <v>43924</v>
      </c>
      <c r="C220">
        <v>1384</v>
      </c>
      <c r="D220"/>
      <c r="E220"/>
      <c r="F220"/>
      <c r="H220" s="6">
        <f t="shared" si="22"/>
        <v>15347</v>
      </c>
      <c r="K220" s="6"/>
    </row>
    <row r="221" spans="1:11">
      <c r="A221" t="s">
        <v>4</v>
      </c>
      <c r="B221" s="1">
        <v>43925</v>
      </c>
      <c r="C221">
        <v>1422</v>
      </c>
      <c r="D221"/>
      <c r="E221"/>
      <c r="F221"/>
      <c r="H221" s="6">
        <f t="shared" si="22"/>
        <v>16769</v>
      </c>
      <c r="K221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Beatriz Stransky</cp:lastModifiedBy>
  <dcterms:created xsi:type="dcterms:W3CDTF">2020-04-01T14:27:26Z</dcterms:created>
  <dcterms:modified xsi:type="dcterms:W3CDTF">2020-04-05T00:55:39Z</dcterms:modified>
</cp:coreProperties>
</file>