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guilherme.csantos\OneDrive - Sonda S.A\SONDA\PROJETOS\CAIXA\14_Projeto\"/>
    </mc:Choice>
  </mc:AlternateContent>
  <bookViews>
    <workbookView xWindow="0" yWindow="0" windowWidth="20400" windowHeight="7450" activeTab="3"/>
  </bookViews>
  <sheets>
    <sheet name="Cabeçalho" sheetId="1" r:id="rId1"/>
    <sheet name="Critério" sheetId="2" r:id="rId2"/>
    <sheet name="Matrix" sheetId="4" r:id="rId3"/>
    <sheet name="Produto" sheetId="5" r:id="rId4"/>
    <sheet name="Componentes" sheetId="6" r:id="rId5"/>
    <sheet name="Premissas" sheetId="7" r:id="rId6"/>
    <sheet name="Magnitude" sheetId="8" r:id="rId7"/>
    <sheet name="Version" sheetId="9" r:id="rId8"/>
    <sheet name="Gabarito" sheetId="10" r:id="rId9"/>
    <sheet name="DashBoard" sheetId="12" r:id="rId10"/>
    <sheet name="Parametros" sheetId="11" r:id="rId11"/>
  </sheets>
  <externalReferences>
    <externalReference r:id="rId12"/>
    <externalReference r:id="rId13"/>
    <externalReference r:id="rId14"/>
  </externalReferences>
  <definedNames>
    <definedName name="Change_Pct">#REF!</definedName>
    <definedName name="Effort_Level">#REF!</definedName>
    <definedName name="External_hrs_mo">#REF!</definedName>
    <definedName name="Factor_Range">#REF!</definedName>
    <definedName name="Função">[1]Parametrizações!$A$2:$A$8</definedName>
    <definedName name="Internal_hrs_mo">#REF!</definedName>
    <definedName name="Lifts">#REF!</definedName>
    <definedName name="Localidade">[1]Parametrizações!$C$2:$C$7</definedName>
    <definedName name="Mudanca">Matrix!$G$4</definedName>
    <definedName name="Mudanca_Pct">Matrix!$G$4</definedName>
    <definedName name="Nível">[1]Parametrizações!$B$2:$B$16</definedName>
    <definedName name="Nivel_Esforco">'[2]Matrix(0)'!$B$8:$E$20</definedName>
    <definedName name="Project_Name">[2]Instructions!$C$3</definedName>
    <definedName name="Reaproveitamento_Pct">Matrix!$G$5</definedName>
    <definedName name="Rep_Pct">#REF!</definedName>
    <definedName name="Total_Produce">'[2]Produce(1)'!$J$56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71" i="5" l="1"/>
  <c r="CZ48" i="5" l="1"/>
  <c r="CR48" i="5"/>
  <c r="CJ48" i="5"/>
  <c r="CB48" i="5"/>
  <c r="BT48" i="5"/>
  <c r="BL48" i="5"/>
  <c r="BJ48" i="5"/>
  <c r="CY48" i="5" s="1"/>
  <c r="BH48" i="5"/>
  <c r="DC47" i="5"/>
  <c r="CU47" i="5"/>
  <c r="CM47" i="5"/>
  <c r="CE47" i="5"/>
  <c r="BW47" i="5"/>
  <c r="BO47" i="5"/>
  <c r="BJ47" i="5"/>
  <c r="DB47" i="5" s="1"/>
  <c r="BH47" i="5"/>
  <c r="BJ46" i="5"/>
  <c r="DE46" i="5" s="1"/>
  <c r="BH46" i="5"/>
  <c r="DD45" i="5"/>
  <c r="DA45" i="5"/>
  <c r="CY45" i="5"/>
  <c r="CV45" i="5"/>
  <c r="CS45" i="5"/>
  <c r="CQ45" i="5"/>
  <c r="CN45" i="5"/>
  <c r="CK45" i="5"/>
  <c r="CI45" i="5"/>
  <c r="CF45" i="5"/>
  <c r="CC45" i="5"/>
  <c r="CB45" i="5"/>
  <c r="CA45" i="5"/>
  <c r="BX45" i="5"/>
  <c r="BU45" i="5"/>
  <c r="BT45" i="5"/>
  <c r="BS45" i="5"/>
  <c r="BP45" i="5"/>
  <c r="BM45" i="5"/>
  <c r="BL45" i="5"/>
  <c r="BK45" i="5"/>
  <c r="BJ45" i="5"/>
  <c r="CZ45" i="5" s="1"/>
  <c r="BH45" i="5"/>
  <c r="DD44" i="5"/>
  <c r="DC44" i="5"/>
  <c r="DB44" i="5"/>
  <c r="DA44" i="5"/>
  <c r="CY44" i="5"/>
  <c r="CV44" i="5"/>
  <c r="CU44" i="5"/>
  <c r="CT44" i="5"/>
  <c r="CS44" i="5"/>
  <c r="CQ44" i="5"/>
  <c r="CN44" i="5"/>
  <c r="CM44" i="5"/>
  <c r="CL44" i="5"/>
  <c r="CK44" i="5"/>
  <c r="CI44" i="5"/>
  <c r="CF44" i="5"/>
  <c r="CE44" i="5"/>
  <c r="CD44" i="5"/>
  <c r="CC44" i="5"/>
  <c r="CA44" i="5"/>
  <c r="BX44" i="5"/>
  <c r="BW44" i="5"/>
  <c r="BV44" i="5"/>
  <c r="BU44" i="5"/>
  <c r="BS44" i="5"/>
  <c r="BP44" i="5"/>
  <c r="BO44" i="5"/>
  <c r="BN44" i="5"/>
  <c r="BM44" i="5"/>
  <c r="BK44" i="5"/>
  <c r="BJ44" i="5"/>
  <c r="CZ44" i="5" s="1"/>
  <c r="BH44" i="5"/>
  <c r="CY43" i="5"/>
  <c r="CQ43" i="5"/>
  <c r="CL43" i="5"/>
  <c r="CI43" i="5"/>
  <c r="CD43" i="5"/>
  <c r="CA43" i="5"/>
  <c r="BY43" i="5"/>
  <c r="BV43" i="5"/>
  <c r="BS43" i="5"/>
  <c r="BQ43" i="5"/>
  <c r="BN43" i="5"/>
  <c r="BK43" i="5"/>
  <c r="BJ43" i="5"/>
  <c r="DF43" i="5" s="1"/>
  <c r="BH43" i="5"/>
  <c r="DE42" i="5"/>
  <c r="DD42" i="5"/>
  <c r="DB42" i="5"/>
  <c r="DA42" i="5"/>
  <c r="CZ42" i="5"/>
  <c r="CY42" i="5"/>
  <c r="CW42" i="5"/>
  <c r="CV42" i="5"/>
  <c r="CT42" i="5"/>
  <c r="CS42" i="5"/>
  <c r="CR42" i="5"/>
  <c r="CQ42" i="5"/>
  <c r="CO42" i="5"/>
  <c r="CN42" i="5"/>
  <c r="CL42" i="5"/>
  <c r="CK42" i="5"/>
  <c r="CJ42" i="5"/>
  <c r="CI42" i="5"/>
  <c r="CG42" i="5"/>
  <c r="CF42" i="5"/>
  <c r="CD42" i="5"/>
  <c r="CC42" i="5"/>
  <c r="CB42" i="5"/>
  <c r="CA42" i="5"/>
  <c r="BY42" i="5"/>
  <c r="BX42" i="5"/>
  <c r="BV42" i="5"/>
  <c r="BU42" i="5"/>
  <c r="BT42" i="5"/>
  <c r="BS42" i="5"/>
  <c r="BQ42" i="5"/>
  <c r="BP42" i="5"/>
  <c r="BN42" i="5"/>
  <c r="BM42" i="5"/>
  <c r="BL42" i="5"/>
  <c r="BK42" i="5"/>
  <c r="BJ42" i="5"/>
  <c r="DF42" i="5" s="1"/>
  <c r="BH42" i="5"/>
  <c r="DE41" i="5"/>
  <c r="DD41" i="5"/>
  <c r="DC41" i="5"/>
  <c r="DB41" i="5"/>
  <c r="DA41" i="5"/>
  <c r="CZ41" i="5"/>
  <c r="CY41" i="5"/>
  <c r="CW41" i="5"/>
  <c r="CV41" i="5"/>
  <c r="CU41" i="5"/>
  <c r="CT41" i="5"/>
  <c r="CS41" i="5"/>
  <c r="CR41" i="5"/>
  <c r="CQ41" i="5"/>
  <c r="CO41" i="5"/>
  <c r="CN41" i="5"/>
  <c r="CM41" i="5"/>
  <c r="CL41" i="5"/>
  <c r="CK41" i="5"/>
  <c r="CJ41" i="5"/>
  <c r="CI41" i="5"/>
  <c r="CG41" i="5"/>
  <c r="CF41" i="5"/>
  <c r="CE41" i="5"/>
  <c r="CD41" i="5"/>
  <c r="CC41" i="5"/>
  <c r="CB41" i="5"/>
  <c r="CA41" i="5"/>
  <c r="BY41" i="5"/>
  <c r="BX41" i="5"/>
  <c r="BW41" i="5"/>
  <c r="BV41" i="5"/>
  <c r="BU41" i="5"/>
  <c r="BT41" i="5"/>
  <c r="BS41" i="5"/>
  <c r="BQ41" i="5"/>
  <c r="BP41" i="5"/>
  <c r="BO41" i="5"/>
  <c r="BN41" i="5"/>
  <c r="BM41" i="5"/>
  <c r="BL41" i="5"/>
  <c r="BK41" i="5"/>
  <c r="BJ41" i="5"/>
  <c r="DF41" i="5" s="1"/>
  <c r="BH41" i="5"/>
  <c r="CZ40" i="5"/>
  <c r="CR40" i="5"/>
  <c r="CJ40" i="5"/>
  <c r="CB40" i="5"/>
  <c r="BT40" i="5"/>
  <c r="BL40" i="5"/>
  <c r="BJ40" i="5"/>
  <c r="CY40" i="5" s="1"/>
  <c r="BH40" i="5"/>
  <c r="DC39" i="5"/>
  <c r="DA39" i="5"/>
  <c r="CU39" i="5"/>
  <c r="CS39" i="5"/>
  <c r="CM39" i="5"/>
  <c r="CL39" i="5"/>
  <c r="CK39" i="5"/>
  <c r="CE39" i="5"/>
  <c r="CD39" i="5"/>
  <c r="CC39" i="5"/>
  <c r="BW39" i="5"/>
  <c r="BV39" i="5"/>
  <c r="BU39" i="5"/>
  <c r="BO39" i="5"/>
  <c r="BN39" i="5"/>
  <c r="BM39" i="5"/>
  <c r="BJ39" i="5"/>
  <c r="DB39" i="5" s="1"/>
  <c r="BH39" i="5"/>
  <c r="BJ38" i="5"/>
  <c r="DE38" i="5" s="1"/>
  <c r="BH38" i="5"/>
  <c r="DC59" i="5"/>
  <c r="CI59" i="5"/>
  <c r="BL59" i="5"/>
  <c r="BJ59" i="5"/>
  <c r="DF59" i="5" s="1"/>
  <c r="BH59" i="5"/>
  <c r="BJ58" i="5"/>
  <c r="DB58" i="5" s="1"/>
  <c r="BH58" i="5"/>
  <c r="BJ57" i="5"/>
  <c r="CK57" i="5" s="1"/>
  <c r="BH57" i="5"/>
  <c r="CS56" i="5"/>
  <c r="CC56" i="5"/>
  <c r="BM56" i="5"/>
  <c r="BJ56" i="5"/>
  <c r="DF56" i="5" s="1"/>
  <c r="BH56" i="5"/>
  <c r="BJ55" i="5"/>
  <c r="DA55" i="5" s="1"/>
  <c r="BH55" i="5"/>
  <c r="CI54" i="5"/>
  <c r="BJ54" i="5"/>
  <c r="BN54" i="5" s="1"/>
  <c r="BH54" i="5"/>
  <c r="DB53" i="5"/>
  <c r="BJ53" i="5"/>
  <c r="DF53" i="5" s="1"/>
  <c r="BH53" i="5"/>
  <c r="DB52" i="5"/>
  <c r="CR52" i="5"/>
  <c r="CN52" i="5"/>
  <c r="CB52" i="5"/>
  <c r="BQ52" i="5"/>
  <c r="BO52" i="5"/>
  <c r="BJ52" i="5"/>
  <c r="DA52" i="5" s="1"/>
  <c r="BH52" i="5"/>
  <c r="BJ51" i="5"/>
  <c r="DF51" i="5" s="1"/>
  <c r="BH51" i="5"/>
  <c r="BJ50" i="5"/>
  <c r="CX50" i="5" s="1"/>
  <c r="BH50" i="5"/>
  <c r="BJ49" i="5"/>
  <c r="CC49" i="5" s="1"/>
  <c r="BH49" i="5"/>
  <c r="BJ60" i="5"/>
  <c r="BO60" i="5" s="1"/>
  <c r="BH60" i="5"/>
  <c r="BM68" i="5"/>
  <c r="BJ68" i="5"/>
  <c r="BK68" i="5" s="1"/>
  <c r="BH68" i="5"/>
  <c r="BJ67" i="5"/>
  <c r="CY67" i="5" s="1"/>
  <c r="BH67" i="5"/>
  <c r="BJ66" i="5"/>
  <c r="DB66" i="5" s="1"/>
  <c r="BH66" i="5"/>
  <c r="BJ65" i="5"/>
  <c r="CZ65" i="5" s="1"/>
  <c r="BH65" i="5"/>
  <c r="CW64" i="5"/>
  <c r="BN64" i="5"/>
  <c r="BM64" i="5"/>
  <c r="BJ64" i="5"/>
  <c r="CZ64" i="5" s="1"/>
  <c r="BH64" i="5"/>
  <c r="BX63" i="5"/>
  <c r="BJ63" i="5"/>
  <c r="CP63" i="5" s="1"/>
  <c r="BH63" i="5"/>
  <c r="BJ62" i="5"/>
  <c r="CB62" i="5" s="1"/>
  <c r="BH62" i="5"/>
  <c r="BJ61" i="5"/>
  <c r="CF61" i="5" s="1"/>
  <c r="BH61" i="5"/>
  <c r="BJ25" i="5"/>
  <c r="CY25" i="5" s="1"/>
  <c r="BH25" i="5"/>
  <c r="BJ24" i="5"/>
  <c r="DB24" i="5" s="1"/>
  <c r="BH24" i="5"/>
  <c r="BJ23" i="5"/>
  <c r="DE23" i="5" s="1"/>
  <c r="BH23" i="5"/>
  <c r="BJ22" i="5"/>
  <c r="CZ22" i="5" s="1"/>
  <c r="BH22" i="5"/>
  <c r="BJ21" i="5"/>
  <c r="DC21" i="5" s="1"/>
  <c r="BH21" i="5"/>
  <c r="BJ20" i="5"/>
  <c r="DF20" i="5" s="1"/>
  <c r="BH20" i="5"/>
  <c r="BJ19" i="5"/>
  <c r="DA19" i="5" s="1"/>
  <c r="BH19" i="5"/>
  <c r="BJ18" i="5"/>
  <c r="DD18" i="5" s="1"/>
  <c r="BH18" i="5"/>
  <c r="BJ17" i="5"/>
  <c r="BZ17" i="5" s="1"/>
  <c r="BH17" i="5"/>
  <c r="BJ16" i="5"/>
  <c r="CZ16" i="5" s="1"/>
  <c r="BH16" i="5"/>
  <c r="BJ15" i="5"/>
  <c r="DB15" i="5" s="1"/>
  <c r="BH15" i="5"/>
  <c r="BR38" i="5" l="1"/>
  <c r="BR46" i="5"/>
  <c r="BZ46" i="5"/>
  <c r="CH46" i="5"/>
  <c r="CP46" i="5"/>
  <c r="DF46" i="5"/>
  <c r="CB67" i="5"/>
  <c r="BK38" i="5"/>
  <c r="BS38" i="5"/>
  <c r="CA38" i="5"/>
  <c r="CI38" i="5"/>
  <c r="CQ38" i="5"/>
  <c r="CY38" i="5"/>
  <c r="BP39" i="5"/>
  <c r="BX39" i="5"/>
  <c r="CF39" i="5"/>
  <c r="CN39" i="5"/>
  <c r="CV39" i="5"/>
  <c r="DD39" i="5"/>
  <c r="BM40" i="5"/>
  <c r="BU40" i="5"/>
  <c r="CC40" i="5"/>
  <c r="CK40" i="5"/>
  <c r="CS40" i="5"/>
  <c r="DA40" i="5"/>
  <c r="BR41" i="5"/>
  <c r="DG41" i="5" s="1"/>
  <c r="BZ41" i="5"/>
  <c r="CH41" i="5"/>
  <c r="CP41" i="5"/>
  <c r="CX41" i="5"/>
  <c r="BO42" i="5"/>
  <c r="DG42" i="5" s="1"/>
  <c r="BW42" i="5"/>
  <c r="CE42" i="5"/>
  <c r="CM42" i="5"/>
  <c r="CU42" i="5"/>
  <c r="DC42" i="5"/>
  <c r="BL43" i="5"/>
  <c r="BT43" i="5"/>
  <c r="CB43" i="5"/>
  <c r="CJ43" i="5"/>
  <c r="CR43" i="5"/>
  <c r="CZ43" i="5"/>
  <c r="BQ44" i="5"/>
  <c r="BY44" i="5"/>
  <c r="CG44" i="5"/>
  <c r="CO44" i="5"/>
  <c r="CW44" i="5"/>
  <c r="DE44" i="5"/>
  <c r="BN45" i="5"/>
  <c r="BV45" i="5"/>
  <c r="CD45" i="5"/>
  <c r="CL45" i="5"/>
  <c r="CT45" i="5"/>
  <c r="DB45" i="5"/>
  <c r="BK46" i="5"/>
  <c r="BS46" i="5"/>
  <c r="CA46" i="5"/>
  <c r="CI46" i="5"/>
  <c r="CQ46" i="5"/>
  <c r="CY46" i="5"/>
  <c r="BP47" i="5"/>
  <c r="BX47" i="5"/>
  <c r="CF47" i="5"/>
  <c r="CN47" i="5"/>
  <c r="CV47" i="5"/>
  <c r="DD47" i="5"/>
  <c r="BM48" i="5"/>
  <c r="BU48" i="5"/>
  <c r="CC48" i="5"/>
  <c r="CK48" i="5"/>
  <c r="CS48" i="5"/>
  <c r="DA48" i="5"/>
  <c r="BN67" i="5"/>
  <c r="BZ38" i="5"/>
  <c r="CX46" i="5"/>
  <c r="CR67" i="5"/>
  <c r="BL38" i="5"/>
  <c r="BT38" i="5"/>
  <c r="CB38" i="5"/>
  <c r="CJ38" i="5"/>
  <c r="CR38" i="5"/>
  <c r="CZ38" i="5"/>
  <c r="BQ39" i="5"/>
  <c r="BY39" i="5"/>
  <c r="CG39" i="5"/>
  <c r="CO39" i="5"/>
  <c r="CW39" i="5"/>
  <c r="DE39" i="5"/>
  <c r="BN40" i="5"/>
  <c r="BV40" i="5"/>
  <c r="CD40" i="5"/>
  <c r="CL40" i="5"/>
  <c r="CT40" i="5"/>
  <c r="DB40" i="5"/>
  <c r="BM43" i="5"/>
  <c r="BU43" i="5"/>
  <c r="CC43" i="5"/>
  <c r="CK43" i="5"/>
  <c r="CS43" i="5"/>
  <c r="DA43" i="5"/>
  <c r="BR44" i="5"/>
  <c r="BZ44" i="5"/>
  <c r="CH44" i="5"/>
  <c r="CP44" i="5"/>
  <c r="CX44" i="5"/>
  <c r="DF44" i="5"/>
  <c r="BO45" i="5"/>
  <c r="BW45" i="5"/>
  <c r="CE45" i="5"/>
  <c r="CM45" i="5"/>
  <c r="CU45" i="5"/>
  <c r="DC45" i="5"/>
  <c r="BL46" i="5"/>
  <c r="BT46" i="5"/>
  <c r="CB46" i="5"/>
  <c r="CJ46" i="5"/>
  <c r="CR46" i="5"/>
  <c r="CZ46" i="5"/>
  <c r="BQ47" i="5"/>
  <c r="BY47" i="5"/>
  <c r="CG47" i="5"/>
  <c r="CO47" i="5"/>
  <c r="CW47" i="5"/>
  <c r="DE47" i="5"/>
  <c r="BN48" i="5"/>
  <c r="BV48" i="5"/>
  <c r="CD48" i="5"/>
  <c r="CL48" i="5"/>
  <c r="CT48" i="5"/>
  <c r="DB48" i="5"/>
  <c r="CP38" i="5"/>
  <c r="DF38" i="5"/>
  <c r="BM38" i="5"/>
  <c r="BU38" i="5"/>
  <c r="CK38" i="5"/>
  <c r="CS38" i="5"/>
  <c r="DA38" i="5"/>
  <c r="BZ39" i="5"/>
  <c r="CP39" i="5"/>
  <c r="DF39" i="5"/>
  <c r="BW40" i="5"/>
  <c r="CM40" i="5"/>
  <c r="CT43" i="5"/>
  <c r="DB43" i="5"/>
  <c r="BM46" i="5"/>
  <c r="BU46" i="5"/>
  <c r="CC46" i="5"/>
  <c r="CK46" i="5"/>
  <c r="CS46" i="5"/>
  <c r="DA46" i="5"/>
  <c r="BR47" i="5"/>
  <c r="BZ47" i="5"/>
  <c r="CH47" i="5"/>
  <c r="CP47" i="5"/>
  <c r="CX47" i="5"/>
  <c r="DF47" i="5"/>
  <c r="BO48" i="5"/>
  <c r="BW48" i="5"/>
  <c r="CE48" i="5"/>
  <c r="CM48" i="5"/>
  <c r="CU48" i="5"/>
  <c r="DC48" i="5"/>
  <c r="CH38" i="5"/>
  <c r="CX38" i="5"/>
  <c r="CC38" i="5"/>
  <c r="BR39" i="5"/>
  <c r="CH39" i="5"/>
  <c r="CX39" i="5"/>
  <c r="BO40" i="5"/>
  <c r="CE40" i="5"/>
  <c r="CU40" i="5"/>
  <c r="DC40" i="5"/>
  <c r="BS59" i="5"/>
  <c r="BN38" i="5"/>
  <c r="BV38" i="5"/>
  <c r="CD38" i="5"/>
  <c r="CL38" i="5"/>
  <c r="CT38" i="5"/>
  <c r="DB38" i="5"/>
  <c r="BK39" i="5"/>
  <c r="BS39" i="5"/>
  <c r="CA39" i="5"/>
  <c r="CI39" i="5"/>
  <c r="CQ39" i="5"/>
  <c r="CY39" i="5"/>
  <c r="BP40" i="5"/>
  <c r="BX40" i="5"/>
  <c r="CF40" i="5"/>
  <c r="CN40" i="5"/>
  <c r="CV40" i="5"/>
  <c r="DD40" i="5"/>
  <c r="BR42" i="5"/>
  <c r="BZ42" i="5"/>
  <c r="CH42" i="5"/>
  <c r="CP42" i="5"/>
  <c r="CX42" i="5"/>
  <c r="BO43" i="5"/>
  <c r="BW43" i="5"/>
  <c r="CE43" i="5"/>
  <c r="CM43" i="5"/>
  <c r="CU43" i="5"/>
  <c r="DC43" i="5"/>
  <c r="BL44" i="5"/>
  <c r="DG44" i="5" s="1"/>
  <c r="BT44" i="5"/>
  <c r="CB44" i="5"/>
  <c r="CJ44" i="5"/>
  <c r="CR44" i="5"/>
  <c r="BQ45" i="5"/>
  <c r="BY45" i="5"/>
  <c r="CG45" i="5"/>
  <c r="CO45" i="5"/>
  <c r="CW45" i="5"/>
  <c r="DE45" i="5"/>
  <c r="BN46" i="5"/>
  <c r="BV46" i="5"/>
  <c r="CD46" i="5"/>
  <c r="CL46" i="5"/>
  <c r="CT46" i="5"/>
  <c r="DB46" i="5"/>
  <c r="BK47" i="5"/>
  <c r="BS47" i="5"/>
  <c r="CA47" i="5"/>
  <c r="CI47" i="5"/>
  <c r="CQ47" i="5"/>
  <c r="CY47" i="5"/>
  <c r="BP48" i="5"/>
  <c r="BX48" i="5"/>
  <c r="CF48" i="5"/>
  <c r="CN48" i="5"/>
  <c r="CV48" i="5"/>
  <c r="DD48" i="5"/>
  <c r="BO38" i="5"/>
  <c r="BW38" i="5"/>
  <c r="CE38" i="5"/>
  <c r="CM38" i="5"/>
  <c r="CU38" i="5"/>
  <c r="DC38" i="5"/>
  <c r="BL39" i="5"/>
  <c r="BT39" i="5"/>
  <c r="CB39" i="5"/>
  <c r="CJ39" i="5"/>
  <c r="CR39" i="5"/>
  <c r="CZ39" i="5"/>
  <c r="BQ40" i="5"/>
  <c r="BY40" i="5"/>
  <c r="CG40" i="5"/>
  <c r="CO40" i="5"/>
  <c r="CW40" i="5"/>
  <c r="DE40" i="5"/>
  <c r="BP43" i="5"/>
  <c r="BX43" i="5"/>
  <c r="CF43" i="5"/>
  <c r="CN43" i="5"/>
  <c r="CV43" i="5"/>
  <c r="DD43" i="5"/>
  <c r="BR45" i="5"/>
  <c r="BZ45" i="5"/>
  <c r="CH45" i="5"/>
  <c r="CP45" i="5"/>
  <c r="CX45" i="5"/>
  <c r="DF45" i="5"/>
  <c r="BO46" i="5"/>
  <c r="BW46" i="5"/>
  <c r="CE46" i="5"/>
  <c r="CM46" i="5"/>
  <c r="CU46" i="5"/>
  <c r="DC46" i="5"/>
  <c r="BL47" i="5"/>
  <c r="BT47" i="5"/>
  <c r="CB47" i="5"/>
  <c r="CJ47" i="5"/>
  <c r="CR47" i="5"/>
  <c r="CZ47" i="5"/>
  <c r="BQ48" i="5"/>
  <c r="BY48" i="5"/>
  <c r="CG48" i="5"/>
  <c r="CO48" i="5"/>
  <c r="CW48" i="5"/>
  <c r="DE48" i="5"/>
  <c r="BP38" i="5"/>
  <c r="BX38" i="5"/>
  <c r="CF38" i="5"/>
  <c r="CN38" i="5"/>
  <c r="CV38" i="5"/>
  <c r="DD38" i="5"/>
  <c r="BR40" i="5"/>
  <c r="BZ40" i="5"/>
  <c r="CH40" i="5"/>
  <c r="CP40" i="5"/>
  <c r="CX40" i="5"/>
  <c r="DF40" i="5"/>
  <c r="CG43" i="5"/>
  <c r="CO43" i="5"/>
  <c r="CW43" i="5"/>
  <c r="DE43" i="5"/>
  <c r="BP46" i="5"/>
  <c r="BX46" i="5"/>
  <c r="CF46" i="5"/>
  <c r="CN46" i="5"/>
  <c r="CV46" i="5"/>
  <c r="DD46" i="5"/>
  <c r="BM47" i="5"/>
  <c r="BU47" i="5"/>
  <c r="CC47" i="5"/>
  <c r="CK47" i="5"/>
  <c r="CS47" i="5"/>
  <c r="DA47" i="5"/>
  <c r="BR48" i="5"/>
  <c r="BZ48" i="5"/>
  <c r="CH48" i="5"/>
  <c r="CP48" i="5"/>
  <c r="CX48" i="5"/>
  <c r="DF48" i="5"/>
  <c r="BL67" i="5"/>
  <c r="CL60" i="5"/>
  <c r="CY51" i="5"/>
  <c r="BQ38" i="5"/>
  <c r="BY38" i="5"/>
  <c r="CG38" i="5"/>
  <c r="CO38" i="5"/>
  <c r="CW38" i="5"/>
  <c r="CT39" i="5"/>
  <c r="BK40" i="5"/>
  <c r="BS40" i="5"/>
  <c r="CA40" i="5"/>
  <c r="CI40" i="5"/>
  <c r="CQ40" i="5"/>
  <c r="BR43" i="5"/>
  <c r="BZ43" i="5"/>
  <c r="CH43" i="5"/>
  <c r="CP43" i="5"/>
  <c r="CX43" i="5"/>
  <c r="CJ45" i="5"/>
  <c r="CR45" i="5"/>
  <c r="BQ46" i="5"/>
  <c r="BY46" i="5"/>
  <c r="CG46" i="5"/>
  <c r="CO46" i="5"/>
  <c r="CW46" i="5"/>
  <c r="BN47" i="5"/>
  <c r="BV47" i="5"/>
  <c r="CD47" i="5"/>
  <c r="CL47" i="5"/>
  <c r="CT47" i="5"/>
  <c r="BK48" i="5"/>
  <c r="BS48" i="5"/>
  <c r="CA48" i="5"/>
  <c r="CI48" i="5"/>
  <c r="CQ48" i="5"/>
  <c r="CC53" i="5"/>
  <c r="CI55" i="5"/>
  <c r="CF63" i="5"/>
  <c r="DA64" i="5"/>
  <c r="BM67" i="5"/>
  <c r="CS67" i="5"/>
  <c r="CK60" i="5"/>
  <c r="BP52" i="5"/>
  <c r="CO52" i="5"/>
  <c r="BL53" i="5"/>
  <c r="CK53" i="5"/>
  <c r="BN55" i="5"/>
  <c r="CT55" i="5"/>
  <c r="CB56" i="5"/>
  <c r="BO58" i="5"/>
  <c r="BO59" i="5"/>
  <c r="BM53" i="5"/>
  <c r="BO55" i="5"/>
  <c r="CU55" i="5"/>
  <c r="BW58" i="5"/>
  <c r="CD60" i="5"/>
  <c r="CL53" i="5"/>
  <c r="CN61" i="5"/>
  <c r="BP67" i="5"/>
  <c r="BU60" i="5"/>
  <c r="BY52" i="5"/>
  <c r="CZ52" i="5"/>
  <c r="BN53" i="5"/>
  <c r="CO53" i="5"/>
  <c r="BR54" i="5"/>
  <c r="BP55" i="5"/>
  <c r="CV55" i="5"/>
  <c r="CR56" i="5"/>
  <c r="CE58" i="5"/>
  <c r="CE59" i="5"/>
  <c r="BQ53" i="5"/>
  <c r="BS55" i="5"/>
  <c r="CC67" i="5"/>
  <c r="BU68" i="5"/>
  <c r="CD52" i="5"/>
  <c r="DC52" i="5"/>
  <c r="BY53" i="5"/>
  <c r="CY53" i="5"/>
  <c r="CL54" i="5"/>
  <c r="CD55" i="5"/>
  <c r="CJ59" i="5"/>
  <c r="CY55" i="5"/>
  <c r="CM58" i="5"/>
  <c r="CC64" i="5"/>
  <c r="CF67" i="5"/>
  <c r="CE52" i="5"/>
  <c r="DD52" i="5"/>
  <c r="CA53" i="5"/>
  <c r="CZ53" i="5"/>
  <c r="DF54" i="5"/>
  <c r="CE55" i="5"/>
  <c r="CM59" i="5"/>
  <c r="CQ53" i="5"/>
  <c r="CD64" i="5"/>
  <c r="CL67" i="5"/>
  <c r="DA60" i="5"/>
  <c r="CX49" i="5"/>
  <c r="BN52" i="5"/>
  <c r="CM52" i="5"/>
  <c r="CB53" i="5"/>
  <c r="DA53" i="5"/>
  <c r="CF55" i="5"/>
  <c r="BL56" i="5"/>
  <c r="BK59" i="5"/>
  <c r="CZ59" i="5"/>
  <c r="CB51" i="5"/>
  <c r="BX22" i="5"/>
  <c r="CC66" i="5"/>
  <c r="BK51" i="5"/>
  <c r="CF22" i="5"/>
  <c r="BL62" i="5"/>
  <c r="CR62" i="5"/>
  <c r="CN63" i="5"/>
  <c r="BO64" i="5"/>
  <c r="CE64" i="5"/>
  <c r="DB64" i="5"/>
  <c r="BM66" i="5"/>
  <c r="CG66" i="5"/>
  <c r="DA66" i="5"/>
  <c r="BV67" i="5"/>
  <c r="CT67" i="5"/>
  <c r="CQ68" i="5"/>
  <c r="BO50" i="5"/>
  <c r="CP50" i="5"/>
  <c r="BL51" i="5"/>
  <c r="CI51" i="5"/>
  <c r="DC51" i="5"/>
  <c r="BT52" i="5"/>
  <c r="CF52" i="5"/>
  <c r="CT52" i="5"/>
  <c r="DE52" i="5"/>
  <c r="BS53" i="5"/>
  <c r="CD53" i="5"/>
  <c r="CR53" i="5"/>
  <c r="DE53" i="5"/>
  <c r="BV55" i="5"/>
  <c r="CL55" i="5"/>
  <c r="DB55" i="5"/>
  <c r="BP56" i="5"/>
  <c r="CF56" i="5"/>
  <c r="CV56" i="5"/>
  <c r="CX57" i="5"/>
  <c r="CU58" i="5"/>
  <c r="BT59" i="5"/>
  <c r="CQ59" i="5"/>
  <c r="CO62" i="5"/>
  <c r="BN50" i="5"/>
  <c r="CE51" i="5"/>
  <c r="CN22" i="5"/>
  <c r="BM62" i="5"/>
  <c r="CW62" i="5"/>
  <c r="CV63" i="5"/>
  <c r="BQ64" i="5"/>
  <c r="CK64" i="5"/>
  <c r="DC64" i="5"/>
  <c r="BO66" i="5"/>
  <c r="CK66" i="5"/>
  <c r="DC66" i="5"/>
  <c r="CV67" i="5"/>
  <c r="DE68" i="5"/>
  <c r="BR50" i="5"/>
  <c r="CT50" i="5"/>
  <c r="BO51" i="5"/>
  <c r="CJ51" i="5"/>
  <c r="BV52" i="5"/>
  <c r="CG52" i="5"/>
  <c r="CU52" i="5"/>
  <c r="BT53" i="5"/>
  <c r="CG53" i="5"/>
  <c r="CS53" i="5"/>
  <c r="BW55" i="5"/>
  <c r="CM55" i="5"/>
  <c r="DC55" i="5"/>
  <c r="BS56" i="5"/>
  <c r="CI56" i="5"/>
  <c r="CY56" i="5"/>
  <c r="DA57" i="5"/>
  <c r="DC58" i="5"/>
  <c r="BW59" i="5"/>
  <c r="CR59" i="5"/>
  <c r="CL50" i="5"/>
  <c r="BK62" i="5"/>
  <c r="CY66" i="5"/>
  <c r="CZ51" i="5"/>
  <c r="CC57" i="5"/>
  <c r="BX61" i="5"/>
  <c r="BO62" i="5"/>
  <c r="CZ62" i="5"/>
  <c r="DD63" i="5"/>
  <c r="BS64" i="5"/>
  <c r="CM64" i="5"/>
  <c r="DE64" i="5"/>
  <c r="BP66" i="5"/>
  <c r="CM66" i="5"/>
  <c r="DB67" i="5"/>
  <c r="BV50" i="5"/>
  <c r="CU50" i="5"/>
  <c r="BS51" i="5"/>
  <c r="CM51" i="5"/>
  <c r="BW52" i="5"/>
  <c r="CJ52" i="5"/>
  <c r="CV52" i="5"/>
  <c r="BU53" i="5"/>
  <c r="CI53" i="5"/>
  <c r="CT53" i="5"/>
  <c r="BK55" i="5"/>
  <c r="BX55" i="5"/>
  <c r="CN55" i="5"/>
  <c r="DD55" i="5"/>
  <c r="BT56" i="5"/>
  <c r="CJ56" i="5"/>
  <c r="CZ56" i="5"/>
  <c r="CA59" i="5"/>
  <c r="CU59" i="5"/>
  <c r="CW66" i="5"/>
  <c r="BK66" i="5"/>
  <c r="CM50" i="5"/>
  <c r="CL61" i="5"/>
  <c r="BW62" i="5"/>
  <c r="BW64" i="5"/>
  <c r="CO64" i="5"/>
  <c r="BU66" i="5"/>
  <c r="CN66" i="5"/>
  <c r="CD67" i="5"/>
  <c r="BW50" i="5"/>
  <c r="DC50" i="5"/>
  <c r="BT51" i="5"/>
  <c r="CQ51" i="5"/>
  <c r="BL52" i="5"/>
  <c r="BX52" i="5"/>
  <c r="CL52" i="5"/>
  <c r="CW52" i="5"/>
  <c r="BK53" i="5"/>
  <c r="BV53" i="5"/>
  <c r="CJ53" i="5"/>
  <c r="CW53" i="5"/>
  <c r="BM55" i="5"/>
  <c r="CA55" i="5"/>
  <c r="CQ55" i="5"/>
  <c r="BU56" i="5"/>
  <c r="CK56" i="5"/>
  <c r="DA56" i="5"/>
  <c r="CB59" i="5"/>
  <c r="CY59" i="5"/>
  <c r="CC62" i="5"/>
  <c r="CA66" i="5"/>
  <c r="CA62" i="5"/>
  <c r="BY64" i="5"/>
  <c r="CQ64" i="5"/>
  <c r="BX66" i="5"/>
  <c r="CO66" i="5"/>
  <c r="BZ50" i="5"/>
  <c r="DF50" i="5"/>
  <c r="BW51" i="5"/>
  <c r="CR51" i="5"/>
  <c r="BX56" i="5"/>
  <c r="CN56" i="5"/>
  <c r="DD56" i="5"/>
  <c r="BP63" i="5"/>
  <c r="BK64" i="5"/>
  <c r="CA64" i="5"/>
  <c r="CS64" i="5"/>
  <c r="BY66" i="5"/>
  <c r="CU66" i="5"/>
  <c r="CH50" i="5"/>
  <c r="CA51" i="5"/>
  <c r="CU51" i="5"/>
  <c r="BK56" i="5"/>
  <c r="CA56" i="5"/>
  <c r="CQ56" i="5"/>
  <c r="DD49" i="5"/>
  <c r="CV49" i="5"/>
  <c r="CN49" i="5"/>
  <c r="CF49" i="5"/>
  <c r="BX49" i="5"/>
  <c r="BP49" i="5"/>
  <c r="DC49" i="5"/>
  <c r="CU49" i="5"/>
  <c r="CM49" i="5"/>
  <c r="CE49" i="5"/>
  <c r="BW49" i="5"/>
  <c r="BO49" i="5"/>
  <c r="DB49" i="5"/>
  <c r="CT49" i="5"/>
  <c r="CL49" i="5"/>
  <c r="CD49" i="5"/>
  <c r="BV49" i="5"/>
  <c r="BN49" i="5"/>
  <c r="CZ49" i="5"/>
  <c r="CR49" i="5"/>
  <c r="CJ49" i="5"/>
  <c r="CB49" i="5"/>
  <c r="BT49" i="5"/>
  <c r="BL49" i="5"/>
  <c r="CY49" i="5"/>
  <c r="CQ49" i="5"/>
  <c r="CI49" i="5"/>
  <c r="CA49" i="5"/>
  <c r="BS49" i="5"/>
  <c r="BK49" i="5"/>
  <c r="CS49" i="5"/>
  <c r="DE54" i="5"/>
  <c r="CW54" i="5"/>
  <c r="CO54" i="5"/>
  <c r="CG54" i="5"/>
  <c r="BY54" i="5"/>
  <c r="BQ54" i="5"/>
  <c r="DD54" i="5"/>
  <c r="CV54" i="5"/>
  <c r="CN54" i="5"/>
  <c r="CF54" i="5"/>
  <c r="BX54" i="5"/>
  <c r="BP54" i="5"/>
  <c r="DC54" i="5"/>
  <c r="CU54" i="5"/>
  <c r="CM54" i="5"/>
  <c r="CE54" i="5"/>
  <c r="BW54" i="5"/>
  <c r="BO54" i="5"/>
  <c r="DA54" i="5"/>
  <c r="CS54" i="5"/>
  <c r="CK54" i="5"/>
  <c r="CC54" i="5"/>
  <c r="BU54" i="5"/>
  <c r="BM54" i="5"/>
  <c r="CZ54" i="5"/>
  <c r="CR54" i="5"/>
  <c r="CJ54" i="5"/>
  <c r="CB54" i="5"/>
  <c r="BT54" i="5"/>
  <c r="BL54" i="5"/>
  <c r="DF62" i="5"/>
  <c r="CY62" i="5"/>
  <c r="CK62" i="5"/>
  <c r="CU62" i="5"/>
  <c r="CI62" i="5"/>
  <c r="BU62" i="5"/>
  <c r="CS62" i="5"/>
  <c r="CG62" i="5"/>
  <c r="BT62" i="5"/>
  <c r="BY62" i="5"/>
  <c r="CQ62" i="5"/>
  <c r="DF68" i="5"/>
  <c r="CY68" i="5"/>
  <c r="CW68" i="5"/>
  <c r="CA68" i="5"/>
  <c r="CS68" i="5"/>
  <c r="BY68" i="5"/>
  <c r="CO68" i="5"/>
  <c r="BS68" i="5"/>
  <c r="CK68" i="5"/>
  <c r="BQ68" i="5"/>
  <c r="DA68" i="5"/>
  <c r="BZ49" i="5"/>
  <c r="CW49" i="5"/>
  <c r="BK54" i="5"/>
  <c r="CH54" i="5"/>
  <c r="DB54" i="5"/>
  <c r="BZ57" i="5"/>
  <c r="CW57" i="5"/>
  <c r="DC61" i="5"/>
  <c r="CD61" i="5"/>
  <c r="BS54" i="5"/>
  <c r="CP54" i="5"/>
  <c r="BM57" i="5"/>
  <c r="CH57" i="5"/>
  <c r="DF57" i="5"/>
  <c r="CT61" i="5"/>
  <c r="BN61" i="5"/>
  <c r="CV61" i="5"/>
  <c r="CE62" i="5"/>
  <c r="DA62" i="5"/>
  <c r="CC68" i="5"/>
  <c r="BQ49" i="5"/>
  <c r="CK49" i="5"/>
  <c r="DF49" i="5"/>
  <c r="BV54" i="5"/>
  <c r="CQ54" i="5"/>
  <c r="BQ57" i="5"/>
  <c r="DA49" i="5"/>
  <c r="DE57" i="5"/>
  <c r="DD57" i="5"/>
  <c r="CV57" i="5"/>
  <c r="CN57" i="5"/>
  <c r="CF57" i="5"/>
  <c r="BX57" i="5"/>
  <c r="BP57" i="5"/>
  <c r="DC57" i="5"/>
  <c r="CU57" i="5"/>
  <c r="CM57" i="5"/>
  <c r="CE57" i="5"/>
  <c r="BW57" i="5"/>
  <c r="BO57" i="5"/>
  <c r="DB57" i="5"/>
  <c r="CT57" i="5"/>
  <c r="CL57" i="5"/>
  <c r="CD57" i="5"/>
  <c r="BV57" i="5"/>
  <c r="BN57" i="5"/>
  <c r="CZ57" i="5"/>
  <c r="CR57" i="5"/>
  <c r="CJ57" i="5"/>
  <c r="CB57" i="5"/>
  <c r="BT57" i="5"/>
  <c r="BL57" i="5"/>
  <c r="CY57" i="5"/>
  <c r="CQ57" i="5"/>
  <c r="CI57" i="5"/>
  <c r="CA57" i="5"/>
  <c r="BS57" i="5"/>
  <c r="BK57" i="5"/>
  <c r="CG57" i="5"/>
  <c r="BM49" i="5"/>
  <c r="DE49" i="5"/>
  <c r="BP61" i="5"/>
  <c r="DB61" i="5"/>
  <c r="BQ62" i="5"/>
  <c r="CJ62" i="5"/>
  <c r="DC62" i="5"/>
  <c r="CG68" i="5"/>
  <c r="BR49" i="5"/>
  <c r="CO49" i="5"/>
  <c r="CD50" i="5"/>
  <c r="BZ54" i="5"/>
  <c r="CT54" i="5"/>
  <c r="BR57" i="5"/>
  <c r="CO57" i="5"/>
  <c r="CG49" i="5"/>
  <c r="CH49" i="5"/>
  <c r="CN20" i="5"/>
  <c r="BV61" i="5"/>
  <c r="DD61" i="5"/>
  <c r="BS62" i="5"/>
  <c r="CM62" i="5"/>
  <c r="DE62" i="5"/>
  <c r="CI68" i="5"/>
  <c r="BU49" i="5"/>
  <c r="CP49" i="5"/>
  <c r="DA50" i="5"/>
  <c r="CS50" i="5"/>
  <c r="CK50" i="5"/>
  <c r="CC50" i="5"/>
  <c r="BU50" i="5"/>
  <c r="BM50" i="5"/>
  <c r="CZ50" i="5"/>
  <c r="CR50" i="5"/>
  <c r="CJ50" i="5"/>
  <c r="CB50" i="5"/>
  <c r="BT50" i="5"/>
  <c r="BL50" i="5"/>
  <c r="CY50" i="5"/>
  <c r="CQ50" i="5"/>
  <c r="CI50" i="5"/>
  <c r="CA50" i="5"/>
  <c r="BS50" i="5"/>
  <c r="BK50" i="5"/>
  <c r="DE50" i="5"/>
  <c r="CW50" i="5"/>
  <c r="CO50" i="5"/>
  <c r="CG50" i="5"/>
  <c r="BY50" i="5"/>
  <c r="BQ50" i="5"/>
  <c r="DD50" i="5"/>
  <c r="CV50" i="5"/>
  <c r="CN50" i="5"/>
  <c r="CF50" i="5"/>
  <c r="BX50" i="5"/>
  <c r="BP50" i="5"/>
  <c r="CE50" i="5"/>
  <c r="DB50" i="5"/>
  <c r="CA54" i="5"/>
  <c r="CX54" i="5"/>
  <c r="BU57" i="5"/>
  <c r="CP57" i="5"/>
  <c r="BY49" i="5"/>
  <c r="CD54" i="5"/>
  <c r="CY54" i="5"/>
  <c r="BY57" i="5"/>
  <c r="CS57" i="5"/>
  <c r="BU64" i="5"/>
  <c r="CG64" i="5"/>
  <c r="CT64" i="5"/>
  <c r="BQ66" i="5"/>
  <c r="CE66" i="5"/>
  <c r="CQ66" i="5"/>
  <c r="DD66" i="5"/>
  <c r="BT67" i="5"/>
  <c r="CJ67" i="5"/>
  <c r="CZ67" i="5"/>
  <c r="CC60" i="5"/>
  <c r="BM51" i="5"/>
  <c r="BU51" i="5"/>
  <c r="CC51" i="5"/>
  <c r="CK51" i="5"/>
  <c r="CS51" i="5"/>
  <c r="DA51" i="5"/>
  <c r="BR52" i="5"/>
  <c r="BZ52" i="5"/>
  <c r="CH52" i="5"/>
  <c r="CP52" i="5"/>
  <c r="CX52" i="5"/>
  <c r="DF52" i="5"/>
  <c r="BO53" i="5"/>
  <c r="BW53" i="5"/>
  <c r="CE53" i="5"/>
  <c r="CM53" i="5"/>
  <c r="CU53" i="5"/>
  <c r="DC53" i="5"/>
  <c r="BQ55" i="5"/>
  <c r="BY55" i="5"/>
  <c r="CG55" i="5"/>
  <c r="CO55" i="5"/>
  <c r="CW55" i="5"/>
  <c r="DE55" i="5"/>
  <c r="BN56" i="5"/>
  <c r="BV56" i="5"/>
  <c r="CD56" i="5"/>
  <c r="CL56" i="5"/>
  <c r="CT56" i="5"/>
  <c r="DB56" i="5"/>
  <c r="BP58" i="5"/>
  <c r="BX58" i="5"/>
  <c r="CF58" i="5"/>
  <c r="CN58" i="5"/>
  <c r="CV58" i="5"/>
  <c r="DD58" i="5"/>
  <c r="BM59" i="5"/>
  <c r="BU59" i="5"/>
  <c r="CC59" i="5"/>
  <c r="CK59" i="5"/>
  <c r="CS59" i="5"/>
  <c r="DA59" i="5"/>
  <c r="BV64" i="5"/>
  <c r="CI64" i="5"/>
  <c r="CU64" i="5"/>
  <c r="BS66" i="5"/>
  <c r="CF66" i="5"/>
  <c r="CS66" i="5"/>
  <c r="DE66" i="5"/>
  <c r="BU67" i="5"/>
  <c r="CK67" i="5"/>
  <c r="DA67" i="5"/>
  <c r="DB60" i="5"/>
  <c r="BV60" i="5"/>
  <c r="BN51" i="5"/>
  <c r="BV51" i="5"/>
  <c r="CD51" i="5"/>
  <c r="CL51" i="5"/>
  <c r="CT51" i="5"/>
  <c r="DB51" i="5"/>
  <c r="BK52" i="5"/>
  <c r="BS52" i="5"/>
  <c r="CA52" i="5"/>
  <c r="CI52" i="5"/>
  <c r="CQ52" i="5"/>
  <c r="CY52" i="5"/>
  <c r="BP53" i="5"/>
  <c r="BX53" i="5"/>
  <c r="CF53" i="5"/>
  <c r="CN53" i="5"/>
  <c r="CV53" i="5"/>
  <c r="DD53" i="5"/>
  <c r="BR55" i="5"/>
  <c r="BZ55" i="5"/>
  <c r="CH55" i="5"/>
  <c r="CP55" i="5"/>
  <c r="CX55" i="5"/>
  <c r="DF55" i="5"/>
  <c r="BO56" i="5"/>
  <c r="BW56" i="5"/>
  <c r="CE56" i="5"/>
  <c r="CM56" i="5"/>
  <c r="CU56" i="5"/>
  <c r="DC56" i="5"/>
  <c r="BQ58" i="5"/>
  <c r="BY58" i="5"/>
  <c r="CG58" i="5"/>
  <c r="CO58" i="5"/>
  <c r="CW58" i="5"/>
  <c r="DE58" i="5"/>
  <c r="BN59" i="5"/>
  <c r="BV59" i="5"/>
  <c r="CD59" i="5"/>
  <c r="CL59" i="5"/>
  <c r="CT59" i="5"/>
  <c r="DB59" i="5"/>
  <c r="BR58" i="5"/>
  <c r="BZ58" i="5"/>
  <c r="CH58" i="5"/>
  <c r="CP58" i="5"/>
  <c r="CX58" i="5"/>
  <c r="DF58" i="5"/>
  <c r="CL64" i="5"/>
  <c r="CY64" i="5"/>
  <c r="BW66" i="5"/>
  <c r="CI66" i="5"/>
  <c r="CV66" i="5"/>
  <c r="BX67" i="5"/>
  <c r="CN67" i="5"/>
  <c r="DD67" i="5"/>
  <c r="CT60" i="5"/>
  <c r="BN60" i="5"/>
  <c r="BP51" i="5"/>
  <c r="BX51" i="5"/>
  <c r="CF51" i="5"/>
  <c r="CN51" i="5"/>
  <c r="CV51" i="5"/>
  <c r="DD51" i="5"/>
  <c r="BM52" i="5"/>
  <c r="BU52" i="5"/>
  <c r="CC52" i="5"/>
  <c r="CK52" i="5"/>
  <c r="CS52" i="5"/>
  <c r="BR53" i="5"/>
  <c r="BZ53" i="5"/>
  <c r="CH53" i="5"/>
  <c r="CP53" i="5"/>
  <c r="CX53" i="5"/>
  <c r="BL55" i="5"/>
  <c r="BT55" i="5"/>
  <c r="CB55" i="5"/>
  <c r="CJ55" i="5"/>
  <c r="CR55" i="5"/>
  <c r="CZ55" i="5"/>
  <c r="BQ56" i="5"/>
  <c r="BY56" i="5"/>
  <c r="CG56" i="5"/>
  <c r="CO56" i="5"/>
  <c r="CW56" i="5"/>
  <c r="DE56" i="5"/>
  <c r="BK58" i="5"/>
  <c r="BS58" i="5"/>
  <c r="CA58" i="5"/>
  <c r="CI58" i="5"/>
  <c r="CQ58" i="5"/>
  <c r="CY58" i="5"/>
  <c r="BP59" i="5"/>
  <c r="BX59" i="5"/>
  <c r="CF59" i="5"/>
  <c r="CN59" i="5"/>
  <c r="CV59" i="5"/>
  <c r="DD59" i="5"/>
  <c r="CS60" i="5"/>
  <c r="BM60" i="5"/>
  <c r="BQ51" i="5"/>
  <c r="BY51" i="5"/>
  <c r="CG51" i="5"/>
  <c r="CO51" i="5"/>
  <c r="CW51" i="5"/>
  <c r="DE51" i="5"/>
  <c r="BU55" i="5"/>
  <c r="CC55" i="5"/>
  <c r="CK55" i="5"/>
  <c r="CS55" i="5"/>
  <c r="BR56" i="5"/>
  <c r="BZ56" i="5"/>
  <c r="CH56" i="5"/>
  <c r="CP56" i="5"/>
  <c r="CX56" i="5"/>
  <c r="BL58" i="5"/>
  <c r="BT58" i="5"/>
  <c r="CB58" i="5"/>
  <c r="CJ58" i="5"/>
  <c r="CR58" i="5"/>
  <c r="CZ58" i="5"/>
  <c r="BQ59" i="5"/>
  <c r="BY59" i="5"/>
  <c r="CG59" i="5"/>
  <c r="CO59" i="5"/>
  <c r="CW59" i="5"/>
  <c r="DE59" i="5"/>
  <c r="BR51" i="5"/>
  <c r="BZ51" i="5"/>
  <c r="CH51" i="5"/>
  <c r="CP51" i="5"/>
  <c r="CX51" i="5"/>
  <c r="BM58" i="5"/>
  <c r="BU58" i="5"/>
  <c r="CC58" i="5"/>
  <c r="CK58" i="5"/>
  <c r="CS58" i="5"/>
  <c r="DA58" i="5"/>
  <c r="BR59" i="5"/>
  <c r="BZ59" i="5"/>
  <c r="CH59" i="5"/>
  <c r="CP59" i="5"/>
  <c r="CX59" i="5"/>
  <c r="BN58" i="5"/>
  <c r="BV58" i="5"/>
  <c r="CD58" i="5"/>
  <c r="CL58" i="5"/>
  <c r="CT58" i="5"/>
  <c r="DE60" i="5"/>
  <c r="CO60" i="5"/>
  <c r="BQ60" i="5"/>
  <c r="DD60" i="5"/>
  <c r="CV60" i="5"/>
  <c r="CN60" i="5"/>
  <c r="CF60" i="5"/>
  <c r="BX60" i="5"/>
  <c r="BP60" i="5"/>
  <c r="CZ60" i="5"/>
  <c r="CR60" i="5"/>
  <c r="CJ60" i="5"/>
  <c r="CB60" i="5"/>
  <c r="BT60" i="5"/>
  <c r="BL60" i="5"/>
  <c r="CY60" i="5"/>
  <c r="CQ60" i="5"/>
  <c r="CI60" i="5"/>
  <c r="CA60" i="5"/>
  <c r="BS60" i="5"/>
  <c r="BK60" i="5"/>
  <c r="DF60" i="5"/>
  <c r="CX60" i="5"/>
  <c r="CP60" i="5"/>
  <c r="CH60" i="5"/>
  <c r="BZ60" i="5"/>
  <c r="BR60" i="5"/>
  <c r="CW60" i="5"/>
  <c r="CG60" i="5"/>
  <c r="BY60" i="5"/>
  <c r="DC60" i="5"/>
  <c r="CU60" i="5"/>
  <c r="CM60" i="5"/>
  <c r="CE60" i="5"/>
  <c r="BW60" i="5"/>
  <c r="DE15" i="5"/>
  <c r="BN18" i="5"/>
  <c r="BR63" i="5"/>
  <c r="CH63" i="5"/>
  <c r="CX63" i="5"/>
  <c r="DF63" i="5"/>
  <c r="BT65" i="5"/>
  <c r="CJ65" i="5"/>
  <c r="CR65" i="5"/>
  <c r="CC15" i="5"/>
  <c r="CK16" i="5"/>
  <c r="BP18" i="5"/>
  <c r="BN21" i="5"/>
  <c r="BQ61" i="5"/>
  <c r="BY61" i="5"/>
  <c r="CG61" i="5"/>
  <c r="CO61" i="5"/>
  <c r="CW61" i="5"/>
  <c r="DE61" i="5"/>
  <c r="BN62" i="5"/>
  <c r="BV62" i="5"/>
  <c r="CD62" i="5"/>
  <c r="CL62" i="5"/>
  <c r="CT62" i="5"/>
  <c r="DB62" i="5"/>
  <c r="BK63" i="5"/>
  <c r="BS63" i="5"/>
  <c r="CA63" i="5"/>
  <c r="CI63" i="5"/>
  <c r="CQ63" i="5"/>
  <c r="CY63" i="5"/>
  <c r="BP64" i="5"/>
  <c r="BX64" i="5"/>
  <c r="CF64" i="5"/>
  <c r="CN64" i="5"/>
  <c r="CV64" i="5"/>
  <c r="DD64" i="5"/>
  <c r="BM65" i="5"/>
  <c r="BU65" i="5"/>
  <c r="CC65" i="5"/>
  <c r="CK65" i="5"/>
  <c r="CS65" i="5"/>
  <c r="DA65" i="5"/>
  <c r="BR66" i="5"/>
  <c r="BZ66" i="5"/>
  <c r="CH66" i="5"/>
  <c r="CP66" i="5"/>
  <c r="CX66" i="5"/>
  <c r="DF66" i="5"/>
  <c r="BO67" i="5"/>
  <c r="BW67" i="5"/>
  <c r="CE67" i="5"/>
  <c r="CM67" i="5"/>
  <c r="CU67" i="5"/>
  <c r="DC67" i="5"/>
  <c r="BL68" i="5"/>
  <c r="BT68" i="5"/>
  <c r="CB68" i="5"/>
  <c r="CJ68" i="5"/>
  <c r="CR68" i="5"/>
  <c r="CZ68" i="5"/>
  <c r="CF15" i="5"/>
  <c r="BR61" i="5"/>
  <c r="CP61" i="5"/>
  <c r="DF61" i="5"/>
  <c r="BT63" i="5"/>
  <c r="CR63" i="5"/>
  <c r="BN65" i="5"/>
  <c r="CL65" i="5"/>
  <c r="CO15" i="5"/>
  <c r="CD18" i="5"/>
  <c r="CT21" i="5"/>
  <c r="BP23" i="5"/>
  <c r="BK61" i="5"/>
  <c r="BS61" i="5"/>
  <c r="CA61" i="5"/>
  <c r="CI61" i="5"/>
  <c r="CQ61" i="5"/>
  <c r="CY61" i="5"/>
  <c r="BP62" i="5"/>
  <c r="BX62" i="5"/>
  <c r="CF62" i="5"/>
  <c r="CN62" i="5"/>
  <c r="CV62" i="5"/>
  <c r="DD62" i="5"/>
  <c r="BM63" i="5"/>
  <c r="BU63" i="5"/>
  <c r="CC63" i="5"/>
  <c r="CK63" i="5"/>
  <c r="CS63" i="5"/>
  <c r="DA63" i="5"/>
  <c r="BR64" i="5"/>
  <c r="BZ64" i="5"/>
  <c r="CH64" i="5"/>
  <c r="CP64" i="5"/>
  <c r="CX64" i="5"/>
  <c r="DF64" i="5"/>
  <c r="BO65" i="5"/>
  <c r="BW65" i="5"/>
  <c r="CE65" i="5"/>
  <c r="CM65" i="5"/>
  <c r="CU65" i="5"/>
  <c r="DC65" i="5"/>
  <c r="BL66" i="5"/>
  <c r="BT66" i="5"/>
  <c r="CB66" i="5"/>
  <c r="CJ66" i="5"/>
  <c r="CR66" i="5"/>
  <c r="CZ66" i="5"/>
  <c r="BQ67" i="5"/>
  <c r="BY67" i="5"/>
  <c r="CG67" i="5"/>
  <c r="CO67" i="5"/>
  <c r="CW67" i="5"/>
  <c r="DE67" i="5"/>
  <c r="BN68" i="5"/>
  <c r="BV68" i="5"/>
  <c r="CD68" i="5"/>
  <c r="CL68" i="5"/>
  <c r="CT68" i="5"/>
  <c r="DB68" i="5"/>
  <c r="CM18" i="5"/>
  <c r="BT15" i="5"/>
  <c r="DC18" i="5"/>
  <c r="DA16" i="5"/>
  <c r="BU18" i="5"/>
  <c r="CD21" i="5"/>
  <c r="BZ61" i="5"/>
  <c r="CX61" i="5"/>
  <c r="CB63" i="5"/>
  <c r="BV65" i="5"/>
  <c r="CT65" i="5"/>
  <c r="CF18" i="5"/>
  <c r="CC23" i="5"/>
  <c r="BT61" i="5"/>
  <c r="CB61" i="5"/>
  <c r="CJ61" i="5"/>
  <c r="CR61" i="5"/>
  <c r="CZ61" i="5"/>
  <c r="BN63" i="5"/>
  <c r="BV63" i="5"/>
  <c r="CD63" i="5"/>
  <c r="CL63" i="5"/>
  <c r="CT63" i="5"/>
  <c r="DB63" i="5"/>
  <c r="BP65" i="5"/>
  <c r="BX65" i="5"/>
  <c r="CF65" i="5"/>
  <c r="CN65" i="5"/>
  <c r="CV65" i="5"/>
  <c r="DD65" i="5"/>
  <c r="BR67" i="5"/>
  <c r="BZ67" i="5"/>
  <c r="CH67" i="5"/>
  <c r="CP67" i="5"/>
  <c r="CX67" i="5"/>
  <c r="DF67" i="5"/>
  <c r="BO68" i="5"/>
  <c r="BW68" i="5"/>
  <c r="CE68" i="5"/>
  <c r="CM68" i="5"/>
  <c r="CU68" i="5"/>
  <c r="DC68" i="5"/>
  <c r="CH61" i="5"/>
  <c r="BL63" i="5"/>
  <c r="CJ63" i="5"/>
  <c r="CZ63" i="5"/>
  <c r="CD65" i="5"/>
  <c r="DB65" i="5"/>
  <c r="CS15" i="5"/>
  <c r="BL61" i="5"/>
  <c r="DC15" i="5"/>
  <c r="CI18" i="5"/>
  <c r="BN20" i="5"/>
  <c r="BM61" i="5"/>
  <c r="BU61" i="5"/>
  <c r="CC61" i="5"/>
  <c r="CK61" i="5"/>
  <c r="CS61" i="5"/>
  <c r="DA61" i="5"/>
  <c r="BR62" i="5"/>
  <c r="BZ62" i="5"/>
  <c r="CH62" i="5"/>
  <c r="CP62" i="5"/>
  <c r="CX62" i="5"/>
  <c r="BO63" i="5"/>
  <c r="BW63" i="5"/>
  <c r="CE63" i="5"/>
  <c r="CM63" i="5"/>
  <c r="CU63" i="5"/>
  <c r="DC63" i="5"/>
  <c r="BL64" i="5"/>
  <c r="BT64" i="5"/>
  <c r="CB64" i="5"/>
  <c r="CJ64" i="5"/>
  <c r="CR64" i="5"/>
  <c r="BQ65" i="5"/>
  <c r="BY65" i="5"/>
  <c r="CG65" i="5"/>
  <c r="CO65" i="5"/>
  <c r="CW65" i="5"/>
  <c r="DE65" i="5"/>
  <c r="BN66" i="5"/>
  <c r="BV66" i="5"/>
  <c r="CD66" i="5"/>
  <c r="CL66" i="5"/>
  <c r="CT66" i="5"/>
  <c r="BK67" i="5"/>
  <c r="BS67" i="5"/>
  <c r="CA67" i="5"/>
  <c r="CI67" i="5"/>
  <c r="CQ67" i="5"/>
  <c r="BP68" i="5"/>
  <c r="BX68" i="5"/>
  <c r="CF68" i="5"/>
  <c r="CN68" i="5"/>
  <c r="CV68" i="5"/>
  <c r="DD68" i="5"/>
  <c r="BR65" i="5"/>
  <c r="CP65" i="5"/>
  <c r="BZ65" i="5"/>
  <c r="CH65" i="5"/>
  <c r="CX65" i="5"/>
  <c r="DF65" i="5"/>
  <c r="BP15" i="5"/>
  <c r="BL18" i="5"/>
  <c r="CY18" i="5"/>
  <c r="BO61" i="5"/>
  <c r="BW61" i="5"/>
  <c r="CE61" i="5"/>
  <c r="CM61" i="5"/>
  <c r="CU61" i="5"/>
  <c r="BQ63" i="5"/>
  <c r="BY63" i="5"/>
  <c r="CG63" i="5"/>
  <c r="CO63" i="5"/>
  <c r="CW63" i="5"/>
  <c r="DE63" i="5"/>
  <c r="BK65" i="5"/>
  <c r="BS65" i="5"/>
  <c r="CA65" i="5"/>
  <c r="CI65" i="5"/>
  <c r="CQ65" i="5"/>
  <c r="CY65" i="5"/>
  <c r="BR68" i="5"/>
  <c r="BZ68" i="5"/>
  <c r="CH68" i="5"/>
  <c r="CP68" i="5"/>
  <c r="CX68" i="5"/>
  <c r="BZ63" i="5"/>
  <c r="BL65" i="5"/>
  <c r="CB65" i="5"/>
  <c r="BU15" i="5"/>
  <c r="CG15" i="5"/>
  <c r="CU15" i="5"/>
  <c r="BT18" i="5"/>
  <c r="CL18" i="5"/>
  <c r="CA20" i="5"/>
  <c r="CK22" i="5"/>
  <c r="BU23" i="5"/>
  <c r="BL15" i="5"/>
  <c r="BX15" i="5"/>
  <c r="CK15" i="5"/>
  <c r="CW15" i="5"/>
  <c r="BM16" i="5"/>
  <c r="BW18" i="5"/>
  <c r="CQ18" i="5"/>
  <c r="BN19" i="5"/>
  <c r="DA20" i="5"/>
  <c r="BK22" i="5"/>
  <c r="CS22" i="5"/>
  <c r="CN23" i="5"/>
  <c r="CJ15" i="5"/>
  <c r="BY15" i="5"/>
  <c r="CM15" i="5"/>
  <c r="CZ15" i="5"/>
  <c r="BU16" i="5"/>
  <c r="BY18" i="5"/>
  <c r="CS18" i="5"/>
  <c r="CA19" i="5"/>
  <c r="BP22" i="5"/>
  <c r="CV22" i="5"/>
  <c r="BW15" i="5"/>
  <c r="CV15" i="5"/>
  <c r="BM15" i="5"/>
  <c r="BO15" i="5"/>
  <c r="CB15" i="5"/>
  <c r="CN15" i="5"/>
  <c r="DA15" i="5"/>
  <c r="CC16" i="5"/>
  <c r="BK18" i="5"/>
  <c r="CC18" i="5"/>
  <c r="CW18" i="5"/>
  <c r="CN19" i="5"/>
  <c r="BS22" i="5"/>
  <c r="DA22" i="5"/>
  <c r="BQ15" i="5"/>
  <c r="CE15" i="5"/>
  <c r="CR15" i="5"/>
  <c r="DD15" i="5"/>
  <c r="CS16" i="5"/>
  <c r="DA18" i="5"/>
  <c r="CA22" i="5"/>
  <c r="BM24" i="5"/>
  <c r="BU24" i="5"/>
  <c r="CC24" i="5"/>
  <c r="CK24" i="5"/>
  <c r="CS24" i="5"/>
  <c r="DA24" i="5"/>
  <c r="BV19" i="5"/>
  <c r="BX19" i="5"/>
  <c r="CW19" i="5"/>
  <c r="BX20" i="5"/>
  <c r="CW20" i="5"/>
  <c r="BM18" i="5"/>
  <c r="BV18" i="5"/>
  <c r="CE18" i="5"/>
  <c r="CO18" i="5"/>
  <c r="CZ18" i="5"/>
  <c r="BL19" i="5"/>
  <c r="BY19" i="5"/>
  <c r="CL19" i="5"/>
  <c r="CY19" i="5"/>
  <c r="BM20" i="5"/>
  <c r="BY20" i="5"/>
  <c r="CL20" i="5"/>
  <c r="CY20" i="5"/>
  <c r="BM21" i="5"/>
  <c r="CC21" i="5"/>
  <c r="CS21" i="5"/>
  <c r="CC22" i="5"/>
  <c r="CY22" i="5"/>
  <c r="BX23" i="5"/>
  <c r="CZ19" i="5"/>
  <c r="BO18" i="5"/>
  <c r="BX18" i="5"/>
  <c r="CG18" i="5"/>
  <c r="CR18" i="5"/>
  <c r="DB18" i="5"/>
  <c r="BP19" i="5"/>
  <c r="CB19" i="5"/>
  <c r="CO19" i="5"/>
  <c r="DB19" i="5"/>
  <c r="BP20" i="5"/>
  <c r="CC20" i="5"/>
  <c r="CO20" i="5"/>
  <c r="DB20" i="5"/>
  <c r="BP21" i="5"/>
  <c r="CF21" i="5"/>
  <c r="CV21" i="5"/>
  <c r="BM22" i="5"/>
  <c r="CI22" i="5"/>
  <c r="DD22" i="5"/>
  <c r="CF23" i="5"/>
  <c r="BQ19" i="5"/>
  <c r="DD19" i="5"/>
  <c r="CQ20" i="5"/>
  <c r="BS21" i="5"/>
  <c r="CI21" i="5"/>
  <c r="CY21" i="5"/>
  <c r="CQ19" i="5"/>
  <c r="BQ20" i="5"/>
  <c r="DD20" i="5"/>
  <c r="BQ18" i="5"/>
  <c r="CA18" i="5"/>
  <c r="CJ18" i="5"/>
  <c r="CT18" i="5"/>
  <c r="DE18" i="5"/>
  <c r="BS19" i="5"/>
  <c r="CF19" i="5"/>
  <c r="CR19" i="5"/>
  <c r="DE19" i="5"/>
  <c r="BS20" i="5"/>
  <c r="CF20" i="5"/>
  <c r="CS20" i="5"/>
  <c r="DE20" i="5"/>
  <c r="BU21" i="5"/>
  <c r="CK21" i="5"/>
  <c r="DA21" i="5"/>
  <c r="CV23" i="5"/>
  <c r="CD19" i="5"/>
  <c r="CD20" i="5"/>
  <c r="BS18" i="5"/>
  <c r="CB18" i="5"/>
  <c r="CK18" i="5"/>
  <c r="CU18" i="5"/>
  <c r="BT19" i="5"/>
  <c r="CG19" i="5"/>
  <c r="CT19" i="5"/>
  <c r="BU20" i="5"/>
  <c r="CG20" i="5"/>
  <c r="CT20" i="5"/>
  <c r="BV21" i="5"/>
  <c r="CL21" i="5"/>
  <c r="DB21" i="5"/>
  <c r="BU22" i="5"/>
  <c r="CQ22" i="5"/>
  <c r="BM23" i="5"/>
  <c r="DD23" i="5"/>
  <c r="CV19" i="5"/>
  <c r="BV20" i="5"/>
  <c r="CI20" i="5"/>
  <c r="CV20" i="5"/>
  <c r="BX21" i="5"/>
  <c r="CN21" i="5"/>
  <c r="DD21" i="5"/>
  <c r="CI19" i="5"/>
  <c r="BK19" i="5"/>
  <c r="CJ19" i="5"/>
  <c r="BK20" i="5"/>
  <c r="CK20" i="5"/>
  <c r="BK21" i="5"/>
  <c r="CA21" i="5"/>
  <c r="CQ21" i="5"/>
  <c r="CX17" i="5"/>
  <c r="BN16" i="5"/>
  <c r="CD16" i="5"/>
  <c r="CT16" i="5"/>
  <c r="BS17" i="5"/>
  <c r="CA17" i="5"/>
  <c r="CQ17" i="5"/>
  <c r="CY17" i="5"/>
  <c r="BR15" i="5"/>
  <c r="CH15" i="5"/>
  <c r="CX15" i="5"/>
  <c r="BW16" i="5"/>
  <c r="CM16" i="5"/>
  <c r="CU16" i="5"/>
  <c r="BT17" i="5"/>
  <c r="CJ17" i="5"/>
  <c r="CZ17" i="5"/>
  <c r="BR23" i="5"/>
  <c r="BZ23" i="5"/>
  <c r="CH23" i="5"/>
  <c r="CP23" i="5"/>
  <c r="CX23" i="5"/>
  <c r="DF23" i="5"/>
  <c r="BO24" i="5"/>
  <c r="BW24" i="5"/>
  <c r="CE24" i="5"/>
  <c r="CM24" i="5"/>
  <c r="CU24" i="5"/>
  <c r="DC24" i="5"/>
  <c r="BL25" i="5"/>
  <c r="BT25" i="5"/>
  <c r="CB25" i="5"/>
  <c r="CJ25" i="5"/>
  <c r="CR25" i="5"/>
  <c r="CZ25" i="5"/>
  <c r="BV16" i="5"/>
  <c r="CL16" i="5"/>
  <c r="DB16" i="5"/>
  <c r="BK17" i="5"/>
  <c r="CI17" i="5"/>
  <c r="BZ15" i="5"/>
  <c r="CP15" i="5"/>
  <c r="DF15" i="5"/>
  <c r="BO16" i="5"/>
  <c r="CE16" i="5"/>
  <c r="DC16" i="5"/>
  <c r="BL17" i="5"/>
  <c r="CB17" i="5"/>
  <c r="CR17" i="5"/>
  <c r="BK15" i="5"/>
  <c r="BS15" i="5"/>
  <c r="CA15" i="5"/>
  <c r="CI15" i="5"/>
  <c r="CQ15" i="5"/>
  <c r="CY15" i="5"/>
  <c r="BP16" i="5"/>
  <c r="BX16" i="5"/>
  <c r="CF16" i="5"/>
  <c r="CN16" i="5"/>
  <c r="CV16" i="5"/>
  <c r="DD16" i="5"/>
  <c r="BM17" i="5"/>
  <c r="BU17" i="5"/>
  <c r="CC17" i="5"/>
  <c r="CK17" i="5"/>
  <c r="CS17" i="5"/>
  <c r="DA17" i="5"/>
  <c r="BR18" i="5"/>
  <c r="BZ18" i="5"/>
  <c r="CH18" i="5"/>
  <c r="CP18" i="5"/>
  <c r="CX18" i="5"/>
  <c r="DF18" i="5"/>
  <c r="BO19" i="5"/>
  <c r="BW19" i="5"/>
  <c r="CE19" i="5"/>
  <c r="CM19" i="5"/>
  <c r="CU19" i="5"/>
  <c r="DC19" i="5"/>
  <c r="BL20" i="5"/>
  <c r="BT20" i="5"/>
  <c r="CB20" i="5"/>
  <c r="CJ20" i="5"/>
  <c r="CR20" i="5"/>
  <c r="CZ20" i="5"/>
  <c r="BQ21" i="5"/>
  <c r="BY21" i="5"/>
  <c r="CG21" i="5"/>
  <c r="CO21" i="5"/>
  <c r="CW21" i="5"/>
  <c r="DE21" i="5"/>
  <c r="BN22" i="5"/>
  <c r="BV22" i="5"/>
  <c r="CD22" i="5"/>
  <c r="CL22" i="5"/>
  <c r="CT22" i="5"/>
  <c r="DB22" i="5"/>
  <c r="BK23" i="5"/>
  <c r="BS23" i="5"/>
  <c r="CA23" i="5"/>
  <c r="CI23" i="5"/>
  <c r="CQ23" i="5"/>
  <c r="CY23" i="5"/>
  <c r="BP24" i="5"/>
  <c r="BX24" i="5"/>
  <c r="CF24" i="5"/>
  <c r="CN24" i="5"/>
  <c r="CV24" i="5"/>
  <c r="DD24" i="5"/>
  <c r="BM25" i="5"/>
  <c r="BU25" i="5"/>
  <c r="CC25" i="5"/>
  <c r="CK25" i="5"/>
  <c r="CS25" i="5"/>
  <c r="DA25" i="5"/>
  <c r="CP17" i="5"/>
  <c r="BQ16" i="5"/>
  <c r="BY16" i="5"/>
  <c r="CG16" i="5"/>
  <c r="CO16" i="5"/>
  <c r="CW16" i="5"/>
  <c r="DE16" i="5"/>
  <c r="BN17" i="5"/>
  <c r="BV17" i="5"/>
  <c r="CD17" i="5"/>
  <c r="CL17" i="5"/>
  <c r="CT17" i="5"/>
  <c r="DB17" i="5"/>
  <c r="BR21" i="5"/>
  <c r="BZ21" i="5"/>
  <c r="CH21" i="5"/>
  <c r="CP21" i="5"/>
  <c r="CX21" i="5"/>
  <c r="DF21" i="5"/>
  <c r="BO22" i="5"/>
  <c r="BW22" i="5"/>
  <c r="CE22" i="5"/>
  <c r="CM22" i="5"/>
  <c r="CU22" i="5"/>
  <c r="DC22" i="5"/>
  <c r="BL23" i="5"/>
  <c r="BT23" i="5"/>
  <c r="CB23" i="5"/>
  <c r="CJ23" i="5"/>
  <c r="CR23" i="5"/>
  <c r="CZ23" i="5"/>
  <c r="BQ24" i="5"/>
  <c r="BY24" i="5"/>
  <c r="CG24" i="5"/>
  <c r="CO24" i="5"/>
  <c r="CW24" i="5"/>
  <c r="DE24" i="5"/>
  <c r="BN25" i="5"/>
  <c r="BV25" i="5"/>
  <c r="CD25" i="5"/>
  <c r="CL25" i="5"/>
  <c r="CT25" i="5"/>
  <c r="DB25" i="5"/>
  <c r="BZ16" i="5"/>
  <c r="CX16" i="5"/>
  <c r="BW17" i="5"/>
  <c r="CU17" i="5"/>
  <c r="CK23" i="5"/>
  <c r="CS23" i="5"/>
  <c r="DA23" i="5"/>
  <c r="BR24" i="5"/>
  <c r="BZ24" i="5"/>
  <c r="CH24" i="5"/>
  <c r="CP24" i="5"/>
  <c r="CX24" i="5"/>
  <c r="DF24" i="5"/>
  <c r="BO25" i="5"/>
  <c r="BW25" i="5"/>
  <c r="CE25" i="5"/>
  <c r="CM25" i="5"/>
  <c r="CU25" i="5"/>
  <c r="DC25" i="5"/>
  <c r="BR17" i="5"/>
  <c r="DF17" i="5"/>
  <c r="BR16" i="5"/>
  <c r="CH16" i="5"/>
  <c r="CP16" i="5"/>
  <c r="DF16" i="5"/>
  <c r="BO17" i="5"/>
  <c r="CE17" i="5"/>
  <c r="CM17" i="5"/>
  <c r="DC17" i="5"/>
  <c r="BN15" i="5"/>
  <c r="BV15" i="5"/>
  <c r="CD15" i="5"/>
  <c r="CL15" i="5"/>
  <c r="CT15" i="5"/>
  <c r="BK16" i="5"/>
  <c r="BS16" i="5"/>
  <c r="CA16" i="5"/>
  <c r="CI16" i="5"/>
  <c r="CQ16" i="5"/>
  <c r="CY16" i="5"/>
  <c r="BP17" i="5"/>
  <c r="BX17" i="5"/>
  <c r="CF17" i="5"/>
  <c r="CN17" i="5"/>
  <c r="CV17" i="5"/>
  <c r="DD17" i="5"/>
  <c r="BR19" i="5"/>
  <c r="BZ19" i="5"/>
  <c r="CH19" i="5"/>
  <c r="CP19" i="5"/>
  <c r="CX19" i="5"/>
  <c r="DF19" i="5"/>
  <c r="BO20" i="5"/>
  <c r="BW20" i="5"/>
  <c r="CE20" i="5"/>
  <c r="CM20" i="5"/>
  <c r="CU20" i="5"/>
  <c r="DC20" i="5"/>
  <c r="BL21" i="5"/>
  <c r="BT21" i="5"/>
  <c r="CB21" i="5"/>
  <c r="CJ21" i="5"/>
  <c r="CR21" i="5"/>
  <c r="CZ21" i="5"/>
  <c r="BQ22" i="5"/>
  <c r="BY22" i="5"/>
  <c r="CG22" i="5"/>
  <c r="CO22" i="5"/>
  <c r="CW22" i="5"/>
  <c r="DE22" i="5"/>
  <c r="BN23" i="5"/>
  <c r="BV23" i="5"/>
  <c r="CD23" i="5"/>
  <c r="CL23" i="5"/>
  <c r="CT23" i="5"/>
  <c r="DB23" i="5"/>
  <c r="BK24" i="5"/>
  <c r="BS24" i="5"/>
  <c r="CA24" i="5"/>
  <c r="CI24" i="5"/>
  <c r="CQ24" i="5"/>
  <c r="CY24" i="5"/>
  <c r="BP25" i="5"/>
  <c r="BX25" i="5"/>
  <c r="CF25" i="5"/>
  <c r="CN25" i="5"/>
  <c r="CV25" i="5"/>
  <c r="DD25" i="5"/>
  <c r="CH17" i="5"/>
  <c r="BL16" i="5"/>
  <c r="BT16" i="5"/>
  <c r="CB16" i="5"/>
  <c r="CJ16" i="5"/>
  <c r="CR16" i="5"/>
  <c r="BQ17" i="5"/>
  <c r="BY17" i="5"/>
  <c r="CG17" i="5"/>
  <c r="CO17" i="5"/>
  <c r="CW17" i="5"/>
  <c r="DE17" i="5"/>
  <c r="BR22" i="5"/>
  <c r="BZ22" i="5"/>
  <c r="CH22" i="5"/>
  <c r="CP22" i="5"/>
  <c r="CX22" i="5"/>
  <c r="DF22" i="5"/>
  <c r="BO23" i="5"/>
  <c r="BW23" i="5"/>
  <c r="CE23" i="5"/>
  <c r="CM23" i="5"/>
  <c r="CU23" i="5"/>
  <c r="DC23" i="5"/>
  <c r="BL24" i="5"/>
  <c r="BT24" i="5"/>
  <c r="CB24" i="5"/>
  <c r="CJ24" i="5"/>
  <c r="CR24" i="5"/>
  <c r="CZ24" i="5"/>
  <c r="BQ25" i="5"/>
  <c r="BY25" i="5"/>
  <c r="CG25" i="5"/>
  <c r="CO25" i="5"/>
  <c r="CW25" i="5"/>
  <c r="DE25" i="5"/>
  <c r="BR25" i="5"/>
  <c r="BZ25" i="5"/>
  <c r="CH25" i="5"/>
  <c r="CP25" i="5"/>
  <c r="CX25" i="5"/>
  <c r="DF25" i="5"/>
  <c r="CN18" i="5"/>
  <c r="CV18" i="5"/>
  <c r="BM19" i="5"/>
  <c r="BU19" i="5"/>
  <c r="CC19" i="5"/>
  <c r="CK19" i="5"/>
  <c r="CS19" i="5"/>
  <c r="BR20" i="5"/>
  <c r="BZ20" i="5"/>
  <c r="CH20" i="5"/>
  <c r="CP20" i="5"/>
  <c r="CX20" i="5"/>
  <c r="BO21" i="5"/>
  <c r="BW21" i="5"/>
  <c r="CE21" i="5"/>
  <c r="CM21" i="5"/>
  <c r="CU21" i="5"/>
  <c r="BL22" i="5"/>
  <c r="BT22" i="5"/>
  <c r="CB22" i="5"/>
  <c r="CJ22" i="5"/>
  <c r="CR22" i="5"/>
  <c r="BQ23" i="5"/>
  <c r="BY23" i="5"/>
  <c r="CG23" i="5"/>
  <c r="CO23" i="5"/>
  <c r="CW23" i="5"/>
  <c r="BN24" i="5"/>
  <c r="BV24" i="5"/>
  <c r="CD24" i="5"/>
  <c r="CL24" i="5"/>
  <c r="CT24" i="5"/>
  <c r="BK25" i="5"/>
  <c r="BS25" i="5"/>
  <c r="CA25" i="5"/>
  <c r="CI25" i="5"/>
  <c r="CQ25" i="5"/>
  <c r="O34" i="12"/>
  <c r="O35" i="12"/>
  <c r="O36" i="12"/>
  <c r="O39" i="12" s="1"/>
  <c r="O37" i="12"/>
  <c r="O38" i="12"/>
  <c r="O33" i="12"/>
  <c r="N39" i="12"/>
  <c r="N34" i="12"/>
  <c r="N35" i="12"/>
  <c r="N36" i="12"/>
  <c r="N37" i="12"/>
  <c r="N38" i="12"/>
  <c r="N33" i="12"/>
  <c r="L38" i="12"/>
  <c r="L37" i="12"/>
  <c r="L36" i="12"/>
  <c r="L35" i="12"/>
  <c r="L34" i="12"/>
  <c r="L33" i="12"/>
  <c r="G38" i="12"/>
  <c r="G37" i="12"/>
  <c r="G36" i="12"/>
  <c r="G35" i="12"/>
  <c r="G34" i="12"/>
  <c r="G33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H15" i="12"/>
  <c r="AI15" i="12"/>
  <c r="AH14" i="12"/>
  <c r="AI14" i="12"/>
  <c r="AH13" i="12"/>
  <c r="AI13" i="12"/>
  <c r="AH12" i="12"/>
  <c r="AI12" i="12"/>
  <c r="AH11" i="12"/>
  <c r="AI11" i="12"/>
  <c r="AH10" i="12"/>
  <c r="AI10" i="12"/>
  <c r="AG11" i="12"/>
  <c r="AG10" i="12"/>
  <c r="AG12" i="12"/>
  <c r="AG13" i="12"/>
  <c r="AG14" i="12"/>
  <c r="AG15" i="12"/>
  <c r="AH9" i="12"/>
  <c r="AI9" i="12"/>
  <c r="AG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B10" i="12"/>
  <c r="B11" i="12"/>
  <c r="B12" i="12"/>
  <c r="B13" i="12"/>
  <c r="B14" i="12"/>
  <c r="B15" i="12"/>
  <c r="B9" i="12"/>
  <c r="D15" i="12"/>
  <c r="D14" i="12"/>
  <c r="D12" i="12"/>
  <c r="D11" i="12"/>
  <c r="D10" i="12"/>
  <c r="D9" i="12"/>
  <c r="X9" i="12"/>
  <c r="Y9" i="12"/>
  <c r="Z9" i="12"/>
  <c r="AA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AB9" i="12"/>
  <c r="AC9" i="12"/>
  <c r="AD9" i="12"/>
  <c r="AD4" i="12"/>
  <c r="AD3" i="12"/>
  <c r="AD2" i="12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16" i="10"/>
  <c r="AE14" i="10"/>
  <c r="AD14" i="10"/>
  <c r="AC14" i="10"/>
  <c r="AG14" i="10"/>
  <c r="AF14" i="10"/>
  <c r="AB14" i="10"/>
  <c r="AA14" i="10"/>
  <c r="Z14" i="10"/>
  <c r="Y14" i="10"/>
  <c r="X14" i="10"/>
  <c r="W14" i="10"/>
  <c r="V14" i="10"/>
  <c r="U14" i="10"/>
  <c r="T14" i="10"/>
  <c r="S14" i="10"/>
  <c r="DG45" i="5" l="1"/>
  <c r="DG43" i="5"/>
  <c r="DG40" i="5"/>
  <c r="DG38" i="5"/>
  <c r="DG46" i="5"/>
  <c r="DG48" i="5"/>
  <c r="DG47" i="5"/>
  <c r="DG39" i="5"/>
  <c r="DG59" i="5"/>
  <c r="DG53" i="5"/>
  <c r="DG56" i="5"/>
  <c r="DG55" i="5"/>
  <c r="DG51" i="5"/>
  <c r="DG68" i="5"/>
  <c r="DG49" i="5"/>
  <c r="DG52" i="5"/>
  <c r="DG50" i="5"/>
  <c r="DG58" i="5"/>
  <c r="DG66" i="5"/>
  <c r="DG57" i="5"/>
  <c r="DG54" i="5"/>
  <c r="DG60" i="5"/>
  <c r="DG64" i="5"/>
  <c r="DG62" i="5"/>
  <c r="DG63" i="5"/>
  <c r="DG67" i="5"/>
  <c r="DG65" i="5"/>
  <c r="DG61" i="5"/>
  <c r="DG18" i="5"/>
  <c r="DG19" i="5"/>
  <c r="DG22" i="5"/>
  <c r="DG21" i="5"/>
  <c r="DG20" i="5"/>
  <c r="DG16" i="5"/>
  <c r="DG24" i="5"/>
  <c r="DG23" i="5"/>
  <c r="DG17" i="5"/>
  <c r="DG15" i="5"/>
  <c r="DG25" i="5"/>
  <c r="AB17" i="12"/>
  <c r="X17" i="12"/>
  <c r="T17" i="12"/>
  <c r="P17" i="12"/>
  <c r="L17" i="12"/>
  <c r="H17" i="12"/>
  <c r="AD17" i="12"/>
  <c r="Z17" i="12"/>
  <c r="V17" i="12"/>
  <c r="R17" i="12"/>
  <c r="N17" i="12"/>
  <c r="J17" i="12"/>
  <c r="F17" i="12"/>
  <c r="AC17" i="12"/>
  <c r="Y17" i="12"/>
  <c r="U17" i="12"/>
  <c r="Q17" i="12"/>
  <c r="M17" i="12"/>
  <c r="I17" i="12"/>
  <c r="E17" i="12"/>
  <c r="AA17" i="12"/>
  <c r="W17" i="12"/>
  <c r="S17" i="12"/>
  <c r="O17" i="12"/>
  <c r="K17" i="12"/>
  <c r="G17" i="12"/>
  <c r="AJ11" i="12"/>
  <c r="AJ12" i="12"/>
  <c r="AG17" i="12"/>
  <c r="D13" i="12"/>
  <c r="AE13" i="12" s="1"/>
  <c r="AE11" i="12"/>
  <c r="AE15" i="12"/>
  <c r="AJ10" i="12"/>
  <c r="AJ13" i="12"/>
  <c r="AE12" i="12"/>
  <c r="AE10" i="12"/>
  <c r="AJ15" i="12"/>
  <c r="AH17" i="12"/>
  <c r="AE14" i="12"/>
  <c r="AJ14" i="12"/>
  <c r="AE9" i="12"/>
  <c r="AJ9" i="12"/>
  <c r="AL11" i="12" l="1"/>
  <c r="D17" i="12"/>
  <c r="AL15" i="12"/>
  <c r="AI17" i="12"/>
  <c r="AL14" i="12"/>
  <c r="AL10" i="12"/>
  <c r="AL13" i="12"/>
  <c r="AJ17" i="12"/>
  <c r="AL12" i="12"/>
  <c r="AL9" i="12"/>
  <c r="AR5" i="5"/>
  <c r="AV5" i="5"/>
  <c r="AZ5" i="5"/>
  <c r="BD5" i="5"/>
  <c r="L17" i="4"/>
  <c r="M17" i="4"/>
  <c r="N17" i="4"/>
  <c r="O17" i="4"/>
  <c r="G17" i="4"/>
  <c r="H17" i="4"/>
  <c r="I17" i="4"/>
  <c r="J17" i="4"/>
  <c r="K17" i="4"/>
  <c r="F17" i="4"/>
  <c r="E17" i="4"/>
  <c r="D17" i="4"/>
  <c r="C17" i="4"/>
  <c r="B17" i="4"/>
  <c r="A17" i="4"/>
  <c r="AE17" i="12" l="1"/>
  <c r="F88" i="5"/>
  <c r="F84" i="5"/>
  <c r="F80" i="5"/>
  <c r="I33" i="12" l="1"/>
  <c r="I38" i="12"/>
  <c r="I36" i="12"/>
  <c r="I35" i="12"/>
  <c r="I37" i="12"/>
  <c r="I34" i="12"/>
  <c r="AL17" i="12"/>
  <c r="C8" i="10"/>
  <c r="C9" i="10"/>
  <c r="C10" i="10"/>
  <c r="C11" i="10"/>
  <c r="C12" i="10"/>
  <c r="C13" i="10"/>
  <c r="C7" i="10"/>
  <c r="G14" i="10"/>
  <c r="J1" i="10"/>
  <c r="AM69" i="10"/>
  <c r="AH69" i="10"/>
  <c r="AN69" i="10" s="1"/>
  <c r="AN68" i="10"/>
  <c r="AM68" i="10"/>
  <c r="AH68" i="10"/>
  <c r="AM67" i="10"/>
  <c r="AH67" i="10"/>
  <c r="AM66" i="10"/>
  <c r="AH66" i="10"/>
  <c r="AM65" i="10"/>
  <c r="AH65" i="10"/>
  <c r="AN65" i="10" s="1"/>
  <c r="AM64" i="10"/>
  <c r="AH64" i="10"/>
  <c r="AM63" i="10"/>
  <c r="AH63" i="10"/>
  <c r="AM62" i="10"/>
  <c r="AH62" i="10"/>
  <c r="AM61" i="10"/>
  <c r="AH61" i="10"/>
  <c r="AM60" i="10"/>
  <c r="AH60" i="10"/>
  <c r="AN60" i="10" s="1"/>
  <c r="AM59" i="10"/>
  <c r="AH59" i="10"/>
  <c r="AM58" i="10"/>
  <c r="AH58" i="10"/>
  <c r="AN58" i="10" s="1"/>
  <c r="AM57" i="10"/>
  <c r="AH57" i="10"/>
  <c r="AM56" i="10"/>
  <c r="AH56" i="10"/>
  <c r="AM55" i="10"/>
  <c r="AH55" i="10"/>
  <c r="AM54" i="10"/>
  <c r="AH54" i="10"/>
  <c r="AM53" i="10"/>
  <c r="AH53" i="10"/>
  <c r="AN53" i="10" s="1"/>
  <c r="AM52" i="10"/>
  <c r="AH52" i="10"/>
  <c r="AN52" i="10" s="1"/>
  <c r="AM51" i="10"/>
  <c r="AH51" i="10"/>
  <c r="AM50" i="10"/>
  <c r="AH50" i="10"/>
  <c r="AM49" i="10"/>
  <c r="AH49" i="10"/>
  <c r="AM48" i="10"/>
  <c r="AH48" i="10"/>
  <c r="AN48" i="10" s="1"/>
  <c r="AM47" i="10"/>
  <c r="AN47" i="10" s="1"/>
  <c r="AH47" i="10"/>
  <c r="AM46" i="10"/>
  <c r="AH46" i="10"/>
  <c r="AN46" i="10" s="1"/>
  <c r="AM45" i="10"/>
  <c r="AH45" i="10"/>
  <c r="AM44" i="10"/>
  <c r="AH44" i="10"/>
  <c r="AN44" i="10" s="1"/>
  <c r="AM43" i="10"/>
  <c r="AN43" i="10" s="1"/>
  <c r="AH43" i="10"/>
  <c r="AM42" i="10"/>
  <c r="AH42" i="10"/>
  <c r="AN42" i="10" s="1"/>
  <c r="AM41" i="10"/>
  <c r="AH41" i="10"/>
  <c r="AM40" i="10"/>
  <c r="AH40" i="10"/>
  <c r="AM39" i="10"/>
  <c r="AM38" i="10"/>
  <c r="AM37" i="10"/>
  <c r="AM36" i="10"/>
  <c r="AN36" i="10"/>
  <c r="AM35" i="10"/>
  <c r="AM34" i="10"/>
  <c r="AM33" i="10"/>
  <c r="AN33" i="10"/>
  <c r="AM32" i="10"/>
  <c r="AN32" i="10" s="1"/>
  <c r="AM31" i="10"/>
  <c r="AM30" i="10"/>
  <c r="AN30" i="10"/>
  <c r="AM29" i="10"/>
  <c r="AM28" i="10"/>
  <c r="AN28" i="10"/>
  <c r="AM27" i="10"/>
  <c r="AM26" i="10"/>
  <c r="AN26" i="10" s="1"/>
  <c r="AM25" i="10"/>
  <c r="AN25" i="10"/>
  <c r="AM24" i="10"/>
  <c r="AN24" i="10" s="1"/>
  <c r="AM23" i="10"/>
  <c r="AM22" i="10"/>
  <c r="AN22" i="10" s="1"/>
  <c r="AM21" i="10"/>
  <c r="AN21" i="10"/>
  <c r="AM20" i="10"/>
  <c r="AM19" i="10"/>
  <c r="AM18" i="10"/>
  <c r="AM17" i="10"/>
  <c r="AM16" i="10"/>
  <c r="AL14" i="10"/>
  <c r="AK14" i="10"/>
  <c r="AK13" i="10" s="1"/>
  <c r="AJ14" i="10"/>
  <c r="AJ7" i="10" s="1"/>
  <c r="R14" i="10"/>
  <c r="Q14" i="10"/>
  <c r="Q12" i="10" s="1"/>
  <c r="P14" i="10"/>
  <c r="P12" i="10" s="1"/>
  <c r="O14" i="10"/>
  <c r="N14" i="10"/>
  <c r="M14" i="10"/>
  <c r="M12" i="10" s="1"/>
  <c r="L14" i="10"/>
  <c r="L13" i="10" s="1"/>
  <c r="K14" i="10"/>
  <c r="J14" i="10"/>
  <c r="I14" i="10"/>
  <c r="I12" i="10" s="1"/>
  <c r="H14" i="10"/>
  <c r="AM10" i="10" l="1"/>
  <c r="AE11" i="10"/>
  <c r="AD11" i="10"/>
  <c r="AC11" i="10"/>
  <c r="AE7" i="10"/>
  <c r="AD7" i="10"/>
  <c r="AC7" i="10"/>
  <c r="AE10" i="10"/>
  <c r="AD10" i="10"/>
  <c r="AC10" i="10"/>
  <c r="AD13" i="10"/>
  <c r="AC13" i="10"/>
  <c r="AE13" i="10"/>
  <c r="AD9" i="10"/>
  <c r="AC9" i="10"/>
  <c r="AE9" i="10"/>
  <c r="AC12" i="10"/>
  <c r="AE12" i="10"/>
  <c r="AD12" i="10"/>
  <c r="AC8" i="10"/>
  <c r="AE8" i="10"/>
  <c r="AD8" i="10"/>
  <c r="AN59" i="10"/>
  <c r="AN63" i="10"/>
  <c r="AN40" i="10"/>
  <c r="AN62" i="10"/>
  <c r="AN64" i="10"/>
  <c r="AN31" i="10"/>
  <c r="AN37" i="10"/>
  <c r="AN49" i="10"/>
  <c r="AN56" i="10"/>
  <c r="G11" i="10"/>
  <c r="K11" i="10"/>
  <c r="AI7" i="10"/>
  <c r="AG7" i="10"/>
  <c r="Z7" i="10"/>
  <c r="V7" i="10"/>
  <c r="AF7" i="10"/>
  <c r="Y7" i="10"/>
  <c r="U7" i="10"/>
  <c r="AB7" i="10"/>
  <c r="X7" i="10"/>
  <c r="T7" i="10"/>
  <c r="AA7" i="10"/>
  <c r="W7" i="10"/>
  <c r="S7" i="10"/>
  <c r="AG10" i="10"/>
  <c r="Z10" i="10"/>
  <c r="V10" i="10"/>
  <c r="AF10" i="10"/>
  <c r="Y10" i="10"/>
  <c r="U10" i="10"/>
  <c r="AB10" i="10"/>
  <c r="X10" i="10"/>
  <c r="T10" i="10"/>
  <c r="AA10" i="10"/>
  <c r="W10" i="10"/>
  <c r="S10" i="10"/>
  <c r="H11" i="10"/>
  <c r="D13" i="10"/>
  <c r="AG13" i="10"/>
  <c r="Z13" i="10"/>
  <c r="V13" i="10"/>
  <c r="AF13" i="10"/>
  <c r="Y13" i="10"/>
  <c r="U13" i="10"/>
  <c r="AB13" i="10"/>
  <c r="X13" i="10"/>
  <c r="T13" i="10"/>
  <c r="AA13" i="10"/>
  <c r="W13" i="10"/>
  <c r="S13" i="10"/>
  <c r="AG9" i="10"/>
  <c r="Z9" i="10"/>
  <c r="V9" i="10"/>
  <c r="AF9" i="10"/>
  <c r="Y9" i="10"/>
  <c r="U9" i="10"/>
  <c r="AB9" i="10"/>
  <c r="X9" i="10"/>
  <c r="T9" i="10"/>
  <c r="AA9" i="10"/>
  <c r="W9" i="10"/>
  <c r="S9" i="10"/>
  <c r="AG11" i="10"/>
  <c r="Z11" i="10"/>
  <c r="V11" i="10"/>
  <c r="AF11" i="10"/>
  <c r="Y11" i="10"/>
  <c r="U11" i="10"/>
  <c r="AB11" i="10"/>
  <c r="X11" i="10"/>
  <c r="T11" i="10"/>
  <c r="AA11" i="10"/>
  <c r="W11" i="10"/>
  <c r="S11" i="10"/>
  <c r="O11" i="10"/>
  <c r="AG12" i="10"/>
  <c r="Z12" i="10"/>
  <c r="V12" i="10"/>
  <c r="AF12" i="10"/>
  <c r="Y12" i="10"/>
  <c r="U12" i="10"/>
  <c r="AB12" i="10"/>
  <c r="X12" i="10"/>
  <c r="T12" i="10"/>
  <c r="AA12" i="10"/>
  <c r="W12" i="10"/>
  <c r="S12" i="10"/>
  <c r="AG8" i="10"/>
  <c r="Z8" i="10"/>
  <c r="V8" i="10"/>
  <c r="AF8" i="10"/>
  <c r="Y8" i="10"/>
  <c r="U8" i="10"/>
  <c r="AB8" i="10"/>
  <c r="X8" i="10"/>
  <c r="T8" i="10"/>
  <c r="AA8" i="10"/>
  <c r="W8" i="10"/>
  <c r="S8" i="10"/>
  <c r="AL13" i="10"/>
  <c r="J12" i="10"/>
  <c r="N10" i="10"/>
  <c r="R10" i="10"/>
  <c r="D12" i="10"/>
  <c r="F4" i="10"/>
  <c r="F3" i="10"/>
  <c r="AN20" i="10"/>
  <c r="G13" i="10"/>
  <c r="G8" i="10"/>
  <c r="K12" i="10"/>
  <c r="J9" i="10"/>
  <c r="K7" i="10"/>
  <c r="G12" i="10"/>
  <c r="K10" i="10"/>
  <c r="K13" i="10"/>
  <c r="K8" i="10"/>
  <c r="G10" i="10"/>
  <c r="M11" i="10"/>
  <c r="J13" i="10"/>
  <c r="I8" i="10"/>
  <c r="K9" i="10"/>
  <c r="I13" i="10"/>
  <c r="AL10" i="10"/>
  <c r="AN16" i="10"/>
  <c r="AL11" i="10"/>
  <c r="AM9" i="10"/>
  <c r="AM12" i="10"/>
  <c r="AM8" i="10"/>
  <c r="AN17" i="10"/>
  <c r="AL7" i="10"/>
  <c r="AL8" i="10"/>
  <c r="AL12" i="10"/>
  <c r="AL9" i="10"/>
  <c r="AK8" i="10"/>
  <c r="AK10" i="10"/>
  <c r="AK12" i="10"/>
  <c r="AK9" i="10"/>
  <c r="AK11" i="10"/>
  <c r="AJ9" i="10"/>
  <c r="AJ11" i="10"/>
  <c r="AJ10" i="10"/>
  <c r="AJ13" i="10"/>
  <c r="AJ12" i="10"/>
  <c r="AJ8" i="10"/>
  <c r="R7" i="10"/>
  <c r="R12" i="10"/>
  <c r="R11" i="10"/>
  <c r="R9" i="10"/>
  <c r="R8" i="10"/>
  <c r="R13" i="10"/>
  <c r="Q10" i="10"/>
  <c r="Q8" i="10"/>
  <c r="Q7" i="10"/>
  <c r="Q13" i="10"/>
  <c r="Q9" i="10"/>
  <c r="Q11" i="10"/>
  <c r="P9" i="10"/>
  <c r="P10" i="10"/>
  <c r="P11" i="10"/>
  <c r="P8" i="10"/>
  <c r="P13" i="10"/>
  <c r="P7" i="10"/>
  <c r="O9" i="10"/>
  <c r="O12" i="10"/>
  <c r="O7" i="10"/>
  <c r="O10" i="10"/>
  <c r="O13" i="10"/>
  <c r="O8" i="10"/>
  <c r="N7" i="10"/>
  <c r="N11" i="10"/>
  <c r="N9" i="10"/>
  <c r="N8" i="10"/>
  <c r="N13" i="10"/>
  <c r="N12" i="10"/>
  <c r="M9" i="10"/>
  <c r="M10" i="10"/>
  <c r="M8" i="10"/>
  <c r="M13" i="10"/>
  <c r="M7" i="10"/>
  <c r="L11" i="10"/>
  <c r="L7" i="10"/>
  <c r="L8" i="10"/>
  <c r="L9" i="10"/>
  <c r="L10" i="10"/>
  <c r="L12" i="10"/>
  <c r="J10" i="10"/>
  <c r="J7" i="10"/>
  <c r="J11" i="10"/>
  <c r="J8" i="10"/>
  <c r="I9" i="10"/>
  <c r="I7" i="10"/>
  <c r="I11" i="10"/>
  <c r="I10" i="10"/>
  <c r="H7" i="10"/>
  <c r="H9" i="10"/>
  <c r="H13" i="10"/>
  <c r="H10" i="10"/>
  <c r="H12" i="10"/>
  <c r="H8" i="10"/>
  <c r="G9" i="10"/>
  <c r="AM13" i="10"/>
  <c r="G7" i="10"/>
  <c r="AK7" i="10"/>
  <c r="AM14" i="10"/>
  <c r="AM7" i="10" s="1"/>
  <c r="AM11" i="10"/>
  <c r="AN35" i="10"/>
  <c r="AN51" i="10"/>
  <c r="AN34" i="10"/>
  <c r="AN39" i="10"/>
  <c r="AN41" i="10"/>
  <c r="AN50" i="10"/>
  <c r="AN55" i="10"/>
  <c r="AN57" i="10"/>
  <c r="AN66" i="10"/>
  <c r="AH14" i="10"/>
  <c r="AN67" i="10"/>
  <c r="AN18" i="10"/>
  <c r="AN23" i="10"/>
  <c r="AN29" i="10"/>
  <c r="AN38" i="10"/>
  <c r="AN45" i="10"/>
  <c r="AN54" i="10"/>
  <c r="AN61" i="10"/>
  <c r="AN19" i="10"/>
  <c r="D10" i="10" s="1"/>
  <c r="AN27" i="10"/>
  <c r="D8" i="10" l="1"/>
  <c r="AN8" i="10"/>
  <c r="D9" i="10"/>
  <c r="D7" i="10"/>
  <c r="D11" i="10"/>
  <c r="AN13" i="10"/>
  <c r="AN12" i="10"/>
  <c r="AN11" i="10"/>
  <c r="AN10" i="10"/>
  <c r="AN9" i="10"/>
  <c r="AH11" i="10"/>
  <c r="AH13" i="10"/>
  <c r="AH12" i="10"/>
  <c r="AH10" i="10"/>
  <c r="AH8" i="10"/>
  <c r="AH7" i="10"/>
  <c r="AH9" i="10"/>
  <c r="AN14" i="10"/>
  <c r="AN7" i="10" s="1"/>
  <c r="D14" i="10" l="1"/>
  <c r="F12" i="10" s="1"/>
  <c r="F7" i="10" l="1"/>
  <c r="F10" i="10"/>
  <c r="F11" i="10"/>
  <c r="F9" i="10"/>
  <c r="F13" i="10"/>
  <c r="F8" i="10"/>
  <c r="F14" i="10" l="1"/>
  <c r="C16" i="8"/>
  <c r="A1" i="8"/>
  <c r="BJ9" i="5"/>
  <c r="BJ10" i="5"/>
  <c r="BJ11" i="5"/>
  <c r="BJ12" i="5"/>
  <c r="BJ13" i="5"/>
  <c r="BJ14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69" i="5"/>
  <c r="BJ70" i="5"/>
  <c r="BJ8" i="5"/>
  <c r="BH9" i="5"/>
  <c r="BH10" i="5"/>
  <c r="BH11" i="5"/>
  <c r="BH12" i="5"/>
  <c r="BH13" i="5"/>
  <c r="BH14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69" i="5"/>
  <c r="BH70" i="5"/>
  <c r="L71" i="5"/>
  <c r="L73" i="5" s="1"/>
  <c r="M71" i="5"/>
  <c r="M73" i="5" s="1"/>
  <c r="N71" i="5"/>
  <c r="N73" i="5" s="1"/>
  <c r="O71" i="5"/>
  <c r="O73" i="5" s="1"/>
  <c r="P71" i="5"/>
  <c r="P73" i="5" s="1"/>
  <c r="Q71" i="5"/>
  <c r="Q73" i="5" s="1"/>
  <c r="R71" i="5"/>
  <c r="R73" i="5" s="1"/>
  <c r="S71" i="5"/>
  <c r="S73" i="5" s="1"/>
  <c r="T71" i="5"/>
  <c r="T73" i="5" s="1"/>
  <c r="U71" i="5"/>
  <c r="U73" i="5" s="1"/>
  <c r="V71" i="5"/>
  <c r="V73" i="5" s="1"/>
  <c r="W71" i="5"/>
  <c r="W73" i="5" s="1"/>
  <c r="X71" i="5"/>
  <c r="X73" i="5" s="1"/>
  <c r="Y71" i="5"/>
  <c r="Y73" i="5" s="1"/>
  <c r="Z71" i="5"/>
  <c r="Z73" i="5" s="1"/>
  <c r="AA71" i="5"/>
  <c r="AA73" i="5" s="1"/>
  <c r="AB71" i="5"/>
  <c r="AB73" i="5" s="1"/>
  <c r="AC71" i="5"/>
  <c r="AC73" i="5" s="1"/>
  <c r="AD71" i="5"/>
  <c r="AD73" i="5" s="1"/>
  <c r="AE71" i="5"/>
  <c r="AE73" i="5" s="1"/>
  <c r="AF71" i="5"/>
  <c r="AF73" i="5" s="1"/>
  <c r="AG71" i="5"/>
  <c r="AG73" i="5" s="1"/>
  <c r="AH71" i="5"/>
  <c r="AH73" i="5" s="1"/>
  <c r="AI71" i="5"/>
  <c r="AI73" i="5" s="1"/>
  <c r="AJ71" i="5"/>
  <c r="AJ73" i="5" s="1"/>
  <c r="AK71" i="5"/>
  <c r="AK73" i="5" s="1"/>
  <c r="AL71" i="5"/>
  <c r="AL73" i="5" s="1"/>
  <c r="AM71" i="5"/>
  <c r="AM73" i="5" s="1"/>
  <c r="AN71" i="5"/>
  <c r="AN73" i="5" s="1"/>
  <c r="AO71" i="5"/>
  <c r="AO73" i="5" s="1"/>
  <c r="AP71" i="5"/>
  <c r="AP73" i="5" s="1"/>
  <c r="AQ71" i="5"/>
  <c r="AQ73" i="5" s="1"/>
  <c r="AR71" i="5"/>
  <c r="AR73" i="5" s="1"/>
  <c r="AS71" i="5"/>
  <c r="AS73" i="5" s="1"/>
  <c r="AT71" i="5"/>
  <c r="AT73" i="5" s="1"/>
  <c r="AU71" i="5"/>
  <c r="AU73" i="5" s="1"/>
  <c r="AV71" i="5"/>
  <c r="AV73" i="5" s="1"/>
  <c r="AW71" i="5"/>
  <c r="AW73" i="5" s="1"/>
  <c r="AX71" i="5"/>
  <c r="AX73" i="5" s="1"/>
  <c r="AY71" i="5"/>
  <c r="AY73" i="5" s="1"/>
  <c r="AZ71" i="5"/>
  <c r="AZ73" i="5" s="1"/>
  <c r="BA71" i="5"/>
  <c r="BA73" i="5" s="1"/>
  <c r="BB71" i="5"/>
  <c r="BB73" i="5" s="1"/>
  <c r="BC71" i="5"/>
  <c r="BC73" i="5" s="1"/>
  <c r="BD71" i="5"/>
  <c r="BD73" i="5" s="1"/>
  <c r="BE71" i="5"/>
  <c r="BE73" i="5" s="1"/>
  <c r="BF71" i="5"/>
  <c r="BF73" i="5" s="1"/>
  <c r="BG71" i="5"/>
  <c r="BG73" i="5" s="1"/>
  <c r="DC5" i="5"/>
  <c r="A5" i="5"/>
  <c r="A1" i="7"/>
  <c r="L1" i="5"/>
  <c r="BJ1" i="5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BH8" i="5"/>
  <c r="E20" i="4"/>
  <c r="D20" i="4"/>
  <c r="C20" i="4"/>
  <c r="B20" i="4"/>
  <c r="L20" i="4" s="1"/>
  <c r="E19" i="4"/>
  <c r="O19" i="4" s="1"/>
  <c r="D19" i="4"/>
  <c r="C19" i="4"/>
  <c r="M19" i="4" s="1"/>
  <c r="B19" i="4"/>
  <c r="L19" i="4" s="1"/>
  <c r="E18" i="4"/>
  <c r="O18" i="4" s="1"/>
  <c r="D18" i="4"/>
  <c r="N18" i="4" s="1"/>
  <c r="C18" i="4"/>
  <c r="B18" i="4"/>
  <c r="G18" i="4" s="1"/>
  <c r="E16" i="4"/>
  <c r="O16" i="4" s="1"/>
  <c r="D16" i="4"/>
  <c r="N16" i="4" s="1"/>
  <c r="C16" i="4"/>
  <c r="B16" i="4"/>
  <c r="L16" i="4" s="1"/>
  <c r="E15" i="4"/>
  <c r="O15" i="4" s="1"/>
  <c r="D15" i="4"/>
  <c r="C15" i="4"/>
  <c r="B15" i="4"/>
  <c r="G15" i="4" s="1"/>
  <c r="E14" i="4"/>
  <c r="O14" i="4" s="1"/>
  <c r="D14" i="4"/>
  <c r="N14" i="4" s="1"/>
  <c r="C14" i="4"/>
  <c r="B14" i="4"/>
  <c r="G14" i="4" s="1"/>
  <c r="E13" i="4"/>
  <c r="O13" i="4" s="1"/>
  <c r="D13" i="4"/>
  <c r="N13" i="4" s="1"/>
  <c r="C13" i="4"/>
  <c r="B13" i="4"/>
  <c r="L13" i="4" s="1"/>
  <c r="E12" i="4"/>
  <c r="O12" i="4" s="1"/>
  <c r="D12" i="4"/>
  <c r="C12" i="4"/>
  <c r="M12" i="4" s="1"/>
  <c r="B12" i="4"/>
  <c r="L12" i="4" s="1"/>
  <c r="E11" i="4"/>
  <c r="O11" i="4" s="1"/>
  <c r="D11" i="4"/>
  <c r="N11" i="4" s="1"/>
  <c r="C11" i="4"/>
  <c r="M11" i="4" s="1"/>
  <c r="B11" i="4"/>
  <c r="G11" i="4" s="1"/>
  <c r="E10" i="4"/>
  <c r="D10" i="4"/>
  <c r="C10" i="4"/>
  <c r="B10" i="4"/>
  <c r="G10" i="4" s="1"/>
  <c r="E9" i="4"/>
  <c r="D9" i="4"/>
  <c r="C9" i="4"/>
  <c r="B9" i="4"/>
  <c r="L9" i="4" s="1"/>
  <c r="K10" i="4"/>
  <c r="F20" i="4"/>
  <c r="F9" i="4"/>
  <c r="A20" i="4"/>
  <c r="CY5" i="5" s="1"/>
  <c r="A19" i="4"/>
  <c r="CU5" i="5" s="1"/>
  <c r="A18" i="4"/>
  <c r="F18" i="4" s="1"/>
  <c r="A16" i="4"/>
  <c r="K16" i="4" s="1"/>
  <c r="A15" i="4"/>
  <c r="AJ5" i="5" s="1"/>
  <c r="CI5" i="5" s="1"/>
  <c r="A14" i="4"/>
  <c r="AF5" i="5" s="1"/>
  <c r="CE5" i="5" s="1"/>
  <c r="A13" i="4"/>
  <c r="K13" i="4" s="1"/>
  <c r="A12" i="4"/>
  <c r="X5" i="5" s="1"/>
  <c r="BW5" i="5" s="1"/>
  <c r="A11" i="4"/>
  <c r="K11" i="4" s="1"/>
  <c r="A10" i="4"/>
  <c r="P5" i="5" s="1"/>
  <c r="BO5" i="5" s="1"/>
  <c r="A9" i="4"/>
  <c r="K9" i="4" s="1"/>
  <c r="O21" i="4"/>
  <c r="N21" i="4"/>
  <c r="M21" i="4"/>
  <c r="G21" i="4"/>
  <c r="O20" i="4"/>
  <c r="N20" i="4"/>
  <c r="M20" i="4"/>
  <c r="N19" i="4"/>
  <c r="M18" i="4"/>
  <c r="M16" i="4"/>
  <c r="N15" i="4"/>
  <c r="M15" i="4"/>
  <c r="M14" i="4"/>
  <c r="M13" i="4"/>
  <c r="N12" i="4"/>
  <c r="N10" i="4"/>
  <c r="M10" i="4"/>
  <c r="N9" i="4"/>
  <c r="DC70" i="5" l="1"/>
  <c r="CU70" i="5"/>
  <c r="CM70" i="5"/>
  <c r="CE70" i="5"/>
  <c r="DD70" i="5"/>
  <c r="CV70" i="5"/>
  <c r="CN70" i="5"/>
  <c r="CF70" i="5"/>
  <c r="DE70" i="5"/>
  <c r="CW70" i="5"/>
  <c r="CO70" i="5"/>
  <c r="CG70" i="5"/>
  <c r="DF70" i="5"/>
  <c r="CX70" i="5"/>
  <c r="CP70" i="5"/>
  <c r="CH70" i="5"/>
  <c r="CY70" i="5"/>
  <c r="CQ70" i="5"/>
  <c r="CI70" i="5"/>
  <c r="CA70" i="5"/>
  <c r="CZ70" i="5"/>
  <c r="CR70" i="5"/>
  <c r="CJ70" i="5"/>
  <c r="CB70" i="5"/>
  <c r="DA70" i="5"/>
  <c r="DB70" i="5"/>
  <c r="BV70" i="5"/>
  <c r="BX70" i="5"/>
  <c r="CD70" i="5"/>
  <c r="CS70" i="5"/>
  <c r="BW70" i="5"/>
  <c r="CT70" i="5"/>
  <c r="BU70" i="5"/>
  <c r="CK70" i="5"/>
  <c r="BY70" i="5"/>
  <c r="CL70" i="5"/>
  <c r="BZ70" i="5"/>
  <c r="CC70" i="5"/>
  <c r="BS70" i="5"/>
  <c r="BT70" i="5"/>
  <c r="CY69" i="5"/>
  <c r="CQ69" i="5"/>
  <c r="CI69" i="5"/>
  <c r="CA69" i="5"/>
  <c r="CZ69" i="5"/>
  <c r="CR69" i="5"/>
  <c r="CJ69" i="5"/>
  <c r="CB69" i="5"/>
  <c r="DA69" i="5"/>
  <c r="CS69" i="5"/>
  <c r="CK69" i="5"/>
  <c r="CC69" i="5"/>
  <c r="DB69" i="5"/>
  <c r="CT69" i="5"/>
  <c r="CL69" i="5"/>
  <c r="CD69" i="5"/>
  <c r="DC69" i="5"/>
  <c r="CU69" i="5"/>
  <c r="CM69" i="5"/>
  <c r="CE69" i="5"/>
  <c r="DD69" i="5"/>
  <c r="CV69" i="5"/>
  <c r="CN69" i="5"/>
  <c r="CF69" i="5"/>
  <c r="CG69" i="5"/>
  <c r="CH69" i="5"/>
  <c r="BZ69" i="5"/>
  <c r="BS69" i="5"/>
  <c r="DE69" i="5"/>
  <c r="DF69" i="5"/>
  <c r="BT69" i="5"/>
  <c r="BX69" i="5"/>
  <c r="CW69" i="5"/>
  <c r="BU69" i="5"/>
  <c r="BW69" i="5"/>
  <c r="CP69" i="5"/>
  <c r="BY69" i="5"/>
  <c r="CX69" i="5"/>
  <c r="BV69" i="5"/>
  <c r="CO69" i="5"/>
  <c r="CY30" i="5"/>
  <c r="CQ30" i="5"/>
  <c r="CI30" i="5"/>
  <c r="CA30" i="5"/>
  <c r="CZ30" i="5"/>
  <c r="CR30" i="5"/>
  <c r="CJ30" i="5"/>
  <c r="CB30" i="5"/>
  <c r="DA30" i="5"/>
  <c r="CS30" i="5"/>
  <c r="CK30" i="5"/>
  <c r="CC30" i="5"/>
  <c r="DB30" i="5"/>
  <c r="CT30" i="5"/>
  <c r="CL30" i="5"/>
  <c r="CD30" i="5"/>
  <c r="DC30" i="5"/>
  <c r="CU30" i="5"/>
  <c r="CM30" i="5"/>
  <c r="CE30" i="5"/>
  <c r="DD30" i="5"/>
  <c r="CV30" i="5"/>
  <c r="CN30" i="5"/>
  <c r="CF30" i="5"/>
  <c r="CG30" i="5"/>
  <c r="BY30" i="5"/>
  <c r="CH30" i="5"/>
  <c r="BZ30" i="5"/>
  <c r="BS30" i="5"/>
  <c r="DF30" i="5"/>
  <c r="BT30" i="5"/>
  <c r="DE30" i="5"/>
  <c r="BX30" i="5"/>
  <c r="CW30" i="5"/>
  <c r="BU30" i="5"/>
  <c r="CO30" i="5"/>
  <c r="BW30" i="5"/>
  <c r="CX30" i="5"/>
  <c r="BV30" i="5"/>
  <c r="CP30" i="5"/>
  <c r="CY11" i="5"/>
  <c r="CQ11" i="5"/>
  <c r="CI11" i="5"/>
  <c r="CA11" i="5"/>
  <c r="CZ11" i="5"/>
  <c r="CR11" i="5"/>
  <c r="CJ11" i="5"/>
  <c r="CB11" i="5"/>
  <c r="DA11" i="5"/>
  <c r="CS11" i="5"/>
  <c r="CK11" i="5"/>
  <c r="CC11" i="5"/>
  <c r="DB11" i="5"/>
  <c r="CT11" i="5"/>
  <c r="CL11" i="5"/>
  <c r="CD11" i="5"/>
  <c r="DC11" i="5"/>
  <c r="CU11" i="5"/>
  <c r="CM11" i="5"/>
  <c r="CE11" i="5"/>
  <c r="DD11" i="5"/>
  <c r="CV11" i="5"/>
  <c r="CN11" i="5"/>
  <c r="CF11" i="5"/>
  <c r="CG11" i="5"/>
  <c r="BY11" i="5"/>
  <c r="CH11" i="5"/>
  <c r="BZ11" i="5"/>
  <c r="DF11" i="5"/>
  <c r="CP11" i="5"/>
  <c r="DE11" i="5"/>
  <c r="BS11" i="5"/>
  <c r="BT11" i="5"/>
  <c r="CW11" i="5"/>
  <c r="BU11" i="5"/>
  <c r="CO11" i="5"/>
  <c r="BW11" i="5"/>
  <c r="BX11" i="5"/>
  <c r="CX11" i="5"/>
  <c r="BV11" i="5"/>
  <c r="CY32" i="5"/>
  <c r="CQ32" i="5"/>
  <c r="CI32" i="5"/>
  <c r="CA32" i="5"/>
  <c r="CZ32" i="5"/>
  <c r="CR32" i="5"/>
  <c r="CJ32" i="5"/>
  <c r="CB32" i="5"/>
  <c r="DA32" i="5"/>
  <c r="CS32" i="5"/>
  <c r="CK32" i="5"/>
  <c r="CC32" i="5"/>
  <c r="DB32" i="5"/>
  <c r="CT32" i="5"/>
  <c r="CL32" i="5"/>
  <c r="CD32" i="5"/>
  <c r="DC32" i="5"/>
  <c r="CU32" i="5"/>
  <c r="CM32" i="5"/>
  <c r="CE32" i="5"/>
  <c r="DD32" i="5"/>
  <c r="CV32" i="5"/>
  <c r="CN32" i="5"/>
  <c r="CF32" i="5"/>
  <c r="CO32" i="5"/>
  <c r="BY32" i="5"/>
  <c r="CP32" i="5"/>
  <c r="BZ32" i="5"/>
  <c r="BS32" i="5"/>
  <c r="CG32" i="5"/>
  <c r="CH32" i="5"/>
  <c r="BT32" i="5"/>
  <c r="CX32" i="5"/>
  <c r="DE32" i="5"/>
  <c r="BU32" i="5"/>
  <c r="BX32" i="5"/>
  <c r="DF32" i="5"/>
  <c r="BV32" i="5"/>
  <c r="CW32" i="5"/>
  <c r="BW32" i="5"/>
  <c r="DC37" i="5"/>
  <c r="CU37" i="5"/>
  <c r="CM37" i="5"/>
  <c r="CE37" i="5"/>
  <c r="DD37" i="5"/>
  <c r="CV37" i="5"/>
  <c r="CN37" i="5"/>
  <c r="CF37" i="5"/>
  <c r="DE37" i="5"/>
  <c r="CW37" i="5"/>
  <c r="CO37" i="5"/>
  <c r="CG37" i="5"/>
  <c r="DF37" i="5"/>
  <c r="CX37" i="5"/>
  <c r="CP37" i="5"/>
  <c r="CH37" i="5"/>
  <c r="CY37" i="5"/>
  <c r="CQ37" i="5"/>
  <c r="CI37" i="5"/>
  <c r="CA37" i="5"/>
  <c r="CZ37" i="5"/>
  <c r="CR37" i="5"/>
  <c r="CJ37" i="5"/>
  <c r="CB37" i="5"/>
  <c r="CS37" i="5"/>
  <c r="CT37" i="5"/>
  <c r="BV37" i="5"/>
  <c r="CL37" i="5"/>
  <c r="CK37" i="5"/>
  <c r="BW37" i="5"/>
  <c r="BX37" i="5"/>
  <c r="BT37" i="5"/>
  <c r="CC37" i="5"/>
  <c r="BY37" i="5"/>
  <c r="BS37" i="5"/>
  <c r="BU37" i="5"/>
  <c r="CD37" i="5"/>
  <c r="BZ37" i="5"/>
  <c r="DA37" i="5"/>
  <c r="DB37" i="5"/>
  <c r="DC29" i="5"/>
  <c r="CU29" i="5"/>
  <c r="CM29" i="5"/>
  <c r="CE29" i="5"/>
  <c r="DD29" i="5"/>
  <c r="CV29" i="5"/>
  <c r="CN29" i="5"/>
  <c r="CF29" i="5"/>
  <c r="DE29" i="5"/>
  <c r="CW29" i="5"/>
  <c r="CO29" i="5"/>
  <c r="CG29" i="5"/>
  <c r="DF29" i="5"/>
  <c r="CX29" i="5"/>
  <c r="CP29" i="5"/>
  <c r="CH29" i="5"/>
  <c r="CY29" i="5"/>
  <c r="CQ29" i="5"/>
  <c r="CI29" i="5"/>
  <c r="CA29" i="5"/>
  <c r="CZ29" i="5"/>
  <c r="CR29" i="5"/>
  <c r="CJ29" i="5"/>
  <c r="CB29" i="5"/>
  <c r="CS29" i="5"/>
  <c r="CT29" i="5"/>
  <c r="BV29" i="5"/>
  <c r="BX29" i="5"/>
  <c r="BU29" i="5"/>
  <c r="CK29" i="5"/>
  <c r="BW29" i="5"/>
  <c r="CL29" i="5"/>
  <c r="CC29" i="5"/>
  <c r="BY29" i="5"/>
  <c r="BS29" i="5"/>
  <c r="DB29" i="5"/>
  <c r="BT29" i="5"/>
  <c r="CD29" i="5"/>
  <c r="BZ29" i="5"/>
  <c r="DA29" i="5"/>
  <c r="DC10" i="5"/>
  <c r="CU10" i="5"/>
  <c r="CM10" i="5"/>
  <c r="CE10" i="5"/>
  <c r="DD10" i="5"/>
  <c r="CV10" i="5"/>
  <c r="CN10" i="5"/>
  <c r="CF10" i="5"/>
  <c r="DE10" i="5"/>
  <c r="CW10" i="5"/>
  <c r="CO10" i="5"/>
  <c r="CG10" i="5"/>
  <c r="DF10" i="5"/>
  <c r="CX10" i="5"/>
  <c r="CP10" i="5"/>
  <c r="CH10" i="5"/>
  <c r="CY10" i="5"/>
  <c r="CQ10" i="5"/>
  <c r="CI10" i="5"/>
  <c r="CA10" i="5"/>
  <c r="CZ10" i="5"/>
  <c r="CR10" i="5"/>
  <c r="CJ10" i="5"/>
  <c r="CB10" i="5"/>
  <c r="CS10" i="5"/>
  <c r="CT10" i="5"/>
  <c r="BV10" i="5"/>
  <c r="CL10" i="5"/>
  <c r="BX10" i="5"/>
  <c r="DB10" i="5"/>
  <c r="BT10" i="5"/>
  <c r="CK10" i="5"/>
  <c r="BW10" i="5"/>
  <c r="CC10" i="5"/>
  <c r="BY10" i="5"/>
  <c r="DA10" i="5"/>
  <c r="BS10" i="5"/>
  <c r="CD10" i="5"/>
  <c r="BZ10" i="5"/>
  <c r="BU10" i="5"/>
  <c r="DB8" i="5"/>
  <c r="CT8" i="5"/>
  <c r="CL8" i="5"/>
  <c r="CD8" i="5"/>
  <c r="DA8" i="5"/>
  <c r="CS8" i="5"/>
  <c r="CK8" i="5"/>
  <c r="CC8" i="5"/>
  <c r="CZ8" i="5"/>
  <c r="CR8" i="5"/>
  <c r="CJ8" i="5"/>
  <c r="CB8" i="5"/>
  <c r="CY8" i="5"/>
  <c r="CQ8" i="5"/>
  <c r="CI8" i="5"/>
  <c r="CA8" i="5"/>
  <c r="DF8" i="5"/>
  <c r="CX8" i="5"/>
  <c r="CP8" i="5"/>
  <c r="CH8" i="5"/>
  <c r="DE8" i="5"/>
  <c r="CW8" i="5"/>
  <c r="CO8" i="5"/>
  <c r="CG8" i="5"/>
  <c r="CN8" i="5"/>
  <c r="CM8" i="5"/>
  <c r="BW8" i="5"/>
  <c r="BV8" i="5"/>
  <c r="CE8" i="5"/>
  <c r="BU8" i="5"/>
  <c r="CF8" i="5"/>
  <c r="BX8" i="5"/>
  <c r="DD8" i="5"/>
  <c r="BS8" i="5"/>
  <c r="CU8" i="5"/>
  <c r="BY8" i="5"/>
  <c r="DC8" i="5"/>
  <c r="BT8" i="5"/>
  <c r="CV8" i="5"/>
  <c r="BZ8" i="5"/>
  <c r="CY36" i="5"/>
  <c r="CQ36" i="5"/>
  <c r="CI36" i="5"/>
  <c r="CA36" i="5"/>
  <c r="CZ36" i="5"/>
  <c r="CR36" i="5"/>
  <c r="CJ36" i="5"/>
  <c r="CB36" i="5"/>
  <c r="DA36" i="5"/>
  <c r="CS36" i="5"/>
  <c r="CK36" i="5"/>
  <c r="CC36" i="5"/>
  <c r="DB36" i="5"/>
  <c r="CT36" i="5"/>
  <c r="CL36" i="5"/>
  <c r="CD36" i="5"/>
  <c r="DC36" i="5"/>
  <c r="CU36" i="5"/>
  <c r="CM36" i="5"/>
  <c r="CE36" i="5"/>
  <c r="DD36" i="5"/>
  <c r="CV36" i="5"/>
  <c r="CN36" i="5"/>
  <c r="CF36" i="5"/>
  <c r="DE36" i="5"/>
  <c r="DF36" i="5"/>
  <c r="BZ36" i="5"/>
  <c r="BX36" i="5"/>
  <c r="BY36" i="5"/>
  <c r="CW36" i="5"/>
  <c r="BS36" i="5"/>
  <c r="CX36" i="5"/>
  <c r="BT36" i="5"/>
  <c r="CH36" i="5"/>
  <c r="CO36" i="5"/>
  <c r="BU36" i="5"/>
  <c r="CG36" i="5"/>
  <c r="CP36" i="5"/>
  <c r="BV36" i="5"/>
  <c r="BW36" i="5"/>
  <c r="CY28" i="5"/>
  <c r="CQ28" i="5"/>
  <c r="CI28" i="5"/>
  <c r="CA28" i="5"/>
  <c r="CZ28" i="5"/>
  <c r="CR28" i="5"/>
  <c r="CJ28" i="5"/>
  <c r="CB28" i="5"/>
  <c r="DA28" i="5"/>
  <c r="CS28" i="5"/>
  <c r="CK28" i="5"/>
  <c r="CC28" i="5"/>
  <c r="DB28" i="5"/>
  <c r="CT28" i="5"/>
  <c r="CL28" i="5"/>
  <c r="CD28" i="5"/>
  <c r="DC28" i="5"/>
  <c r="CU28" i="5"/>
  <c r="CM28" i="5"/>
  <c r="CE28" i="5"/>
  <c r="DD28" i="5"/>
  <c r="CV28" i="5"/>
  <c r="CN28" i="5"/>
  <c r="CF28" i="5"/>
  <c r="DE28" i="5"/>
  <c r="BY28" i="5"/>
  <c r="DF28" i="5"/>
  <c r="BZ28" i="5"/>
  <c r="CX28" i="5"/>
  <c r="BT28" i="5"/>
  <c r="CW28" i="5"/>
  <c r="BS28" i="5"/>
  <c r="BX28" i="5"/>
  <c r="CO28" i="5"/>
  <c r="BU28" i="5"/>
  <c r="CH28" i="5"/>
  <c r="CP28" i="5"/>
  <c r="BV28" i="5"/>
  <c r="CG28" i="5"/>
  <c r="BW28" i="5"/>
  <c r="CY9" i="5"/>
  <c r="CQ9" i="5"/>
  <c r="CI9" i="5"/>
  <c r="CA9" i="5"/>
  <c r="CZ9" i="5"/>
  <c r="CR9" i="5"/>
  <c r="CJ9" i="5"/>
  <c r="CB9" i="5"/>
  <c r="DA9" i="5"/>
  <c r="CS9" i="5"/>
  <c r="CK9" i="5"/>
  <c r="CC9" i="5"/>
  <c r="DB9" i="5"/>
  <c r="CT9" i="5"/>
  <c r="CL9" i="5"/>
  <c r="CD9" i="5"/>
  <c r="DC9" i="5"/>
  <c r="CU9" i="5"/>
  <c r="CM9" i="5"/>
  <c r="CE9" i="5"/>
  <c r="BW9" i="5"/>
  <c r="DD9" i="5"/>
  <c r="CV9" i="5"/>
  <c r="CN9" i="5"/>
  <c r="CF9" i="5"/>
  <c r="BX9" i="5"/>
  <c r="DE9" i="5"/>
  <c r="BY9" i="5"/>
  <c r="DF9" i="5"/>
  <c r="BZ9" i="5"/>
  <c r="BS9" i="5"/>
  <c r="BT9" i="5"/>
  <c r="CH9" i="5"/>
  <c r="CW9" i="5"/>
  <c r="CX9" i="5"/>
  <c r="CO9" i="5"/>
  <c r="BU9" i="5"/>
  <c r="CG9" i="5"/>
  <c r="CP9" i="5"/>
  <c r="BV9" i="5"/>
  <c r="CY13" i="5"/>
  <c r="CQ13" i="5"/>
  <c r="CI13" i="5"/>
  <c r="CA13" i="5"/>
  <c r="CZ13" i="5"/>
  <c r="CR13" i="5"/>
  <c r="CJ13" i="5"/>
  <c r="CB13" i="5"/>
  <c r="DA13" i="5"/>
  <c r="CS13" i="5"/>
  <c r="CK13" i="5"/>
  <c r="CC13" i="5"/>
  <c r="DB13" i="5"/>
  <c r="CT13" i="5"/>
  <c r="CL13" i="5"/>
  <c r="CD13" i="5"/>
  <c r="DC13" i="5"/>
  <c r="CU13" i="5"/>
  <c r="CM13" i="5"/>
  <c r="CE13" i="5"/>
  <c r="DD13" i="5"/>
  <c r="CV13" i="5"/>
  <c r="CN13" i="5"/>
  <c r="CF13" i="5"/>
  <c r="CO13" i="5"/>
  <c r="BY13" i="5"/>
  <c r="CP13" i="5"/>
  <c r="BZ13" i="5"/>
  <c r="BT13" i="5"/>
  <c r="CX13" i="5"/>
  <c r="CG13" i="5"/>
  <c r="BS13" i="5"/>
  <c r="CH13" i="5"/>
  <c r="DE13" i="5"/>
  <c r="BU13" i="5"/>
  <c r="CW13" i="5"/>
  <c r="DF13" i="5"/>
  <c r="BV13" i="5"/>
  <c r="BW13" i="5"/>
  <c r="BX13" i="5"/>
  <c r="DC35" i="5"/>
  <c r="CU35" i="5"/>
  <c r="CM35" i="5"/>
  <c r="CE35" i="5"/>
  <c r="DD35" i="5"/>
  <c r="CV35" i="5"/>
  <c r="CN35" i="5"/>
  <c r="CF35" i="5"/>
  <c r="DE35" i="5"/>
  <c r="CW35" i="5"/>
  <c r="CO35" i="5"/>
  <c r="CG35" i="5"/>
  <c r="DF35" i="5"/>
  <c r="CX35" i="5"/>
  <c r="CP35" i="5"/>
  <c r="CH35" i="5"/>
  <c r="CY35" i="5"/>
  <c r="CQ35" i="5"/>
  <c r="CI35" i="5"/>
  <c r="CA35" i="5"/>
  <c r="CZ35" i="5"/>
  <c r="CR35" i="5"/>
  <c r="CJ35" i="5"/>
  <c r="CB35" i="5"/>
  <c r="CK35" i="5"/>
  <c r="BU35" i="5"/>
  <c r="CL35" i="5"/>
  <c r="BV35" i="5"/>
  <c r="BX35" i="5"/>
  <c r="CC35" i="5"/>
  <c r="BW35" i="5"/>
  <c r="CD35" i="5"/>
  <c r="CT35" i="5"/>
  <c r="BT35" i="5"/>
  <c r="DA35" i="5"/>
  <c r="BY35" i="5"/>
  <c r="DB35" i="5"/>
  <c r="BZ35" i="5"/>
  <c r="CS35" i="5"/>
  <c r="BS35" i="5"/>
  <c r="DC27" i="5"/>
  <c r="CU27" i="5"/>
  <c r="CM27" i="5"/>
  <c r="CE27" i="5"/>
  <c r="DD27" i="5"/>
  <c r="CV27" i="5"/>
  <c r="CN27" i="5"/>
  <c r="CF27" i="5"/>
  <c r="DE27" i="5"/>
  <c r="CW27" i="5"/>
  <c r="CO27" i="5"/>
  <c r="CG27" i="5"/>
  <c r="DF27" i="5"/>
  <c r="CX27" i="5"/>
  <c r="CP27" i="5"/>
  <c r="CH27" i="5"/>
  <c r="CY27" i="5"/>
  <c r="CQ27" i="5"/>
  <c r="CI27" i="5"/>
  <c r="CA27" i="5"/>
  <c r="CZ27" i="5"/>
  <c r="CR27" i="5"/>
  <c r="CJ27" i="5"/>
  <c r="CB27" i="5"/>
  <c r="CK27" i="5"/>
  <c r="CL27" i="5"/>
  <c r="BV27" i="5"/>
  <c r="CD27" i="5"/>
  <c r="CC27" i="5"/>
  <c r="BW27" i="5"/>
  <c r="BX27" i="5"/>
  <c r="BT27" i="5"/>
  <c r="DA27" i="5"/>
  <c r="BY27" i="5"/>
  <c r="CS27" i="5"/>
  <c r="BU27" i="5"/>
  <c r="DB27" i="5"/>
  <c r="BZ27" i="5"/>
  <c r="BS27" i="5"/>
  <c r="CT27" i="5"/>
  <c r="DC12" i="5"/>
  <c r="CU12" i="5"/>
  <c r="CM12" i="5"/>
  <c r="CE12" i="5"/>
  <c r="DD12" i="5"/>
  <c r="CV12" i="5"/>
  <c r="CN12" i="5"/>
  <c r="CF12" i="5"/>
  <c r="DE12" i="5"/>
  <c r="CW12" i="5"/>
  <c r="CO12" i="5"/>
  <c r="CG12" i="5"/>
  <c r="DF12" i="5"/>
  <c r="CX12" i="5"/>
  <c r="CP12" i="5"/>
  <c r="CH12" i="5"/>
  <c r="CY12" i="5"/>
  <c r="CQ12" i="5"/>
  <c r="CI12" i="5"/>
  <c r="CA12" i="5"/>
  <c r="CZ12" i="5"/>
  <c r="CR12" i="5"/>
  <c r="CJ12" i="5"/>
  <c r="CB12" i="5"/>
  <c r="DA12" i="5"/>
  <c r="BU12" i="5"/>
  <c r="DB12" i="5"/>
  <c r="BV12" i="5"/>
  <c r="CT12" i="5"/>
  <c r="CS12" i="5"/>
  <c r="BW12" i="5"/>
  <c r="BX12" i="5"/>
  <c r="CD12" i="5"/>
  <c r="CK12" i="5"/>
  <c r="BY12" i="5"/>
  <c r="CL12" i="5"/>
  <c r="BZ12" i="5"/>
  <c r="CC12" i="5"/>
  <c r="BS12" i="5"/>
  <c r="BT12" i="5"/>
  <c r="CY34" i="5"/>
  <c r="CQ34" i="5"/>
  <c r="CI34" i="5"/>
  <c r="CA34" i="5"/>
  <c r="CZ34" i="5"/>
  <c r="CR34" i="5"/>
  <c r="CJ34" i="5"/>
  <c r="CB34" i="5"/>
  <c r="DA34" i="5"/>
  <c r="CS34" i="5"/>
  <c r="CK34" i="5"/>
  <c r="CC34" i="5"/>
  <c r="DB34" i="5"/>
  <c r="CT34" i="5"/>
  <c r="CL34" i="5"/>
  <c r="CD34" i="5"/>
  <c r="DC34" i="5"/>
  <c r="CU34" i="5"/>
  <c r="CM34" i="5"/>
  <c r="CE34" i="5"/>
  <c r="DD34" i="5"/>
  <c r="CV34" i="5"/>
  <c r="CN34" i="5"/>
  <c r="CF34" i="5"/>
  <c r="CW34" i="5"/>
  <c r="BY34" i="5"/>
  <c r="CX34" i="5"/>
  <c r="BZ34" i="5"/>
  <c r="BS34" i="5"/>
  <c r="BT34" i="5"/>
  <c r="CO34" i="5"/>
  <c r="CP34" i="5"/>
  <c r="CG34" i="5"/>
  <c r="BU34" i="5"/>
  <c r="BW34" i="5"/>
  <c r="CH34" i="5"/>
  <c r="BV34" i="5"/>
  <c r="DE34" i="5"/>
  <c r="DF34" i="5"/>
  <c r="BX34" i="5"/>
  <c r="CY26" i="5"/>
  <c r="CQ26" i="5"/>
  <c r="CI26" i="5"/>
  <c r="CA26" i="5"/>
  <c r="CZ26" i="5"/>
  <c r="CR26" i="5"/>
  <c r="CJ26" i="5"/>
  <c r="CB26" i="5"/>
  <c r="DA26" i="5"/>
  <c r="CS26" i="5"/>
  <c r="CK26" i="5"/>
  <c r="CC26" i="5"/>
  <c r="DB26" i="5"/>
  <c r="CT26" i="5"/>
  <c r="CL26" i="5"/>
  <c r="CD26" i="5"/>
  <c r="DC26" i="5"/>
  <c r="CU26" i="5"/>
  <c r="CM26" i="5"/>
  <c r="CE26" i="5"/>
  <c r="DD26" i="5"/>
  <c r="CV26" i="5"/>
  <c r="CN26" i="5"/>
  <c r="CF26" i="5"/>
  <c r="CW26" i="5"/>
  <c r="BY26" i="5"/>
  <c r="CX26" i="5"/>
  <c r="BZ26" i="5"/>
  <c r="BS26" i="5"/>
  <c r="CP26" i="5"/>
  <c r="BX26" i="5"/>
  <c r="CO26" i="5"/>
  <c r="BT26" i="5"/>
  <c r="CG26" i="5"/>
  <c r="BU26" i="5"/>
  <c r="BW26" i="5"/>
  <c r="DF26" i="5"/>
  <c r="CH26" i="5"/>
  <c r="BV26" i="5"/>
  <c r="DE26" i="5"/>
  <c r="DC31" i="5"/>
  <c r="CU31" i="5"/>
  <c r="CM31" i="5"/>
  <c r="CE31" i="5"/>
  <c r="DD31" i="5"/>
  <c r="CV31" i="5"/>
  <c r="CN31" i="5"/>
  <c r="CF31" i="5"/>
  <c r="DE31" i="5"/>
  <c r="CW31" i="5"/>
  <c r="CO31" i="5"/>
  <c r="CG31" i="5"/>
  <c r="DF31" i="5"/>
  <c r="CX31" i="5"/>
  <c r="CP31" i="5"/>
  <c r="CH31" i="5"/>
  <c r="CY31" i="5"/>
  <c r="CQ31" i="5"/>
  <c r="CI31" i="5"/>
  <c r="CA31" i="5"/>
  <c r="CZ31" i="5"/>
  <c r="CR31" i="5"/>
  <c r="CJ31" i="5"/>
  <c r="CB31" i="5"/>
  <c r="DA31" i="5"/>
  <c r="DB31" i="5"/>
  <c r="BV31" i="5"/>
  <c r="CT31" i="5"/>
  <c r="BX31" i="5"/>
  <c r="BT31" i="5"/>
  <c r="CS31" i="5"/>
  <c r="BW31" i="5"/>
  <c r="BU31" i="5"/>
  <c r="CK31" i="5"/>
  <c r="BY31" i="5"/>
  <c r="CC31" i="5"/>
  <c r="CL31" i="5"/>
  <c r="BZ31" i="5"/>
  <c r="BS31" i="5"/>
  <c r="CD31" i="5"/>
  <c r="DC33" i="5"/>
  <c r="CU33" i="5"/>
  <c r="CM33" i="5"/>
  <c r="CE33" i="5"/>
  <c r="DD33" i="5"/>
  <c r="CV33" i="5"/>
  <c r="CN33" i="5"/>
  <c r="CF33" i="5"/>
  <c r="DE33" i="5"/>
  <c r="CW33" i="5"/>
  <c r="CO33" i="5"/>
  <c r="CG33" i="5"/>
  <c r="DF33" i="5"/>
  <c r="CX33" i="5"/>
  <c r="CP33" i="5"/>
  <c r="CH33" i="5"/>
  <c r="CY33" i="5"/>
  <c r="CQ33" i="5"/>
  <c r="CI33" i="5"/>
  <c r="CA33" i="5"/>
  <c r="CZ33" i="5"/>
  <c r="CR33" i="5"/>
  <c r="CJ33" i="5"/>
  <c r="CB33" i="5"/>
  <c r="CC33" i="5"/>
  <c r="CD33" i="5"/>
  <c r="BV33" i="5"/>
  <c r="DB33" i="5"/>
  <c r="DA33" i="5"/>
  <c r="BW33" i="5"/>
  <c r="BX33" i="5"/>
  <c r="CS33" i="5"/>
  <c r="BY33" i="5"/>
  <c r="BS33" i="5"/>
  <c r="CT33" i="5"/>
  <c r="BZ33" i="5"/>
  <c r="CK33" i="5"/>
  <c r="CL33" i="5"/>
  <c r="BT33" i="5"/>
  <c r="BU33" i="5"/>
  <c r="DC14" i="5"/>
  <c r="CU14" i="5"/>
  <c r="CM14" i="5"/>
  <c r="CE14" i="5"/>
  <c r="DD14" i="5"/>
  <c r="CV14" i="5"/>
  <c r="CN14" i="5"/>
  <c r="CF14" i="5"/>
  <c r="DE14" i="5"/>
  <c r="CW14" i="5"/>
  <c r="CO14" i="5"/>
  <c r="CG14" i="5"/>
  <c r="DF14" i="5"/>
  <c r="CX14" i="5"/>
  <c r="CP14" i="5"/>
  <c r="CH14" i="5"/>
  <c r="CY14" i="5"/>
  <c r="CQ14" i="5"/>
  <c r="CI14" i="5"/>
  <c r="CA14" i="5"/>
  <c r="CZ14" i="5"/>
  <c r="CR14" i="5"/>
  <c r="CJ14" i="5"/>
  <c r="CB14" i="5"/>
  <c r="CC14" i="5"/>
  <c r="CD14" i="5"/>
  <c r="BV14" i="5"/>
  <c r="DB14" i="5"/>
  <c r="BX14" i="5"/>
  <c r="CL14" i="5"/>
  <c r="DA14" i="5"/>
  <c r="BW14" i="5"/>
  <c r="BT14" i="5"/>
  <c r="BU14" i="5"/>
  <c r="CS14" i="5"/>
  <c r="BY14" i="5"/>
  <c r="CK14" i="5"/>
  <c r="BS14" i="5"/>
  <c r="CT14" i="5"/>
  <c r="BZ14" i="5"/>
  <c r="K20" i="4"/>
  <c r="K19" i="4"/>
  <c r="F15" i="4"/>
  <c r="K15" i="4"/>
  <c r="T5" i="5"/>
  <c r="BS5" i="5" s="1"/>
  <c r="F11" i="4"/>
  <c r="K14" i="4"/>
  <c r="O9" i="4"/>
  <c r="BN9" i="5"/>
  <c r="BN13" i="5"/>
  <c r="BN28" i="5"/>
  <c r="BN30" i="5"/>
  <c r="BN31" i="5"/>
  <c r="BN11" i="5"/>
  <c r="BN10" i="5"/>
  <c r="BN12" i="5"/>
  <c r="BN35" i="5"/>
  <c r="BN37" i="5"/>
  <c r="BN70" i="5"/>
  <c r="BN36" i="5"/>
  <c r="BN14" i="5"/>
  <c r="BN27" i="5"/>
  <c r="BN29" i="5"/>
  <c r="BN32" i="5"/>
  <c r="BN26" i="5"/>
  <c r="BN69" i="5"/>
  <c r="AN5" i="5"/>
  <c r="CM5" i="5" s="1"/>
  <c r="F19" i="4"/>
  <c r="F14" i="4"/>
  <c r="F10" i="4"/>
  <c r="K18" i="4"/>
  <c r="K12" i="4"/>
  <c r="M9" i="4"/>
  <c r="BL9" i="5"/>
  <c r="BL10" i="5"/>
  <c r="BL11" i="5"/>
  <c r="BL12" i="5"/>
  <c r="BL13" i="5"/>
  <c r="BL14" i="5"/>
  <c r="BL26" i="5"/>
  <c r="BL27" i="5"/>
  <c r="BL28" i="5"/>
  <c r="BL29" i="5"/>
  <c r="BL32" i="5"/>
  <c r="BL35" i="5"/>
  <c r="BL37" i="5"/>
  <c r="BL31" i="5"/>
  <c r="BL36" i="5"/>
  <c r="BL69" i="5"/>
  <c r="BL30" i="5"/>
  <c r="BL70" i="5"/>
  <c r="BP9" i="5"/>
  <c r="BP10" i="5"/>
  <c r="BP11" i="5"/>
  <c r="BP12" i="5"/>
  <c r="BP13" i="5"/>
  <c r="BP14" i="5"/>
  <c r="BP26" i="5"/>
  <c r="BP27" i="5"/>
  <c r="BP28" i="5"/>
  <c r="BP29" i="5"/>
  <c r="BP31" i="5"/>
  <c r="BP32" i="5"/>
  <c r="BP36" i="5"/>
  <c r="BP69" i="5"/>
  <c r="BP30" i="5"/>
  <c r="BP35" i="5"/>
  <c r="BP37" i="5"/>
  <c r="BP70" i="5"/>
  <c r="L5" i="5"/>
  <c r="BK5" i="5" s="1"/>
  <c r="AB5" i="5"/>
  <c r="CA5" i="5" s="1"/>
  <c r="CQ5" i="5"/>
  <c r="F16" i="4"/>
  <c r="F12" i="4"/>
  <c r="BK9" i="5"/>
  <c r="BK11" i="5"/>
  <c r="BK26" i="5"/>
  <c r="BK12" i="5"/>
  <c r="BK13" i="5"/>
  <c r="BK14" i="5"/>
  <c r="BK31" i="5"/>
  <c r="BK32" i="5"/>
  <c r="BK35" i="5"/>
  <c r="BK36" i="5"/>
  <c r="BK37" i="5"/>
  <c r="BK69" i="5"/>
  <c r="BK70" i="5"/>
  <c r="BK28" i="5"/>
  <c r="BK30" i="5"/>
  <c r="BK27" i="5"/>
  <c r="BK29" i="5"/>
  <c r="BK10" i="5"/>
  <c r="BO10" i="5"/>
  <c r="BO14" i="5"/>
  <c r="BO29" i="5"/>
  <c r="BO30" i="5"/>
  <c r="BO32" i="5"/>
  <c r="BO35" i="5"/>
  <c r="BO36" i="5"/>
  <c r="BO37" i="5"/>
  <c r="BO69" i="5"/>
  <c r="BO70" i="5"/>
  <c r="BO9" i="5"/>
  <c r="BO26" i="5"/>
  <c r="BO28" i="5"/>
  <c r="BO31" i="5"/>
  <c r="BO12" i="5"/>
  <c r="BO27" i="5"/>
  <c r="BO11" i="5"/>
  <c r="BO13" i="5"/>
  <c r="G9" i="4"/>
  <c r="F13" i="4"/>
  <c r="BM9" i="5"/>
  <c r="BM12" i="5"/>
  <c r="BM27" i="5"/>
  <c r="BM10" i="5"/>
  <c r="BM11" i="5"/>
  <c r="BM13" i="5"/>
  <c r="BM26" i="5"/>
  <c r="BM14" i="5"/>
  <c r="BM30" i="5"/>
  <c r="BM29" i="5"/>
  <c r="BM32" i="5"/>
  <c r="BM36" i="5"/>
  <c r="BM69" i="5"/>
  <c r="BM31" i="5"/>
  <c r="BM35" i="5"/>
  <c r="BM37" i="5"/>
  <c r="BM70" i="5"/>
  <c r="BM28" i="5"/>
  <c r="BL33" i="5"/>
  <c r="BP33" i="5"/>
  <c r="BK33" i="5"/>
  <c r="BM33" i="5"/>
  <c r="BN33" i="5"/>
  <c r="BO33" i="5"/>
  <c r="BL34" i="5"/>
  <c r="BP34" i="5"/>
  <c r="BK34" i="5"/>
  <c r="BM34" i="5"/>
  <c r="BN34" i="5"/>
  <c r="BO34" i="5"/>
  <c r="O10" i="4"/>
  <c r="BR10" i="5"/>
  <c r="BR12" i="5"/>
  <c r="BR14" i="5"/>
  <c r="BR27" i="5"/>
  <c r="BR29" i="5"/>
  <c r="BR31" i="5"/>
  <c r="BR33" i="5"/>
  <c r="BR35" i="5"/>
  <c r="BR37" i="5"/>
  <c r="BR70" i="5"/>
  <c r="BR9" i="5"/>
  <c r="BR11" i="5"/>
  <c r="BR13" i="5"/>
  <c r="BR26" i="5"/>
  <c r="BR28" i="5"/>
  <c r="BR30" i="5"/>
  <c r="BR32" i="5"/>
  <c r="BR34" i="5"/>
  <c r="BR36" i="5"/>
  <c r="BR69" i="5"/>
  <c r="BQ9" i="5"/>
  <c r="BQ10" i="5"/>
  <c r="BQ11" i="5"/>
  <c r="BQ12" i="5"/>
  <c r="BQ13" i="5"/>
  <c r="BQ14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69" i="5"/>
  <c r="BQ70" i="5"/>
  <c r="BP8" i="5"/>
  <c r="BQ8" i="5"/>
  <c r="BO8" i="5"/>
  <c r="BR8" i="5"/>
  <c r="BH71" i="5"/>
  <c r="BH73" i="5" s="1"/>
  <c r="BN8" i="5"/>
  <c r="BM8" i="5"/>
  <c r="BK8" i="5"/>
  <c r="BL8" i="5"/>
  <c r="BJ3" i="5"/>
  <c r="L3" i="5"/>
  <c r="L11" i="4"/>
  <c r="G13" i="4"/>
  <c r="L18" i="4"/>
  <c r="G20" i="4"/>
  <c r="L21" i="4"/>
  <c r="H9" i="4"/>
  <c r="H10" i="4"/>
  <c r="H11" i="4"/>
  <c r="H12" i="4"/>
  <c r="H13" i="4"/>
  <c r="H14" i="4"/>
  <c r="H15" i="4"/>
  <c r="H16" i="4"/>
  <c r="H18" i="4"/>
  <c r="H19" i="4"/>
  <c r="H20" i="4"/>
  <c r="H21" i="4"/>
  <c r="L10" i="4"/>
  <c r="G12" i="4"/>
  <c r="L14" i="4"/>
  <c r="L15" i="4"/>
  <c r="G16" i="4"/>
  <c r="G19" i="4"/>
  <c r="I9" i="4"/>
  <c r="I10" i="4"/>
  <c r="I11" i="4"/>
  <c r="I12" i="4"/>
  <c r="I13" i="4"/>
  <c r="I14" i="4"/>
  <c r="I15" i="4"/>
  <c r="I16" i="4"/>
  <c r="I18" i="4"/>
  <c r="I19" i="4"/>
  <c r="I20" i="4"/>
  <c r="I21" i="4"/>
  <c r="J9" i="4"/>
  <c r="J10" i="4"/>
  <c r="J11" i="4"/>
  <c r="J12" i="4"/>
  <c r="J13" i="4"/>
  <c r="J14" i="4"/>
  <c r="J15" i="4"/>
  <c r="J16" i="4"/>
  <c r="J18" i="4"/>
  <c r="J19" i="4"/>
  <c r="J20" i="4"/>
  <c r="J21" i="4"/>
  <c r="DG69" i="5" l="1"/>
  <c r="DG70" i="5"/>
  <c r="DG34" i="5"/>
  <c r="DG33" i="5"/>
  <c r="CI71" i="5"/>
  <c r="CI73" i="5" s="1"/>
  <c r="BR71" i="5"/>
  <c r="BR73" i="5" s="1"/>
  <c r="DA71" i="5"/>
  <c r="DA73" i="5" s="1"/>
  <c r="BU71" i="5"/>
  <c r="BU73" i="5" s="1"/>
  <c r="BT71" i="5"/>
  <c r="BT73" i="5" s="1"/>
  <c r="BO71" i="5"/>
  <c r="BO73" i="5" s="1"/>
  <c r="CP71" i="5"/>
  <c r="CP73" i="5" s="1"/>
  <c r="DB71" i="5"/>
  <c r="DB73" i="5" s="1"/>
  <c r="CG71" i="5"/>
  <c r="CG73" i="5" s="1"/>
  <c r="CN71" i="5"/>
  <c r="CN73" i="5" s="1"/>
  <c r="BP71" i="5"/>
  <c r="BP73" i="5" s="1"/>
  <c r="CJ71" i="5"/>
  <c r="CJ73" i="5" s="1"/>
  <c r="CY71" i="5"/>
  <c r="CY73" i="5" s="1"/>
  <c r="CL71" i="5"/>
  <c r="CL73" i="5" s="1"/>
  <c r="CU71" i="5"/>
  <c r="CU73" i="5" s="1"/>
  <c r="CW71" i="5"/>
  <c r="CW73" i="5" s="1"/>
  <c r="CQ71" i="5"/>
  <c r="CQ73" i="5" s="1"/>
  <c r="BK71" i="5"/>
  <c r="BK73" i="5" s="1"/>
  <c r="CH71" i="5"/>
  <c r="CH73" i="5" s="1"/>
  <c r="BV71" i="5"/>
  <c r="BV73" i="5" s="1"/>
  <c r="CC71" i="5"/>
  <c r="CC73" i="5" s="1"/>
  <c r="BM71" i="5"/>
  <c r="BM73" i="5" s="1"/>
  <c r="DD71" i="5"/>
  <c r="DD73" i="5" s="1"/>
  <c r="BX71" i="5"/>
  <c r="BX73" i="5" s="1"/>
  <c r="CR71" i="5"/>
  <c r="CR73" i="5" s="1"/>
  <c r="CF71" i="5"/>
  <c r="CF73" i="5" s="1"/>
  <c r="CZ71" i="5"/>
  <c r="CZ73" i="5" s="1"/>
  <c r="BS71" i="5"/>
  <c r="BS73" i="5" s="1"/>
  <c r="DF71" i="5"/>
  <c r="DF73" i="5" s="1"/>
  <c r="CK71" i="5"/>
  <c r="CK73" i="5" s="1"/>
  <c r="CB71" i="5"/>
  <c r="CB73" i="5" s="1"/>
  <c r="CE71" i="5"/>
  <c r="CE73" i="5" s="1"/>
  <c r="BN71" i="5"/>
  <c r="BN73" i="5" s="1"/>
  <c r="CD71" i="5"/>
  <c r="CD73" i="5" s="1"/>
  <c r="BQ71" i="5"/>
  <c r="BQ73" i="5" s="1"/>
  <c r="CA71" i="5"/>
  <c r="CA73" i="5" s="1"/>
  <c r="CX71" i="5"/>
  <c r="CX73" i="5" s="1"/>
  <c r="CS71" i="5"/>
  <c r="CS73" i="5" s="1"/>
  <c r="CM71" i="5"/>
  <c r="CM73" i="5" s="1"/>
  <c r="BW71" i="5"/>
  <c r="BW73" i="5" s="1"/>
  <c r="BZ71" i="5"/>
  <c r="BZ73" i="5" s="1"/>
  <c r="CT71" i="5"/>
  <c r="CT73" i="5" s="1"/>
  <c r="DE71" i="5"/>
  <c r="DE73" i="5" s="1"/>
  <c r="CO71" i="5"/>
  <c r="CO73" i="5" s="1"/>
  <c r="BY71" i="5"/>
  <c r="BY73" i="5" s="1"/>
  <c r="BL71" i="5"/>
  <c r="BL73" i="5" s="1"/>
  <c r="CV71" i="5"/>
  <c r="CV73" i="5" s="1"/>
  <c r="DC71" i="5"/>
  <c r="DC73" i="5" s="1"/>
  <c r="DG30" i="5"/>
  <c r="DG32" i="5"/>
  <c r="DG28" i="5"/>
  <c r="DG13" i="5"/>
  <c r="DG26" i="5"/>
  <c r="DG11" i="5"/>
  <c r="DG36" i="5"/>
  <c r="DG14" i="5"/>
  <c r="DG35" i="5"/>
  <c r="DG31" i="5"/>
  <c r="DG9" i="5"/>
  <c r="DG29" i="5"/>
  <c r="DG8" i="5"/>
  <c r="DG37" i="5"/>
  <c r="DG27" i="5"/>
  <c r="DG12" i="5"/>
  <c r="DG10" i="5"/>
  <c r="DG73" i="5" l="1"/>
  <c r="J75" i="5" s="1"/>
  <c r="J80" i="5" l="1"/>
  <c r="J84" i="5"/>
  <c r="J88" i="5"/>
  <c r="J91" i="5" l="1"/>
  <c r="D9" i="8" s="1"/>
  <c r="F9" i="8" s="1"/>
  <c r="D3" i="8" l="1"/>
  <c r="D11" i="8" s="1"/>
  <c r="E11" i="8" s="1"/>
  <c r="E9" i="8"/>
  <c r="G9" i="8" s="1"/>
  <c r="D15" i="8" l="1"/>
  <c r="E15" i="8" s="1"/>
  <c r="D14" i="8"/>
  <c r="F14" i="8" s="1"/>
  <c r="D6" i="8"/>
  <c r="E6" i="8" s="1"/>
  <c r="D12" i="8"/>
  <c r="F12" i="8" s="1"/>
  <c r="D8" i="8"/>
  <c r="E8" i="8" s="1"/>
  <c r="D10" i="8"/>
  <c r="F11" i="8" s="1"/>
  <c r="D7" i="8"/>
  <c r="E7" i="8" s="1"/>
  <c r="E12" i="8" l="1"/>
  <c r="E14" i="8"/>
  <c r="G14" i="8" s="1"/>
  <c r="E10" i="8"/>
  <c r="G11" i="8" s="1"/>
  <c r="D16" i="8"/>
  <c r="D3" i="10" s="1"/>
  <c r="F8" i="8"/>
  <c r="G8" i="8"/>
  <c r="E16" i="8" l="1"/>
  <c r="I11" i="8"/>
  <c r="I14" i="8"/>
  <c r="I12" i="8"/>
  <c r="G12" i="8"/>
  <c r="G16" i="8" s="1"/>
  <c r="D4" i="10" s="1"/>
  <c r="I8" i="8"/>
  <c r="I9" i="8"/>
  <c r="E17" i="1"/>
  <c r="F15" i="1"/>
  <c r="E15" i="1"/>
  <c r="F14" i="1"/>
  <c r="E14" i="1"/>
  <c r="F13" i="1"/>
  <c r="E13" i="1"/>
  <c r="C3" i="1"/>
</calcChain>
</file>

<file path=xl/comments1.xml><?xml version="1.0" encoding="utf-8"?>
<comments xmlns="http://schemas.openxmlformats.org/spreadsheetml/2006/main">
  <authors>
    <author>EDS e.Solutions</author>
    <author>Administrador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>EDS e.Solutions:</t>
        </r>
        <r>
          <rPr>
            <sz val="8"/>
            <color indexed="81"/>
            <rFont val="Tahoma"/>
            <family val="2"/>
          </rPr>
          <t xml:space="preserve">
N: New
C: Change
R: Repetitive</t>
        </r>
      </text>
    </comment>
    <comment ref="A73" authorId="1" shapeId="0">
      <text>
        <r>
          <rPr>
            <b/>
            <sz val="8"/>
            <color indexed="81"/>
            <rFont val="Tahoma"/>
            <family val="2"/>
          </rPr>
          <t>EDS e.Solutions:</t>
        </r>
        <r>
          <rPr>
            <sz val="8"/>
            <color indexed="81"/>
            <rFont val="Tahoma"/>
            <family val="2"/>
          </rPr>
          <t xml:space="preserve">
make sure to adjust the total to include each functional area.</t>
        </r>
      </text>
    </comment>
  </commentList>
</comments>
</file>

<file path=xl/comments2.xml><?xml version="1.0" encoding="utf-8"?>
<comments xmlns="http://schemas.openxmlformats.org/spreadsheetml/2006/main">
  <authors>
    <author>nztxkx</author>
  </authors>
  <commentList>
    <comment ref="B14" authorId="0" shapeId="0">
      <text>
        <r>
          <rPr>
            <b/>
            <sz val="8"/>
            <color indexed="81"/>
            <rFont val="Tahoma"/>
            <family val="2"/>
          </rPr>
          <t>nztxkx:</t>
        </r>
        <r>
          <rPr>
            <sz val="8"/>
            <color indexed="81"/>
            <rFont val="Tahoma"/>
            <family val="2"/>
          </rPr>
          <t xml:space="preserve">
Includes Program Managers time</t>
        </r>
      </text>
    </comment>
  </commentList>
</comments>
</file>

<file path=xl/comments3.xml><?xml version="1.0" encoding="utf-8"?>
<comments xmlns="http://schemas.openxmlformats.org/spreadsheetml/2006/main">
  <authors>
    <author>Emerson Andrade</author>
    <author>Guilherme Costa Santos</author>
  </authors>
  <commentList>
    <comment ref="E15" authorId="0" shapeId="0">
      <text>
        <r>
          <rPr>
            <sz val="9"/>
            <color indexed="81"/>
            <rFont val="Tahoma"/>
            <family val="2"/>
          </rPr>
          <t>Caso seja um recurso terceiro, fornecer aqui o custo hora da consultoria. Sendo funcionário, não informe valor nenhum</t>
        </r>
      </text>
    </comment>
    <comment ref="G25" authorId="1" shapeId="0">
      <text>
        <r>
          <rPr>
            <b/>
            <sz val="9"/>
            <color indexed="81"/>
            <rFont val="Segoe UI"/>
            <family val="2"/>
          </rPr>
          <t>Guilherme Costa Santos:</t>
        </r>
        <r>
          <rPr>
            <sz val="9"/>
            <color indexed="81"/>
            <rFont val="Segoe UI"/>
            <family val="2"/>
          </rPr>
          <t xml:space="preserve">
EM TREINAMENTO</t>
        </r>
      </text>
    </comment>
  </commentList>
</comments>
</file>

<file path=xl/sharedStrings.xml><?xml version="1.0" encoding="utf-8"?>
<sst xmlns="http://schemas.openxmlformats.org/spreadsheetml/2006/main" count="592" uniqueCount="310">
  <si>
    <t>Instructions:</t>
  </si>
  <si>
    <t>Enter Project Name here:
(it gets carried over to other cells)</t>
  </si>
  <si>
    <t>Identificador da Solicitação:</t>
  </si>
  <si>
    <t>Data da Solicitação:</t>
  </si>
  <si>
    <t>Nome da Demanda:</t>
  </si>
  <si>
    <t>Estivatva do cliente - Grau W:</t>
  </si>
  <si>
    <t>W (-50%, +100%)</t>
  </si>
  <si>
    <t>Z (-25%, +50%)</t>
  </si>
  <si>
    <t>A (-10%, +10%)</t>
  </si>
  <si>
    <t>Legend</t>
  </si>
  <si>
    <t>Enterable fields</t>
  </si>
  <si>
    <t>Label</t>
  </si>
  <si>
    <t>Estimativa foi de:</t>
  </si>
  <si>
    <t>Criteria</t>
  </si>
  <si>
    <t>easy</t>
  </si>
  <si>
    <t>low</t>
  </si>
  <si>
    <t>medium</t>
  </si>
  <si>
    <t>high</t>
  </si>
  <si>
    <t>QTT</t>
  </si>
  <si>
    <t>HRS</t>
  </si>
  <si>
    <t>Criterio</t>
  </si>
  <si>
    <t>SAS BASE</t>
  </si>
  <si>
    <t>Scripts</t>
  </si>
  <si>
    <t>Data Steps</t>
  </si>
  <si>
    <t>Macro Variaveis</t>
  </si>
  <si>
    <t>Tabelas de Entrada</t>
  </si>
  <si>
    <t>Tabelas de Saida</t>
  </si>
  <si>
    <t>Vetores</t>
  </si>
  <si>
    <t>Macros</t>
  </si>
  <si>
    <t>DATA INTEGRATION</t>
  </si>
  <si>
    <t>JOBs</t>
  </si>
  <si>
    <t>Tabelas</t>
  </si>
  <si>
    <t>Transformações</t>
  </si>
  <si>
    <t>Arquivos Posicionais</t>
  </si>
  <si>
    <t>Planilhas</t>
  </si>
  <si>
    <t>Transformações Customizadas (User WriteCode)</t>
  </si>
  <si>
    <t>Mapping</t>
  </si>
  <si>
    <t>DATA QUALITY</t>
  </si>
  <si>
    <t>BUSSINES RULES</t>
  </si>
  <si>
    <t>RISK DIMENSIONS</t>
  </si>
  <si>
    <t>SAS VA</t>
  </si>
  <si>
    <t>SAS IRM</t>
  </si>
  <si>
    <t>SAS RFW</t>
  </si>
  <si>
    <t>Effort Matrix</t>
  </si>
  <si>
    <t>Factors</t>
  </si>
  <si>
    <t>N</t>
  </si>
  <si>
    <t>New Factor</t>
  </si>
  <si>
    <t>C</t>
  </si>
  <si>
    <t>Change as % of New</t>
  </si>
  <si>
    <t>R</t>
  </si>
  <si>
    <t>Repetition as % of New</t>
  </si>
  <si>
    <t>Base Effort Level</t>
  </si>
  <si>
    <t>New</t>
  </si>
  <si>
    <t>Change</t>
  </si>
  <si>
    <t>Easy</t>
  </si>
  <si>
    <t>Low</t>
  </si>
  <si>
    <t>Medium</t>
  </si>
  <si>
    <t>High</t>
  </si>
  <si>
    <t>Rep</t>
  </si>
  <si>
    <t>Data</t>
  </si>
  <si>
    <t>XML</t>
  </si>
  <si>
    <t>Metrics</t>
  </si>
  <si>
    <t>Stored Procedure</t>
  </si>
  <si>
    <t>functions (Insert, update, delete)</t>
  </si>
  <si>
    <t>Qtt. tables</t>
  </si>
  <si>
    <t>Qtt. fields</t>
  </si>
  <si>
    <t>Tabela DB</t>
  </si>
  <si>
    <t>fields</t>
  </si>
  <si>
    <t>views</t>
  </si>
  <si>
    <t>XML/XSD</t>
  </si>
  <si>
    <t>Fields</t>
  </si>
  <si>
    <t>XSL</t>
  </si>
  <si>
    <t>Hierarchy levels</t>
  </si>
  <si>
    <t>Config / Property File</t>
  </si>
  <si>
    <t>Component Count</t>
  </si>
  <si>
    <t>Effort Hours</t>
  </si>
  <si>
    <t>Type</t>
  </si>
  <si>
    <t>Total</t>
  </si>
  <si>
    <t>Factor</t>
  </si>
  <si>
    <t>Total   (hours)</t>
  </si>
  <si>
    <t>total "Melhorias identificadas para expansão da ferramenta"</t>
  </si>
  <si>
    <t>Component Totals</t>
  </si>
  <si>
    <t>Sub Total</t>
  </si>
  <si>
    <r>
      <t xml:space="preserve"> </t>
    </r>
    <r>
      <rPr>
        <b/>
        <sz val="9"/>
        <rFont val="Arial"/>
        <family val="2"/>
      </rPr>
      <t>OTHER ADJUSTMENT FACTORS</t>
    </r>
  </si>
  <si>
    <t xml:space="preserve">   1. Experience level on technology</t>
  </si>
  <si>
    <t>=</t>
  </si>
  <si>
    <t xml:space="preserve">   2. Experience level on Application</t>
  </si>
  <si>
    <t xml:space="preserve">   3. Type of Risk                                   </t>
  </si>
  <si>
    <r>
      <t xml:space="preserve">PRODUCE </t>
    </r>
    <r>
      <rPr>
        <b/>
        <sz val="8"/>
        <color indexed="10"/>
        <rFont val="Arial"/>
        <family val="2"/>
      </rPr>
      <t>TOTAL</t>
    </r>
  </si>
  <si>
    <t>Critério</t>
  </si>
  <si>
    <t>Requisito</t>
  </si>
  <si>
    <t>Justificativa</t>
  </si>
  <si>
    <t>Contagem de Componentes e Justificativas</t>
  </si>
  <si>
    <r>
      <t>Assumptions and Comments:</t>
    </r>
    <r>
      <rPr>
        <sz val="10"/>
        <rFont val="Arial"/>
        <family val="2"/>
      </rPr>
      <t xml:space="preserve">  </t>
    </r>
  </si>
  <si>
    <t>-</t>
  </si>
  <si>
    <t>SAS RGF</t>
  </si>
  <si>
    <t>Adjusted Calculations</t>
  </si>
  <si>
    <t>Check Point</t>
  </si>
  <si>
    <t>PCT</t>
  </si>
  <si>
    <t>HOURS</t>
  </si>
  <si>
    <t>FTE</t>
  </si>
  <si>
    <t>Phase</t>
  </si>
  <si>
    <t>Pcts</t>
  </si>
  <si>
    <t>Escopo e Estimativa</t>
  </si>
  <si>
    <t>Análise</t>
  </si>
  <si>
    <t>Desenho Físico</t>
  </si>
  <si>
    <t>Analysis &amp; Design</t>
  </si>
  <si>
    <t>Produce</t>
  </si>
  <si>
    <t>Implantação</t>
  </si>
  <si>
    <t>Project Management</t>
  </si>
  <si>
    <t>Training/CM/Travel</t>
  </si>
  <si>
    <t>Teste Homologação</t>
  </si>
  <si>
    <t>Teste Integrado</t>
  </si>
  <si>
    <t>Construção &amp; Teste Unitário</t>
  </si>
  <si>
    <t>Fases Engenharia</t>
  </si>
  <si>
    <t>Test</t>
  </si>
  <si>
    <t>Implement</t>
  </si>
  <si>
    <t>Lista de Requisitos há serem desenvolvidos</t>
  </si>
  <si>
    <t>Version</t>
  </si>
  <si>
    <t>Date</t>
  </si>
  <si>
    <t>Name</t>
  </si>
  <si>
    <t>Description</t>
  </si>
  <si>
    <t>1.0</t>
  </si>
  <si>
    <t>Guilherme Costa Santos</t>
  </si>
  <si>
    <t>Construção da estrutura da planilha e as metricas de critério iniciais</t>
  </si>
  <si>
    <t>Perspectiva de Acertividade:</t>
  </si>
  <si>
    <t>Projeto:</t>
  </si>
  <si>
    <t>Cliente:</t>
  </si>
  <si>
    <t>Apresentado por:</t>
  </si>
  <si>
    <t>Total (Horas)</t>
  </si>
  <si>
    <t>Total (%)</t>
  </si>
  <si>
    <t>Execução do Projeto (A)</t>
  </si>
  <si>
    <t>Garantia (B)</t>
  </si>
  <si>
    <t>Gerenciamento</t>
  </si>
  <si>
    <t>Arquitetura</t>
  </si>
  <si>
    <t>Desenvolvimento</t>
  </si>
  <si>
    <t>Testes</t>
  </si>
  <si>
    <t>Ger Testes</t>
  </si>
  <si>
    <t>Nome</t>
  </si>
  <si>
    <t>Função</t>
  </si>
  <si>
    <t>Nível</t>
  </si>
  <si>
    <t>Localidade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</si>
  <si>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</si>
  <si>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</si>
  <si>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</si>
  <si>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</si>
  <si>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</si>
  <si>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</si>
  <si>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</si>
  <si>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</si>
  <si>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</si>
  <si>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</si>
  <si>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</si>
  <si>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</si>
  <si>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Total A</t>
  </si>
  <si>
    <t>Total B</t>
  </si>
  <si>
    <t>Total A+B</t>
  </si>
  <si>
    <t>Cost</t>
  </si>
  <si>
    <t>TERCEIRO</t>
  </si>
  <si>
    <t>Terc</t>
  </si>
  <si>
    <t>Off</t>
  </si>
  <si>
    <t>PMO</t>
  </si>
  <si>
    <t>Estagiario</t>
  </si>
  <si>
    <t>Traniee</t>
  </si>
  <si>
    <t>Junior</t>
  </si>
  <si>
    <t>Pleno</t>
  </si>
  <si>
    <t>Senior</t>
  </si>
  <si>
    <t>Especialista</t>
  </si>
  <si>
    <t>SONDA-SPO</t>
  </si>
  <si>
    <t>SONDA-RIO</t>
  </si>
  <si>
    <t>SONDA-BSB</t>
  </si>
  <si>
    <t>SONDA-CE</t>
  </si>
  <si>
    <t>SONDA-POA</t>
  </si>
  <si>
    <t>SONDA-FLN</t>
  </si>
  <si>
    <t>ESTIMATIVA (HRS)</t>
  </si>
  <si>
    <t>FTEs</t>
  </si>
  <si>
    <t>G1</t>
  </si>
  <si>
    <t>G2</t>
  </si>
  <si>
    <t>G3</t>
  </si>
  <si>
    <t>Projeto</t>
  </si>
  <si>
    <t>Garantia</t>
  </si>
  <si>
    <t>Custo</t>
  </si>
  <si>
    <t>Profile</t>
  </si>
  <si>
    <t>Metadados</t>
  </si>
  <si>
    <t>Regras</t>
  </si>
  <si>
    <t>Objetivos</t>
  </si>
  <si>
    <t>Monitoramento</t>
  </si>
  <si>
    <t>Indicadores Qualidade</t>
  </si>
  <si>
    <t>BRL</t>
  </si>
  <si>
    <t>Regras de Negocio</t>
  </si>
  <si>
    <t>Condicionais</t>
  </si>
  <si>
    <t>Interfaces</t>
  </si>
  <si>
    <t>WorkFlow</t>
  </si>
  <si>
    <t>XML Fields</t>
  </si>
  <si>
    <t>LUA Methods</t>
  </si>
  <si>
    <t>Config / Property File Attribute</t>
  </si>
  <si>
    <t>REPORTS</t>
  </si>
  <si>
    <t>Analysis</t>
  </si>
  <si>
    <t>Project</t>
  </si>
  <si>
    <t>Market Data</t>
  </si>
  <si>
    <t>Methods</t>
  </si>
  <si>
    <t>Crossclass</t>
  </si>
  <si>
    <t>InstType</t>
  </si>
  <si>
    <t>Prices</t>
  </si>
  <si>
    <t>FLOW</t>
  </si>
  <si>
    <t>rich components</t>
  </si>
  <si>
    <t>custom controls</t>
  </si>
  <si>
    <t>Grids/Lists</t>
  </si>
  <si>
    <t>Config XML</t>
  </si>
  <si>
    <t>Graphs</t>
  </si>
  <si>
    <t>Filtros</t>
  </si>
  <si>
    <t>NODES</t>
  </si>
  <si>
    <t>JOB FLOW</t>
  </si>
  <si>
    <t>DOCUMENTACAO IN-PUT</t>
  </si>
  <si>
    <t>DOCUMENTACAO OUT-PUT</t>
  </si>
  <si>
    <t>Experience level on technology</t>
  </si>
  <si>
    <t>Level</t>
  </si>
  <si>
    <t>Hight</t>
  </si>
  <si>
    <t>Nivel</t>
  </si>
  <si>
    <t>Valor</t>
  </si>
  <si>
    <t>Experience level on Application</t>
  </si>
  <si>
    <t xml:space="preserve">Type of Risk  </t>
  </si>
  <si>
    <t>SAS VI</t>
  </si>
  <si>
    <t>REDE DE REALACIONAMENTO</t>
  </si>
  <si>
    <t xml:space="preserve">Entidade </t>
  </si>
  <si>
    <t>Tabelas ponte</t>
  </si>
  <si>
    <t>Indexação</t>
  </si>
  <si>
    <t>ALERTAS</t>
  </si>
  <si>
    <t>Regras de Alerta</t>
  </si>
  <si>
    <t>MONITORAMENTO</t>
  </si>
  <si>
    <t>Trigger sobre alertas</t>
  </si>
  <si>
    <t>Guilherme Costa</t>
  </si>
  <si>
    <t>DL</t>
  </si>
  <si>
    <t>PM</t>
  </si>
  <si>
    <t>FUNCIONAL ALM/RISCO</t>
  </si>
  <si>
    <t>FUNCIONAL ALM</t>
  </si>
  <si>
    <t>FUNCIONAL RISCO</t>
  </si>
  <si>
    <t>ANALISTA/ PROGRAMADOR SAS/RD</t>
  </si>
  <si>
    <t>ARQUITEO DE SOLUCAO</t>
  </si>
  <si>
    <t>ANALISTA/ PROGRAMADOR SAS/VA</t>
  </si>
  <si>
    <t>PROGRAMADOR SAS/RD</t>
  </si>
  <si>
    <t>CONSULTOR DA SOLUCAO SAS/RD (M)</t>
  </si>
  <si>
    <t>ARQUITETO DE INFRA</t>
  </si>
  <si>
    <t>ARQUITETO DE SOLUCAO SAS/RD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</si>
  <si>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</si>
  <si>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</si>
  <si>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</si>
  <si>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</si>
  <si>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</si>
  <si>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</si>
  <si>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</si>
  <si>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</si>
  <si>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</si>
  <si>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</si>
  <si>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</si>
  <si>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</si>
  <si>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</si>
  <si>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</si>
  <si>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</si>
  <si>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r>
      <t xml:space="preserve">GABARITO PARA REVISÃO DE PROJETOS
</t>
    </r>
    <r>
      <rPr>
        <sz val="12"/>
        <rFont val="HP Simplified"/>
        <family val="2"/>
      </rPr>
      <t>Dashboard</t>
    </r>
  </si>
  <si>
    <t>Execução do Projeto (A) - Distribuição por Função</t>
  </si>
  <si>
    <r>
      <rPr>
        <b/>
        <sz val="12"/>
        <color rgb="FF0096D6"/>
        <rFont val="HP Simplified"/>
        <family val="2"/>
      </rPr>
      <t>Ga</t>
    </r>
    <r>
      <rPr>
        <b/>
        <sz val="11"/>
        <color rgb="FF0096D6"/>
        <rFont val="HP Simplified"/>
        <family val="2"/>
      </rPr>
      <t>rantia (B)</t>
    </r>
  </si>
  <si>
    <t>TOTAL</t>
  </si>
  <si>
    <t>Projeto Caixa</t>
  </si>
  <si>
    <t>Onda 2</t>
  </si>
  <si>
    <t>Pacote</t>
  </si>
  <si>
    <t>Modullo</t>
  </si>
  <si>
    <t>Escopo</t>
  </si>
  <si>
    <t>Produto de Precificação</t>
  </si>
  <si>
    <t>CRI</t>
  </si>
  <si>
    <t>Cotas de fundos de investimento (inclusive FII, FIDC, FIP)</t>
  </si>
  <si>
    <t>Debentures</t>
  </si>
  <si>
    <t>Carteira Comercial AMORTIZAÇÃO ÚNICA (AMU) - PREFIXADO:</t>
  </si>
  <si>
    <t>Carteira Comercial AGRONEGOCIO - PREFIXADO:</t>
  </si>
  <si>
    <t>Carteira Comercial Habitacional e PF- PREFIXADO:</t>
  </si>
  <si>
    <t>IPCA</t>
  </si>
  <si>
    <t>Spread de Crédito Para Instituição Financeira</t>
  </si>
  <si>
    <t>Spread de Crédito para Debêntures</t>
  </si>
  <si>
    <t>V@R Histórico (Trading Book)</t>
  </si>
  <si>
    <t>Cashflow dos produtos</t>
  </si>
  <si>
    <t>Duration</t>
  </si>
  <si>
    <t>Prazo Médio</t>
  </si>
  <si>
    <t>Análise de sensibilidade Delta</t>
  </si>
  <si>
    <t>V@R Paramétrico (Trading Book)</t>
  </si>
  <si>
    <t>Fator de Risco</t>
  </si>
  <si>
    <t>Indicadores</t>
  </si>
  <si>
    <t>Fluxo de Caixa</t>
  </si>
  <si>
    <t>Os Indicares de Risco serão calculados pelo Produto, visto que são gerados após a marcação ao mercado</t>
  </si>
  <si>
    <t>O Fluxo de Caixa é gerado pelo Produto, não existe troca dados entre as camadas da solução e é gerado após a marcação ao mercado</t>
  </si>
  <si>
    <t>Letras de Crédito Imobiliário – LCI / Letras Imobiliárias Garantidas - LIG</t>
  </si>
  <si>
    <t>Letras Financeiras – LF</t>
  </si>
  <si>
    <t>Carteira Comercial SAC - CDI:</t>
  </si>
  <si>
    <t>Carteira Comercial PRICE - PREFIXADO:</t>
  </si>
  <si>
    <t>Carteira Comercial PRICE - CDI:</t>
  </si>
  <si>
    <t>Carteira Comercial FLUXO CALCULADO - IGP-M:</t>
  </si>
  <si>
    <t>Carteira Comercial FLUXO CALCULADO - IPC-A:</t>
  </si>
  <si>
    <t>IGP-M</t>
  </si>
  <si>
    <t>Certificados ou Recibos de Depósito Bancário CDB/RDB - AMORTIZAÇÃO ÚNICA - (PRE / CDI / TBF)</t>
  </si>
  <si>
    <t>Carteira Comercial PRICE - TR:</t>
  </si>
  <si>
    <t xml:space="preserve">Carteira Comercial SAC - TR: CAPITAL DE GIRO - PJ </t>
  </si>
  <si>
    <t>Commodities</t>
  </si>
  <si>
    <t>Títulos Públicos – NTNP (TR + 6% / Pre Gov)</t>
  </si>
  <si>
    <t>Carteira Comercial SAC AMORTIZAÇÃO FIXA (Regência: 551) - TR:</t>
  </si>
  <si>
    <t>Brent</t>
  </si>
  <si>
    <t>TBF</t>
  </si>
  <si>
    <t>V@R Monte Carlo (Trading Book)</t>
  </si>
  <si>
    <t>Carteira Comercial SAC CCCAIXA (Regência: 553) - TR:</t>
  </si>
  <si>
    <t>Risco de Mercado</t>
  </si>
  <si>
    <t>Backtesting V@R</t>
  </si>
  <si>
    <t>Cenários de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</si>
</sst>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"/>
    <numFmt numFmtId="166" formatCode="\+\ 0\ %"/>
    <numFmt numFmtId="167" formatCode="0\)"/>
    <numFmt numFmtId="168" formatCode="0.0%"/>
    <numFmt numFmtId="169" formatCode="d/mmm/yyyy"/>
    <numFmt numFmtId="170" formatCode="_-* #,##0_-;\-* #,##0_-;_-* &quot;-&quot;??_-;_-@_-"/>
  </numFmts>
  <fonts count="67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8"/>
      <color theme="0"/>
      <name val="Arial"/>
      <family val="2"/>
    </font>
    <font>
      <b/>
      <sz val="9"/>
      <color rgb="FFFF0000"/>
      <name val="Arial"/>
      <family val="2"/>
    </font>
    <font>
      <b/>
      <sz val="8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0"/>
      <name val="Arial"/>
      <family val="2"/>
    </font>
    <font>
      <b/>
      <sz val="8"/>
      <color indexed="9"/>
      <name val="Arial"/>
      <family val="2"/>
    </font>
    <font>
      <sz val="11"/>
      <color theme="1"/>
      <name val="Arial"/>
      <family val="2"/>
    </font>
    <font>
      <b/>
      <sz val="22"/>
      <color theme="1"/>
      <name val="Arial"/>
      <family val="2"/>
    </font>
    <font>
      <sz val="11"/>
      <color theme="1" tint="0.34998626667073579"/>
      <name val="Arial"/>
      <family val="2"/>
    </font>
    <font>
      <b/>
      <sz val="16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1"/>
      <color theme="0"/>
      <name val="Arial"/>
      <family val="2"/>
    </font>
    <font>
      <b/>
      <sz val="11"/>
      <color rgb="FF0096D6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8B2B"/>
      <name val="Arial"/>
      <family val="2"/>
    </font>
    <font>
      <sz val="10"/>
      <color rgb="FFC00000"/>
      <name val="Arial"/>
      <family val="2"/>
    </font>
    <font>
      <sz val="9"/>
      <color indexed="81"/>
      <name val="Tahoma"/>
      <family val="2"/>
    </font>
    <font>
      <b/>
      <sz val="11"/>
      <color theme="0"/>
      <name val="HP Simplified"/>
      <family val="2"/>
    </font>
    <font>
      <sz val="11"/>
      <color theme="1"/>
      <name val="HP Simplified"/>
      <family val="2"/>
    </font>
    <font>
      <sz val="8"/>
      <color rgb="FF000000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theme="1" tint="0.34998626667073579"/>
      <name val="Arial"/>
      <family val="2"/>
    </font>
    <font>
      <b/>
      <sz val="22"/>
      <name val="HP Simplified"/>
      <family val="2"/>
    </font>
    <font>
      <sz val="12"/>
      <name val="HP Simplified"/>
      <family val="2"/>
    </font>
    <font>
      <b/>
      <sz val="12"/>
      <color theme="1"/>
      <name val="HP Simplified"/>
      <family val="2"/>
    </font>
    <font>
      <b/>
      <sz val="34"/>
      <name val="HP Simplified"/>
      <family val="2"/>
    </font>
    <font>
      <b/>
      <sz val="11"/>
      <name val="HP Simplified"/>
      <family val="2"/>
    </font>
    <font>
      <b/>
      <sz val="12"/>
      <color rgb="FF0096D6"/>
      <name val="HP Simplified"/>
      <family val="2"/>
    </font>
    <font>
      <b/>
      <sz val="11"/>
      <color rgb="FF0096D6"/>
      <name val="HP Simplified"/>
      <family val="2"/>
    </font>
    <font>
      <b/>
      <sz val="16"/>
      <name val="HP Simplified"/>
      <family val="2"/>
    </font>
    <font>
      <b/>
      <sz val="10"/>
      <name val="HP Simplified"/>
      <family val="2"/>
    </font>
    <font>
      <b/>
      <sz val="16"/>
      <color theme="1" tint="0.34998626667073579"/>
      <name val="HP Simplified"/>
      <family val="2"/>
    </font>
    <font>
      <sz val="10"/>
      <color theme="1"/>
      <name val="HP Simplified"/>
      <family val="2"/>
    </font>
    <font>
      <sz val="14"/>
      <color theme="1"/>
      <name val="HP Simplified"/>
      <family val="2"/>
    </font>
    <font>
      <b/>
      <sz val="11"/>
      <color theme="1"/>
      <name val="HP Simplified"/>
      <family val="2"/>
    </font>
    <font>
      <b/>
      <sz val="11"/>
      <color rgb="FF822980"/>
      <name val="HP Simplified"/>
      <family val="2"/>
    </font>
    <font>
      <b/>
      <sz val="11"/>
      <color rgb="FF008B2B"/>
      <name val="HP Simplified"/>
      <family val="2"/>
    </font>
    <font>
      <b/>
      <sz val="11"/>
      <color theme="1" tint="0.499984740745262"/>
      <name val="HP Simplified"/>
      <family val="2"/>
    </font>
    <font>
      <b/>
      <sz val="11"/>
      <color theme="0" tint="-0.34998626667073579"/>
      <name val="HP Simplified"/>
      <family val="2"/>
    </font>
    <font>
      <b/>
      <sz val="11"/>
      <color rgb="FFF05332"/>
      <name val="HP Simplified"/>
      <family val="2"/>
    </font>
    <font>
      <b/>
      <sz val="11"/>
      <color theme="7"/>
      <name val="HP Simplified"/>
      <family val="2"/>
    </font>
    <font>
      <b/>
      <sz val="11"/>
      <color theme="0" tint="-0.249977111117893"/>
      <name val="HP Simplified"/>
      <family val="2"/>
    </font>
    <font>
      <b/>
      <sz val="11"/>
      <color theme="0" tint="-0.499984740745262"/>
      <name val="HP Simplified"/>
      <family val="2"/>
    </font>
    <font>
      <b/>
      <sz val="11"/>
      <color theme="1" tint="0.34998626667073579"/>
      <name val="HP Simplified"/>
      <family val="2"/>
    </font>
  </fonts>
  <fills count="2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96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5" tint="0.59999389629810485"/>
        <bgColor indexed="64"/>
      </patternFill>
    </fill>
  </fills>
  <borders count="8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96D6"/>
      </left>
      <right/>
      <top/>
      <bottom style="thin">
        <color rgb="FF0096D6"/>
      </bottom>
      <diagonal/>
    </border>
    <border>
      <left/>
      <right style="thin">
        <color rgb="FF0096D6"/>
      </right>
      <top/>
      <bottom style="thin">
        <color rgb="FF0096D6"/>
      </bottom>
      <diagonal/>
    </border>
    <border>
      <left style="thin">
        <color rgb="FF0096D6"/>
      </left>
      <right/>
      <top/>
      <bottom/>
      <diagonal/>
    </border>
    <border>
      <left style="thin">
        <color rgb="FF0096D6"/>
      </left>
      <right style="thin">
        <color rgb="FF0096D6"/>
      </right>
      <top style="thin">
        <color rgb="FF0096D6"/>
      </top>
      <bottom style="thin">
        <color rgb="FF0096D6"/>
      </bottom>
      <diagonal/>
    </border>
    <border>
      <left style="thin">
        <color rgb="FF0096D6"/>
      </left>
      <right/>
      <top style="thin">
        <color rgb="FF0096D6"/>
      </top>
      <bottom style="thin">
        <color rgb="FF0096D6"/>
      </bottom>
      <diagonal/>
    </border>
    <border>
      <left/>
      <right style="thin">
        <color rgb="FF0096D6"/>
      </right>
      <top style="thin">
        <color rgb="FF0096D6"/>
      </top>
      <bottom style="thin">
        <color rgb="FF0096D6"/>
      </bottom>
      <diagonal/>
    </border>
    <border>
      <left style="thin">
        <color rgb="FF0096D6"/>
      </left>
      <right style="thin">
        <color rgb="FF0096D6"/>
      </right>
      <top/>
      <bottom/>
      <diagonal/>
    </border>
    <border>
      <left/>
      <right/>
      <top style="thin">
        <color rgb="FF0096D6"/>
      </top>
      <bottom style="thin">
        <color rgb="FF0096D6"/>
      </bottom>
      <diagonal/>
    </border>
    <border>
      <left style="thin">
        <color rgb="FF0096D6"/>
      </left>
      <right style="thin">
        <color rgb="FF0096D6"/>
      </right>
      <top style="thin">
        <color rgb="FF0096D6"/>
      </top>
      <bottom/>
      <diagonal/>
    </border>
    <border>
      <left/>
      <right/>
      <top style="thin">
        <color theme="0" tint="-4.9989318521683403E-2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</cellStyleXfs>
  <cellXfs count="441">
    <xf numFmtId="0" fontId="0" fillId="0" borderId="0" xfId="0"/>
    <xf numFmtId="0" fontId="2" fillId="0" borderId="0" xfId="0" applyFont="1" applyProtection="1"/>
    <xf numFmtId="0" fontId="3" fillId="2" borderId="5" xfId="0" applyFont="1" applyFill="1" applyBorder="1" applyAlignment="1" applyProtection="1">
      <alignment horizontal="right"/>
    </xf>
    <xf numFmtId="0" fontId="3" fillId="3" borderId="0" xfId="0" applyFont="1" applyFill="1" applyBorder="1" applyAlignment="1" applyProtection="1">
      <alignment horizontal="right"/>
    </xf>
    <xf numFmtId="0" fontId="0" fillId="3" borderId="0" xfId="0" applyFill="1" applyBorder="1" applyProtection="1"/>
    <xf numFmtId="0" fontId="2" fillId="5" borderId="5" xfId="0" applyFont="1" applyFill="1" applyBorder="1" applyProtection="1"/>
    <xf numFmtId="1" fontId="2" fillId="5" borderId="5" xfId="0" applyNumberFormat="1" applyFont="1" applyFill="1" applyBorder="1" applyProtection="1"/>
    <xf numFmtId="0" fontId="2" fillId="6" borderId="5" xfId="0" applyFont="1" applyFill="1" applyBorder="1" applyProtection="1"/>
    <xf numFmtId="0" fontId="2" fillId="3" borderId="0" xfId="0" applyFont="1" applyFill="1" applyProtection="1"/>
    <xf numFmtId="0" fontId="3" fillId="3" borderId="0" xfId="0" applyFont="1" applyFill="1" applyProtection="1"/>
    <xf numFmtId="0" fontId="0" fillId="3" borderId="6" xfId="0" applyFill="1" applyBorder="1" applyProtection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" xfId="0" applyFill="1" applyBorder="1" applyProtection="1"/>
    <xf numFmtId="0" fontId="2" fillId="3" borderId="11" xfId="0" applyFont="1" applyFill="1" applyBorder="1" applyProtection="1"/>
    <xf numFmtId="0" fontId="3" fillId="3" borderId="11" xfId="0" applyFont="1" applyFill="1" applyBorder="1" applyProtection="1"/>
    <xf numFmtId="0" fontId="2" fillId="3" borderId="0" xfId="0" applyFont="1" applyFill="1" applyBorder="1" applyProtection="1"/>
    <xf numFmtId="0" fontId="2" fillId="3" borderId="0" xfId="0" applyFont="1" applyFill="1" applyBorder="1" applyAlignment="1" applyProtection="1">
      <alignment horizontal="left"/>
    </xf>
    <xf numFmtId="0" fontId="4" fillId="3" borderId="0" xfId="0" applyFont="1" applyFill="1" applyBorder="1" applyProtection="1"/>
    <xf numFmtId="0" fontId="2" fillId="3" borderId="1" xfId="0" applyFont="1" applyFill="1" applyBorder="1" applyProtection="1"/>
    <xf numFmtId="0" fontId="2" fillId="0" borderId="0" xfId="0" applyFont="1" applyBorder="1" applyProtection="1"/>
    <xf numFmtId="0" fontId="3" fillId="0" borderId="11" xfId="0" applyFont="1" applyBorder="1" applyProtection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4" fillId="3" borderId="18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5" fillId="3" borderId="21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4" fillId="3" borderId="18" xfId="0" applyFont="1" applyFill="1" applyBorder="1" applyAlignment="1" applyProtection="1"/>
    <xf numFmtId="0" fontId="4" fillId="3" borderId="19" xfId="0" applyFont="1" applyFill="1" applyBorder="1" applyAlignment="1" applyProtection="1"/>
    <xf numFmtId="0" fontId="4" fillId="3" borderId="20" xfId="0" applyFont="1" applyFill="1" applyBorder="1" applyAlignment="1" applyProtection="1"/>
    <xf numFmtId="0" fontId="3" fillId="3" borderId="0" xfId="0" applyFont="1" applyFill="1" applyAlignment="1" applyProtection="1">
      <alignment horizontal="centerContinuous"/>
    </xf>
    <xf numFmtId="0" fontId="2" fillId="3" borderId="0" xfId="0" applyFont="1" applyFill="1" applyAlignment="1" applyProtection="1">
      <alignment horizontal="centerContinuous"/>
    </xf>
    <xf numFmtId="9" fontId="3" fillId="4" borderId="28" xfId="0" applyNumberFormat="1" applyFont="1" applyFill="1" applyBorder="1" applyAlignment="1" applyProtection="1">
      <alignment horizontal="center"/>
      <protection locked="0"/>
    </xf>
    <xf numFmtId="0" fontId="3" fillId="3" borderId="28" xfId="0" applyFont="1" applyFill="1" applyBorder="1" applyProtection="1"/>
    <xf numFmtId="0" fontId="3" fillId="3" borderId="8" xfId="0" applyFont="1" applyFill="1" applyBorder="1" applyAlignment="1" applyProtection="1">
      <alignment horizontal="center"/>
    </xf>
    <xf numFmtId="0" fontId="3" fillId="3" borderId="9" xfId="0" applyFont="1" applyFill="1" applyBorder="1" applyAlignment="1" applyProtection="1">
      <alignment horizontal="center"/>
    </xf>
    <xf numFmtId="0" fontId="3" fillId="3" borderId="10" xfId="0" applyFont="1" applyFill="1" applyBorder="1" applyAlignment="1" applyProtection="1">
      <alignment horizontal="center"/>
    </xf>
    <xf numFmtId="0" fontId="2" fillId="5" borderId="8" xfId="0" applyFont="1" applyFill="1" applyBorder="1" applyAlignment="1" applyProtection="1">
      <alignment horizontal="center"/>
    </xf>
    <xf numFmtId="0" fontId="2" fillId="5" borderId="9" xfId="0" applyFont="1" applyFill="1" applyBorder="1" applyAlignment="1" applyProtection="1">
      <alignment horizontal="center"/>
    </xf>
    <xf numFmtId="0" fontId="2" fillId="3" borderId="29" xfId="0" applyFont="1" applyFill="1" applyBorder="1" applyProtection="1"/>
    <xf numFmtId="165" fontId="2" fillId="3" borderId="8" xfId="0" applyNumberFormat="1" applyFont="1" applyFill="1" applyBorder="1" applyAlignment="1" applyProtection="1">
      <alignment horizontal="center"/>
    </xf>
    <xf numFmtId="165" fontId="2" fillId="3" borderId="9" xfId="0" applyNumberFormat="1" applyFont="1" applyFill="1" applyBorder="1" applyAlignment="1" applyProtection="1">
      <alignment horizontal="center"/>
    </xf>
    <xf numFmtId="165" fontId="2" fillId="3" borderId="10" xfId="0" applyNumberFormat="1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5" borderId="0" xfId="0" applyFont="1" applyFill="1" applyBorder="1" applyAlignment="1" applyProtection="1">
      <alignment horizontal="center"/>
    </xf>
    <xf numFmtId="165" fontId="2" fillId="3" borderId="11" xfId="0" applyNumberFormat="1" applyFont="1" applyFill="1" applyBorder="1" applyAlignment="1" applyProtection="1">
      <alignment horizontal="center"/>
    </xf>
    <xf numFmtId="165" fontId="2" fillId="3" borderId="0" xfId="0" applyNumberFormat="1" applyFont="1" applyFill="1" applyBorder="1" applyAlignment="1" applyProtection="1">
      <alignment horizontal="center"/>
    </xf>
    <xf numFmtId="165" fontId="2" fillId="3" borderId="1" xfId="0" applyNumberFormat="1" applyFont="1" applyFill="1" applyBorder="1" applyAlignment="1" applyProtection="1">
      <alignment horizontal="center"/>
    </xf>
    <xf numFmtId="0" fontId="2" fillId="3" borderId="14" xfId="0" applyFont="1" applyFill="1" applyBorder="1" applyProtection="1"/>
    <xf numFmtId="0" fontId="2" fillId="5" borderId="14" xfId="0" applyFont="1" applyFill="1" applyBorder="1" applyAlignment="1" applyProtection="1">
      <alignment horizontal="center"/>
    </xf>
    <xf numFmtId="0" fontId="2" fillId="5" borderId="15" xfId="0" applyFont="1" applyFill="1" applyBorder="1" applyAlignment="1" applyProtection="1">
      <alignment horizontal="center"/>
    </xf>
    <xf numFmtId="165" fontId="2" fillId="3" borderId="14" xfId="0" applyNumberFormat="1" applyFont="1" applyFill="1" applyBorder="1" applyAlignment="1" applyProtection="1">
      <alignment horizontal="center"/>
    </xf>
    <xf numFmtId="165" fontId="2" fillId="3" borderId="15" xfId="0" applyNumberFormat="1" applyFont="1" applyFill="1" applyBorder="1" applyAlignment="1" applyProtection="1">
      <alignment horizontal="center"/>
    </xf>
    <xf numFmtId="165" fontId="2" fillId="3" borderId="16" xfId="0" applyNumberFormat="1" applyFont="1" applyFill="1" applyBorder="1" applyAlignment="1" applyProtection="1">
      <alignment horizontal="center"/>
    </xf>
    <xf numFmtId="0" fontId="2" fillId="3" borderId="15" xfId="0" applyFont="1" applyFill="1" applyBorder="1" applyProtection="1"/>
    <xf numFmtId="0" fontId="2" fillId="4" borderId="5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32" xfId="0" applyFont="1" applyFill="1" applyBorder="1" applyProtection="1"/>
    <xf numFmtId="0" fontId="4" fillId="3" borderId="33" xfId="0" applyFont="1" applyFill="1" applyBorder="1" applyAlignment="1" applyProtection="1">
      <alignment horizontal="center" vertical="center"/>
    </xf>
    <xf numFmtId="0" fontId="4" fillId="3" borderId="34" xfId="0" applyFont="1" applyFill="1" applyBorder="1" applyAlignment="1" applyProtection="1">
      <alignment horizontal="center" vertical="center"/>
    </xf>
    <xf numFmtId="0" fontId="4" fillId="3" borderId="6" xfId="0" applyFont="1" applyFill="1" applyBorder="1" applyProtection="1"/>
    <xf numFmtId="0" fontId="4" fillId="3" borderId="36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 vertical="center"/>
    </xf>
    <xf numFmtId="0" fontId="4" fillId="3" borderId="38" xfId="0" applyFont="1" applyFill="1" applyBorder="1" applyProtection="1"/>
    <xf numFmtId="0" fontId="4" fillId="3" borderId="39" xfId="0" applyFont="1" applyFill="1" applyBorder="1" applyAlignment="1" applyProtection="1">
      <alignment horizontal="center" vertical="center"/>
    </xf>
    <xf numFmtId="0" fontId="4" fillId="3" borderId="40" xfId="0" applyFont="1" applyFill="1" applyBorder="1" applyAlignment="1" applyProtection="1">
      <alignment horizontal="center" vertical="center"/>
    </xf>
    <xf numFmtId="0" fontId="4" fillId="3" borderId="41" xfId="0" applyFont="1" applyFill="1" applyBorder="1" applyAlignment="1" applyProtection="1">
      <alignment horizontal="center" vertical="center"/>
    </xf>
    <xf numFmtId="0" fontId="4" fillId="3" borderId="42" xfId="0" applyFont="1" applyFill="1" applyBorder="1" applyAlignment="1" applyProtection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8" borderId="0" xfId="0" applyFill="1"/>
    <xf numFmtId="0" fontId="1" fillId="3" borderId="0" xfId="0" applyFont="1" applyFill="1" applyBorder="1" applyAlignment="1" applyProtection="1">
      <alignment horizontal="center" vertical="top" wrapText="1"/>
    </xf>
    <xf numFmtId="0" fontId="0" fillId="3" borderId="0" xfId="0" applyFill="1" applyProtection="1"/>
    <xf numFmtId="0" fontId="0" fillId="3" borderId="0" xfId="0" applyFill="1" applyAlignment="1" applyProtection="1">
      <alignment wrapText="1"/>
    </xf>
    <xf numFmtId="0" fontId="6" fillId="10" borderId="0" xfId="0" applyFont="1" applyFill="1" applyAlignment="1" applyProtection="1">
      <alignment textRotation="90" wrapText="1"/>
    </xf>
    <xf numFmtId="0" fontId="6" fillId="12" borderId="5" xfId="0" applyFont="1" applyFill="1" applyBorder="1" applyAlignment="1" applyProtection="1">
      <alignment textRotation="90" wrapText="1"/>
    </xf>
    <xf numFmtId="0" fontId="6" fillId="13" borderId="5" xfId="0" applyFont="1" applyFill="1" applyBorder="1" applyAlignment="1">
      <alignment textRotation="90" wrapText="1"/>
    </xf>
    <xf numFmtId="0" fontId="5" fillId="14" borderId="49" xfId="0" applyFont="1" applyFill="1" applyBorder="1" applyAlignment="1">
      <alignment horizontal="centerContinuous" wrapText="1"/>
    </xf>
    <xf numFmtId="0" fontId="11" fillId="14" borderId="50" xfId="0" applyFont="1" applyFill="1" applyBorder="1" applyAlignment="1">
      <alignment horizontal="centerContinuous" wrapText="1"/>
    </xf>
    <xf numFmtId="0" fontId="5" fillId="14" borderId="50" xfId="0" applyFont="1" applyFill="1" applyBorder="1" applyAlignment="1">
      <alignment horizontal="centerContinuous" wrapText="1"/>
    </xf>
    <xf numFmtId="0" fontId="5" fillId="14" borderId="51" xfId="0" applyFont="1" applyFill="1" applyBorder="1" applyAlignment="1">
      <alignment horizontal="centerContinuous" wrapText="1"/>
    </xf>
    <xf numFmtId="0" fontId="5" fillId="13" borderId="49" xfId="0" applyFont="1" applyFill="1" applyBorder="1" applyAlignment="1">
      <alignment horizontal="centerContinuous" wrapText="1"/>
    </xf>
    <xf numFmtId="0" fontId="11" fillId="13" borderId="50" xfId="0" applyFont="1" applyFill="1" applyBorder="1" applyAlignment="1">
      <alignment horizontal="centerContinuous" wrapText="1"/>
    </xf>
    <xf numFmtId="0" fontId="5" fillId="13" borderId="50" xfId="0" applyFont="1" applyFill="1" applyBorder="1" applyAlignment="1">
      <alignment horizontal="centerContinuous" wrapText="1"/>
    </xf>
    <xf numFmtId="0" fontId="6" fillId="12" borderId="5" xfId="0" applyFont="1" applyFill="1" applyBorder="1" applyAlignment="1">
      <alignment textRotation="90" wrapText="1"/>
    </xf>
    <xf numFmtId="0" fontId="0" fillId="10" borderId="0" xfId="0" applyFill="1" applyAlignment="1" applyProtection="1">
      <alignment wrapText="1"/>
    </xf>
    <xf numFmtId="0" fontId="3" fillId="11" borderId="5" xfId="0" applyFont="1" applyFill="1" applyBorder="1" applyProtection="1"/>
    <xf numFmtId="0" fontId="3" fillId="12" borderId="5" xfId="0" applyFont="1" applyFill="1" applyBorder="1" applyProtection="1"/>
    <xf numFmtId="0" fontId="3" fillId="8" borderId="5" xfId="0" applyFont="1" applyFill="1" applyBorder="1"/>
    <xf numFmtId="0" fontId="0" fillId="13" borderId="5" xfId="0" applyFill="1" applyBorder="1" applyAlignment="1">
      <alignment wrapText="1"/>
    </xf>
    <xf numFmtId="0" fontId="3" fillId="14" borderId="5" xfId="0" applyFont="1" applyFill="1" applyBorder="1"/>
    <xf numFmtId="0" fontId="3" fillId="13" borderId="5" xfId="0" applyFont="1" applyFill="1" applyBorder="1"/>
    <xf numFmtId="0" fontId="3" fillId="12" borderId="5" xfId="0" applyFont="1" applyFill="1" applyBorder="1"/>
    <xf numFmtId="0" fontId="12" fillId="10" borderId="44" xfId="0" applyFont="1" applyFill="1" applyBorder="1" applyAlignment="1" applyProtection="1">
      <alignment wrapText="1"/>
    </xf>
    <xf numFmtId="0" fontId="2" fillId="10" borderId="52" xfId="0" applyFont="1" applyFill="1" applyBorder="1" applyProtection="1"/>
    <xf numFmtId="0" fontId="2" fillId="10" borderId="35" xfId="0" applyFont="1" applyFill="1" applyBorder="1" applyProtection="1"/>
    <xf numFmtId="0" fontId="2" fillId="8" borderId="35" xfId="0" applyFont="1" applyFill="1" applyBorder="1"/>
    <xf numFmtId="0" fontId="12" fillId="13" borderId="52" xfId="0" applyFont="1" applyFill="1" applyBorder="1" applyAlignment="1">
      <alignment wrapText="1"/>
    </xf>
    <xf numFmtId="0" fontId="2" fillId="14" borderId="52" xfId="0" applyFont="1" applyFill="1" applyBorder="1"/>
    <xf numFmtId="0" fontId="2" fillId="13" borderId="52" xfId="0" applyFont="1" applyFill="1" applyBorder="1"/>
    <xf numFmtId="0" fontId="2" fillId="10" borderId="35" xfId="0" applyFont="1" applyFill="1" applyBorder="1"/>
    <xf numFmtId="0" fontId="2" fillId="4" borderId="44" xfId="0" applyFont="1" applyFill="1" applyBorder="1" applyAlignment="1" applyProtection="1">
      <alignment wrapText="1"/>
      <protection locked="0"/>
    </xf>
    <xf numFmtId="0" fontId="2" fillId="11" borderId="5" xfId="0" applyFont="1" applyFill="1" applyBorder="1" applyProtection="1">
      <protection locked="0"/>
    </xf>
    <xf numFmtId="0" fontId="2" fillId="12" borderId="5" xfId="0" applyFont="1" applyFill="1" applyBorder="1" applyProtection="1">
      <protection locked="0"/>
    </xf>
    <xf numFmtId="0" fontId="2" fillId="12" borderId="5" xfId="0" applyFont="1" applyFill="1" applyBorder="1" applyProtection="1"/>
    <xf numFmtId="9" fontId="2" fillId="13" borderId="5" xfId="3" applyFont="1" applyFill="1" applyBorder="1" applyAlignment="1">
      <alignment wrapText="1"/>
    </xf>
    <xf numFmtId="0" fontId="2" fillId="14" borderId="5" xfId="0" applyFont="1" applyFill="1" applyBorder="1"/>
    <xf numFmtId="0" fontId="2" fillId="13" borderId="5" xfId="0" applyFont="1" applyFill="1" applyBorder="1"/>
    <xf numFmtId="0" fontId="2" fillId="12" borderId="5" xfId="0" applyFont="1" applyFill="1" applyBorder="1"/>
    <xf numFmtId="0" fontId="3" fillId="10" borderId="44" xfId="0" applyFont="1" applyFill="1" applyBorder="1" applyAlignment="1" applyProtection="1">
      <alignment wrapText="1"/>
    </xf>
    <xf numFmtId="0" fontId="3" fillId="8" borderId="35" xfId="0" applyFont="1" applyFill="1" applyBorder="1"/>
    <xf numFmtId="0" fontId="3" fillId="13" borderId="5" xfId="0" applyFont="1" applyFill="1" applyBorder="1" applyAlignment="1">
      <alignment wrapText="1"/>
    </xf>
    <xf numFmtId="0" fontId="2" fillId="10" borderId="5" xfId="0" applyFont="1" applyFill="1" applyBorder="1" applyAlignment="1">
      <alignment wrapText="1"/>
    </xf>
    <xf numFmtId="0" fontId="2" fillId="11" borderId="53" xfId="0" applyFont="1" applyFill="1" applyBorder="1"/>
    <xf numFmtId="0" fontId="2" fillId="12" borderId="53" xfId="0" applyFont="1" applyFill="1" applyBorder="1"/>
    <xf numFmtId="0" fontId="2" fillId="13" borderId="53" xfId="0" applyFont="1" applyFill="1" applyBorder="1" applyAlignment="1">
      <alignment wrapText="1"/>
    </xf>
    <xf numFmtId="0" fontId="2" fillId="14" borderId="53" xfId="0" applyFont="1" applyFill="1" applyBorder="1"/>
    <xf numFmtId="0" fontId="2" fillId="13" borderId="53" xfId="0" applyFont="1" applyFill="1" applyBorder="1"/>
    <xf numFmtId="0" fontId="3" fillId="10" borderId="0" xfId="0" applyFont="1" applyFill="1" applyBorder="1" applyAlignment="1">
      <alignment wrapText="1"/>
    </xf>
    <xf numFmtId="0" fontId="3" fillId="11" borderId="5" xfId="0" applyFont="1" applyFill="1" applyBorder="1"/>
    <xf numFmtId="2" fontId="3" fillId="12" borderId="5" xfId="0" applyNumberFormat="1" applyFont="1" applyFill="1" applyBorder="1"/>
    <xf numFmtId="0" fontId="0" fillId="3" borderId="0" xfId="0" applyFill="1" applyBorder="1"/>
    <xf numFmtId="0" fontId="6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13" fillId="3" borderId="0" xfId="0" applyFont="1" applyFill="1" applyBorder="1" applyAlignment="1"/>
    <xf numFmtId="0" fontId="14" fillId="3" borderId="0" xfId="0" applyFont="1" applyFill="1" applyBorder="1" applyAlignment="1"/>
    <xf numFmtId="0" fontId="0" fillId="3" borderId="0" xfId="0" applyFill="1" applyBorder="1" applyAlignment="1">
      <alignment wrapText="1"/>
    </xf>
    <xf numFmtId="0" fontId="3" fillId="3" borderId="0" xfId="0" applyFont="1" applyFill="1" applyBorder="1" applyAlignment="1" applyProtection="1">
      <alignment horizontal="left"/>
      <protection locked="0"/>
    </xf>
    <xf numFmtId="0" fontId="16" fillId="3" borderId="0" xfId="0" applyFont="1" applyFill="1" applyBorder="1" applyAlignment="1" applyProtection="1">
      <alignment horizontal="left"/>
      <protection locked="0" hidden="1"/>
    </xf>
    <xf numFmtId="0" fontId="0" fillId="3" borderId="0" xfId="0" applyFill="1" applyBorder="1" applyProtection="1">
      <protection hidden="1"/>
    </xf>
    <xf numFmtId="0" fontId="17" fillId="3" borderId="0" xfId="0" applyFont="1" applyFill="1" applyBorder="1" applyAlignment="1"/>
    <xf numFmtId="0" fontId="6" fillId="3" borderId="0" xfId="0" applyFont="1" applyFill="1" applyBorder="1" applyAlignment="1"/>
    <xf numFmtId="0" fontId="3" fillId="0" borderId="5" xfId="0" applyFont="1" applyBorder="1"/>
    <xf numFmtId="0" fontId="2" fillId="0" borderId="5" xfId="0" applyFont="1" applyBorder="1"/>
    <xf numFmtId="0" fontId="2" fillId="6" borderId="5" xfId="0" applyFont="1" applyFill="1" applyBorder="1"/>
    <xf numFmtId="0" fontId="2" fillId="11" borderId="5" xfId="0" applyFont="1" applyFill="1" applyBorder="1"/>
    <xf numFmtId="0" fontId="2" fillId="16" borderId="5" xfId="0" applyFont="1" applyFill="1" applyBorder="1"/>
    <xf numFmtId="0" fontId="6" fillId="3" borderId="5" xfId="0" applyFont="1" applyFill="1" applyBorder="1"/>
    <xf numFmtId="0" fontId="4" fillId="4" borderId="5" xfId="0" applyFont="1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4" fillId="4" borderId="5" xfId="0" applyFont="1" applyFill="1" applyBorder="1" applyAlignment="1" applyProtection="1">
      <alignment wrapText="1"/>
      <protection locked="0"/>
    </xf>
    <xf numFmtId="167" fontId="0" fillId="3" borderId="0" xfId="0" applyNumberFormat="1" applyFill="1" applyAlignment="1" applyProtection="1">
      <alignment vertical="top"/>
    </xf>
    <xf numFmtId="0" fontId="0" fillId="3" borderId="0" xfId="0" applyFill="1" applyAlignment="1" applyProtection="1">
      <alignment vertical="top" wrapText="1"/>
    </xf>
    <xf numFmtId="0" fontId="0" fillId="4" borderId="5" xfId="0" applyFill="1" applyBorder="1" applyAlignment="1" applyProtection="1">
      <alignment vertical="top" wrapText="1"/>
      <protection locked="0"/>
    </xf>
    <xf numFmtId="0" fontId="2" fillId="3" borderId="14" xfId="0" quotePrefix="1" applyFont="1" applyFill="1" applyBorder="1" applyProtection="1"/>
    <xf numFmtId="1" fontId="2" fillId="3" borderId="0" xfId="0" applyNumberFormat="1" applyFont="1" applyFill="1" applyProtection="1"/>
    <xf numFmtId="0" fontId="3" fillId="3" borderId="0" xfId="0" applyFont="1" applyFill="1" applyBorder="1" applyAlignment="1" applyProtection="1">
      <alignment wrapText="1"/>
    </xf>
    <xf numFmtId="0" fontId="3" fillId="3" borderId="14" xfId="0" applyFont="1" applyFill="1" applyBorder="1" applyProtection="1"/>
    <xf numFmtId="0" fontId="3" fillId="3" borderId="15" xfId="0" applyFont="1" applyFill="1" applyBorder="1" applyProtection="1"/>
    <xf numFmtId="0" fontId="3" fillId="3" borderId="16" xfId="0" applyFont="1" applyFill="1" applyBorder="1" applyProtection="1"/>
    <xf numFmtId="0" fontId="3" fillId="3" borderId="0" xfId="0" applyFont="1" applyFill="1" applyBorder="1" applyProtection="1"/>
    <xf numFmtId="0" fontId="2" fillId="3" borderId="5" xfId="0" applyFont="1" applyFill="1" applyBorder="1" applyAlignment="1" applyProtection="1">
      <alignment wrapText="1"/>
    </xf>
    <xf numFmtId="10" fontId="2" fillId="4" borderId="44" xfId="0" applyNumberFormat="1" applyFont="1" applyFill="1" applyBorder="1" applyProtection="1">
      <protection locked="0"/>
    </xf>
    <xf numFmtId="1" fontId="2" fillId="3" borderId="5" xfId="0" applyNumberFormat="1" applyFont="1" applyFill="1" applyBorder="1" applyProtection="1"/>
    <xf numFmtId="165" fontId="2" fillId="3" borderId="12" xfId="0" applyNumberFormat="1" applyFont="1" applyFill="1" applyBorder="1" applyProtection="1"/>
    <xf numFmtId="165" fontId="2" fillId="17" borderId="0" xfId="0" applyNumberFormat="1" applyFont="1" applyFill="1" applyBorder="1" applyProtection="1"/>
    <xf numFmtId="0" fontId="2" fillId="17" borderId="0" xfId="0" applyFont="1" applyFill="1" applyProtection="1"/>
    <xf numFmtId="1" fontId="2" fillId="17" borderId="0" xfId="0" applyNumberFormat="1" applyFont="1" applyFill="1" applyProtection="1"/>
    <xf numFmtId="9" fontId="2" fillId="17" borderId="0" xfId="3" applyFont="1" applyFill="1" applyProtection="1"/>
    <xf numFmtId="1" fontId="22" fillId="18" borderId="5" xfId="0" applyNumberFormat="1" applyFont="1" applyFill="1" applyBorder="1" applyProtection="1"/>
    <xf numFmtId="0" fontId="2" fillId="3" borderId="5" xfId="0" applyFont="1" applyFill="1" applyBorder="1" applyProtection="1"/>
    <xf numFmtId="10" fontId="2" fillId="3" borderId="25" xfId="0" applyNumberFormat="1" applyFont="1" applyFill="1" applyBorder="1" applyProtection="1"/>
    <xf numFmtId="10" fontId="2" fillId="4" borderId="25" xfId="0" applyNumberFormat="1" applyFont="1" applyFill="1" applyBorder="1" applyProtection="1">
      <protection locked="0"/>
    </xf>
    <xf numFmtId="10" fontId="2" fillId="4" borderId="26" xfId="0" applyNumberFormat="1" applyFont="1" applyFill="1" applyBorder="1" applyProtection="1">
      <protection locked="0"/>
    </xf>
    <xf numFmtId="1" fontId="2" fillId="3" borderId="54" xfId="0" applyNumberFormat="1" applyFont="1" applyFill="1" applyBorder="1" applyProtection="1"/>
    <xf numFmtId="165" fontId="3" fillId="3" borderId="0" xfId="0" applyNumberFormat="1" applyFont="1" applyFill="1" applyProtection="1"/>
    <xf numFmtId="168" fontId="3" fillId="3" borderId="55" xfId="3" applyNumberFormat="1" applyFont="1" applyFill="1" applyBorder="1" applyProtection="1"/>
    <xf numFmtId="1" fontId="3" fillId="3" borderId="52" xfId="0" applyNumberFormat="1" applyFont="1" applyFill="1" applyBorder="1" applyProtection="1"/>
    <xf numFmtId="165" fontId="3" fillId="3" borderId="56" xfId="0" applyNumberFormat="1" applyFont="1" applyFill="1" applyBorder="1" applyProtection="1"/>
    <xf numFmtId="165" fontId="3" fillId="17" borderId="0" xfId="0" applyNumberFormat="1" applyFont="1" applyFill="1" applyBorder="1" applyProtection="1"/>
    <xf numFmtId="165" fontId="3" fillId="17" borderId="0" xfId="0" applyNumberFormat="1" applyFont="1" applyFill="1" applyProtection="1"/>
    <xf numFmtId="10" fontId="2" fillId="3" borderId="11" xfId="0" applyNumberFormat="1" applyFont="1" applyFill="1" applyBorder="1" applyProtection="1"/>
    <xf numFmtId="1" fontId="2" fillId="3" borderId="0" xfId="0" applyNumberFormat="1" applyFont="1" applyFill="1" applyBorder="1" applyProtection="1"/>
    <xf numFmtId="0" fontId="2" fillId="4" borderId="26" xfId="0" applyFont="1" applyFill="1" applyBorder="1" applyProtection="1">
      <protection locked="0"/>
    </xf>
    <xf numFmtId="0" fontId="2" fillId="3" borderId="16" xfId="0" applyFont="1" applyFill="1" applyBorder="1" applyProtection="1"/>
    <xf numFmtId="0" fontId="2" fillId="3" borderId="53" xfId="0" applyFont="1" applyFill="1" applyBorder="1" applyAlignment="1" applyProtection="1">
      <alignment horizontal="left" vertical="top" wrapText="1"/>
    </xf>
    <xf numFmtId="10" fontId="2" fillId="4" borderId="53" xfId="0" applyNumberFormat="1" applyFont="1" applyFill="1" applyBorder="1" applyAlignment="1" applyProtection="1">
      <alignment horizontal="right"/>
      <protection locked="0"/>
    </xf>
    <xf numFmtId="1" fontId="2" fillId="3" borderId="53" xfId="0" applyNumberFormat="1" applyFont="1" applyFill="1" applyBorder="1" applyAlignment="1" applyProtection="1">
      <alignment horizontal="right"/>
    </xf>
    <xf numFmtId="0" fontId="6" fillId="3" borderId="57" xfId="0" applyFont="1" applyFill="1" applyBorder="1" applyAlignment="1">
      <alignment horizontal="center" vertical="center"/>
    </xf>
    <xf numFmtId="0" fontId="6" fillId="3" borderId="58" xfId="0" applyFont="1" applyFill="1" applyBorder="1" applyAlignment="1">
      <alignment horizontal="center" vertical="center"/>
    </xf>
    <xf numFmtId="0" fontId="6" fillId="3" borderId="59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/>
    </xf>
    <xf numFmtId="169" fontId="4" fillId="3" borderId="52" xfId="0" applyNumberFormat="1" applyFont="1" applyFill="1" applyBorder="1" applyAlignment="1">
      <alignment horizontal="center"/>
    </xf>
    <xf numFmtId="0" fontId="4" fillId="3" borderId="52" xfId="0" applyFont="1" applyFill="1" applyBorder="1" applyAlignment="1">
      <alignment wrapText="1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vertical="top"/>
    </xf>
    <xf numFmtId="0" fontId="25" fillId="0" borderId="0" xfId="0" applyFont="1" applyAlignment="1">
      <alignment horizontal="center"/>
    </xf>
    <xf numFmtId="0" fontId="26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19" borderId="65" xfId="0" applyFont="1" applyFill="1" applyBorder="1" applyAlignment="1">
      <alignment horizontal="center"/>
    </xf>
    <xf numFmtId="0" fontId="29" fillId="0" borderId="0" xfId="0" applyFont="1" applyAlignment="1">
      <alignment horizontal="left"/>
    </xf>
    <xf numFmtId="0" fontId="30" fillId="0" borderId="66" xfId="0" applyFont="1" applyBorder="1" applyAlignment="1">
      <alignment horizontal="left"/>
    </xf>
    <xf numFmtId="10" fontId="31" fillId="0" borderId="67" xfId="3" applyNumberFormat="1" applyFont="1" applyBorder="1" applyAlignment="1">
      <alignment horizontal="center"/>
    </xf>
    <xf numFmtId="10" fontId="31" fillId="0" borderId="66" xfId="3" applyNumberFormat="1" applyFont="1" applyBorder="1" applyAlignment="1">
      <alignment horizontal="center"/>
    </xf>
    <xf numFmtId="10" fontId="4" fillId="0" borderId="66" xfId="3" applyNumberFormat="1" applyFont="1" applyBorder="1" applyAlignment="1">
      <alignment horizontal="center"/>
    </xf>
    <xf numFmtId="10" fontId="4" fillId="0" borderId="69" xfId="3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19" borderId="70" xfId="0" applyFont="1" applyFill="1" applyBorder="1" applyAlignment="1">
      <alignment horizontal="center"/>
    </xf>
    <xf numFmtId="10" fontId="32" fillId="19" borderId="67" xfId="3" applyNumberFormat="1" applyFont="1" applyFill="1" applyBorder="1" applyAlignment="1">
      <alignment horizontal="center"/>
    </xf>
    <xf numFmtId="0" fontId="31" fillId="3" borderId="66" xfId="0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33" fillId="19" borderId="0" xfId="0" applyFont="1" applyFill="1" applyAlignment="1">
      <alignment horizontal="center"/>
    </xf>
    <xf numFmtId="0" fontId="28" fillId="19" borderId="67" xfId="0" applyFont="1" applyFill="1" applyBorder="1" applyAlignment="1">
      <alignment horizontal="left"/>
    </xf>
    <xf numFmtId="0" fontId="28" fillId="19" borderId="66" xfId="0" applyFont="1" applyFill="1" applyBorder="1" applyAlignment="1">
      <alignment horizontal="center"/>
    </xf>
    <xf numFmtId="0" fontId="28" fillId="19" borderId="67" xfId="0" applyFont="1" applyFill="1" applyBorder="1" applyAlignment="1">
      <alignment horizontal="center"/>
    </xf>
    <xf numFmtId="0" fontId="28" fillId="19" borderId="71" xfId="0" applyFont="1" applyFill="1" applyBorder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28" fillId="19" borderId="71" xfId="0" applyFont="1" applyFill="1" applyBorder="1" applyAlignment="1">
      <alignment horizontal="center" wrapText="1"/>
    </xf>
    <xf numFmtId="0" fontId="28" fillId="19" borderId="66" xfId="0" applyFont="1" applyFill="1" applyBorder="1" applyAlignment="1">
      <alignment horizontal="center" wrapText="1"/>
    </xf>
    <xf numFmtId="0" fontId="34" fillId="14" borderId="61" xfId="0" applyFont="1" applyFill="1" applyBorder="1" applyAlignment="1" applyProtection="1">
      <alignment horizontal="left"/>
      <protection locked="0"/>
    </xf>
    <xf numFmtId="0" fontId="31" fillId="14" borderId="61" xfId="0" applyFont="1" applyFill="1" applyBorder="1" applyAlignment="1" applyProtection="1">
      <alignment horizontal="center"/>
      <protection locked="0"/>
    </xf>
    <xf numFmtId="164" fontId="23" fillId="17" borderId="0" xfId="2" applyFont="1" applyFill="1" applyAlignment="1" applyProtection="1">
      <alignment horizontal="center"/>
      <protection locked="0"/>
    </xf>
    <xf numFmtId="165" fontId="31" fillId="14" borderId="61" xfId="0" applyNumberFormat="1" applyFont="1" applyFill="1" applyBorder="1" applyAlignment="1" applyProtection="1">
      <alignment horizontal="center"/>
      <protection locked="0"/>
    </xf>
    <xf numFmtId="0" fontId="31" fillId="0" borderId="72" xfId="0" applyFont="1" applyBorder="1" applyAlignment="1">
      <alignment horizontal="center"/>
    </xf>
    <xf numFmtId="0" fontId="31" fillId="14" borderId="61" xfId="0" applyFont="1" applyFill="1" applyBorder="1" applyAlignment="1" applyProtection="1">
      <alignment horizontal="left"/>
      <protection locked="0"/>
    </xf>
    <xf numFmtId="164" fontId="23" fillId="17" borderId="61" xfId="2" applyFont="1" applyFill="1" applyBorder="1" applyAlignment="1" applyProtection="1">
      <alignment horizontal="center"/>
      <protection locked="0"/>
    </xf>
    <xf numFmtId="0" fontId="4" fillId="14" borderId="61" xfId="0" applyFont="1" applyFill="1" applyBorder="1" applyAlignment="1" applyProtection="1">
      <alignment horizontal="center"/>
      <protection locked="0"/>
    </xf>
    <xf numFmtId="0" fontId="35" fillId="14" borderId="61" xfId="0" applyFont="1" applyFill="1" applyBorder="1" applyAlignment="1" applyProtection="1">
      <alignment horizontal="center"/>
      <protection locked="0"/>
    </xf>
    <xf numFmtId="0" fontId="14" fillId="14" borderId="61" xfId="0" applyFont="1" applyFill="1" applyBorder="1" applyAlignment="1" applyProtection="1">
      <alignment horizontal="center"/>
      <protection locked="0"/>
    </xf>
    <xf numFmtId="0" fontId="36" fillId="14" borderId="61" xfId="0" applyFont="1" applyFill="1" applyBorder="1" applyAlignment="1" applyProtection="1">
      <alignment horizontal="center"/>
      <protection locked="0"/>
    </xf>
    <xf numFmtId="0" fontId="37" fillId="14" borderId="61" xfId="0" applyFont="1" applyFill="1" applyBorder="1" applyAlignment="1" applyProtection="1">
      <alignment horizontal="center"/>
      <protection locked="0"/>
    </xf>
    <xf numFmtId="0" fontId="39" fillId="20" borderId="73" xfId="0" applyFont="1" applyFill="1" applyBorder="1"/>
    <xf numFmtId="0" fontId="39" fillId="20" borderId="0" xfId="0" applyFont="1" applyFill="1"/>
    <xf numFmtId="0" fontId="40" fillId="0" borderId="73" xfId="0" applyFont="1" applyBorder="1" applyAlignment="1">
      <alignment horizontal="left"/>
    </xf>
    <xf numFmtId="0" fontId="40" fillId="0" borderId="73" xfId="0" applyFont="1" applyBorder="1"/>
    <xf numFmtId="1" fontId="24" fillId="0" borderId="0" xfId="0" applyNumberFormat="1" applyFont="1" applyAlignment="1">
      <alignment horizontal="center" vertical="top" wrapText="1"/>
    </xf>
    <xf numFmtId="165" fontId="31" fillId="3" borderId="66" xfId="0" applyNumberFormat="1" applyFont="1" applyFill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30" fillId="21" borderId="0" xfId="0" applyFont="1" applyFill="1" applyBorder="1" applyAlignment="1">
      <alignment horizontal="left"/>
    </xf>
    <xf numFmtId="1" fontId="24" fillId="21" borderId="0" xfId="0" applyNumberFormat="1" applyFont="1" applyFill="1" applyBorder="1" applyAlignment="1">
      <alignment horizontal="right" vertical="top" wrapText="1"/>
    </xf>
    <xf numFmtId="0" fontId="30" fillId="22" borderId="0" xfId="0" applyFont="1" applyFill="1" applyBorder="1" applyAlignment="1">
      <alignment horizontal="left"/>
    </xf>
    <xf numFmtId="1" fontId="24" fillId="22" borderId="0" xfId="0" applyNumberFormat="1" applyFont="1" applyFill="1" applyBorder="1" applyAlignment="1">
      <alignment horizontal="right" vertical="top" wrapText="1"/>
    </xf>
    <xf numFmtId="0" fontId="4" fillId="3" borderId="32" xfId="0" applyFont="1" applyFill="1" applyBorder="1" applyAlignment="1" applyProtection="1"/>
    <xf numFmtId="0" fontId="4" fillId="3" borderId="6" xfId="0" applyFont="1" applyFill="1" applyBorder="1" applyAlignment="1" applyProtection="1"/>
    <xf numFmtId="0" fontId="4" fillId="3" borderId="49" xfId="0" applyFont="1" applyFill="1" applyBorder="1" applyAlignment="1" applyProtection="1"/>
    <xf numFmtId="0" fontId="4" fillId="3" borderId="74" xfId="0" applyFont="1" applyFill="1" applyBorder="1" applyAlignment="1" applyProtection="1">
      <alignment horizontal="center" vertical="center"/>
    </xf>
    <xf numFmtId="9" fontId="40" fillId="0" borderId="73" xfId="3" applyFont="1" applyBorder="1"/>
    <xf numFmtId="0" fontId="4" fillId="3" borderId="50" xfId="0" applyFont="1" applyFill="1" applyBorder="1" applyProtection="1"/>
    <xf numFmtId="0" fontId="4" fillId="3" borderId="77" xfId="0" applyFont="1" applyFill="1" applyBorder="1" applyAlignment="1" applyProtection="1">
      <alignment horizontal="center" vertical="center"/>
    </xf>
    <xf numFmtId="0" fontId="4" fillId="3" borderId="50" xfId="0" applyFont="1" applyFill="1" applyBorder="1" applyAlignment="1" applyProtection="1">
      <alignment horizontal="center" vertical="center"/>
    </xf>
    <xf numFmtId="0" fontId="4" fillId="3" borderId="40" xfId="0" applyFont="1" applyFill="1" applyBorder="1" applyProtection="1"/>
    <xf numFmtId="165" fontId="24" fillId="21" borderId="0" xfId="0" applyNumberFormat="1" applyFont="1" applyFill="1" applyBorder="1" applyAlignment="1">
      <alignment horizontal="right" vertical="top" wrapText="1"/>
    </xf>
    <xf numFmtId="0" fontId="30" fillId="5" borderId="0" xfId="0" applyFont="1" applyFill="1" applyBorder="1" applyAlignment="1">
      <alignment horizontal="left"/>
    </xf>
    <xf numFmtId="1" fontId="24" fillId="5" borderId="0" xfId="0" applyNumberFormat="1" applyFont="1" applyFill="1" applyBorder="1" applyAlignment="1">
      <alignment horizontal="right" vertical="top" wrapText="1"/>
    </xf>
    <xf numFmtId="165" fontId="31" fillId="23" borderId="61" xfId="0" applyNumberFormat="1" applyFont="1" applyFill="1" applyBorder="1" applyAlignment="1" applyProtection="1">
      <alignment horizontal="center"/>
      <protection locked="0"/>
    </xf>
    <xf numFmtId="165" fontId="31" fillId="24" borderId="61" xfId="0" applyNumberFormat="1" applyFont="1" applyFill="1" applyBorder="1" applyAlignment="1" applyProtection="1">
      <alignment horizontal="center"/>
      <protection locked="0"/>
    </xf>
    <xf numFmtId="0" fontId="31" fillId="26" borderId="61" xfId="0" applyFont="1" applyFill="1" applyBorder="1" applyAlignment="1" applyProtection="1">
      <alignment horizontal="center"/>
      <protection locked="0"/>
    </xf>
    <xf numFmtId="165" fontId="31" fillId="26" borderId="61" xfId="0" applyNumberFormat="1" applyFont="1" applyFill="1" applyBorder="1" applyAlignment="1" applyProtection="1">
      <alignment horizontal="center"/>
      <protection locked="0"/>
    </xf>
    <xf numFmtId="165" fontId="31" fillId="24" borderId="61" xfId="0" quotePrefix="1" applyNumberFormat="1" applyFont="1" applyFill="1" applyBorder="1" applyAlignment="1" applyProtection="1">
      <alignment horizontal="center"/>
      <protection locked="0"/>
    </xf>
    <xf numFmtId="165" fontId="4" fillId="25" borderId="61" xfId="0" applyNumberFormat="1" applyFont="1" applyFill="1" applyBorder="1" applyAlignment="1" applyProtection="1">
      <alignment horizontal="center"/>
      <protection locked="0"/>
    </xf>
    <xf numFmtId="0" fontId="4" fillId="25" borderId="61" xfId="0" applyFont="1" applyFill="1" applyBorder="1" applyAlignment="1" applyProtection="1">
      <alignment horizontal="center"/>
      <protection locked="0"/>
    </xf>
    <xf numFmtId="165" fontId="31" fillId="0" borderId="0" xfId="0" applyNumberFormat="1" applyFont="1" applyAlignment="1">
      <alignment horizontal="center"/>
    </xf>
    <xf numFmtId="165" fontId="44" fillId="3" borderId="0" xfId="0" applyNumberFormat="1" applyFont="1" applyFill="1" applyAlignment="1">
      <alignment horizontal="center"/>
    </xf>
    <xf numFmtId="0" fontId="40" fillId="0" borderId="0" xfId="0" applyFont="1"/>
    <xf numFmtId="0" fontId="40" fillId="0" borderId="0" xfId="0" applyFont="1" applyAlignment="1">
      <alignment horizontal="right"/>
    </xf>
    <xf numFmtId="0" fontId="47" fillId="0" borderId="0" xfId="0" applyFont="1"/>
    <xf numFmtId="0" fontId="48" fillId="0" borderId="42" xfId="0" applyFont="1" applyBorder="1" applyAlignment="1">
      <alignment vertical="center" wrapText="1"/>
    </xf>
    <xf numFmtId="168" fontId="49" fillId="0" borderId="42" xfId="3" applyNumberFormat="1" applyFont="1" applyBorder="1" applyAlignment="1">
      <alignment vertical="center" wrapText="1"/>
    </xf>
    <xf numFmtId="0" fontId="40" fillId="0" borderId="42" xfId="0" applyFont="1" applyBorder="1"/>
    <xf numFmtId="0" fontId="47" fillId="0" borderId="42" xfId="0" applyFont="1" applyBorder="1"/>
    <xf numFmtId="0" fontId="40" fillId="0" borderId="42" xfId="0" applyFont="1" applyBorder="1" applyAlignment="1">
      <alignment horizontal="right"/>
    </xf>
    <xf numFmtId="0" fontId="47" fillId="0" borderId="42" xfId="0" applyFont="1" applyBorder="1" applyAlignment="1">
      <alignment horizontal="left"/>
    </xf>
    <xf numFmtId="0" fontId="51" fillId="0" borderId="0" xfId="0" applyFont="1"/>
    <xf numFmtId="0" fontId="52" fillId="0" borderId="0" xfId="0" applyFont="1"/>
    <xf numFmtId="0" fontId="53" fillId="0" borderId="0" xfId="0" applyFont="1" applyAlignment="1">
      <alignment horizontal="center"/>
    </xf>
    <xf numFmtId="0" fontId="54" fillId="0" borderId="0" xfId="0" applyFont="1"/>
    <xf numFmtId="0" fontId="55" fillId="0" borderId="0" xfId="0" applyFont="1"/>
    <xf numFmtId="0" fontId="56" fillId="0" borderId="0" xfId="0" applyFont="1"/>
    <xf numFmtId="170" fontId="55" fillId="0" borderId="0" xfId="1" applyNumberFormat="1" applyFont="1"/>
    <xf numFmtId="0" fontId="55" fillId="0" borderId="79" xfId="0" applyFont="1" applyBorder="1"/>
    <xf numFmtId="0" fontId="40" fillId="0" borderId="79" xfId="0" applyFont="1" applyBorder="1"/>
    <xf numFmtId="170" fontId="55" fillId="0" borderId="79" xfId="1" applyNumberFormat="1" applyFont="1" applyBorder="1"/>
    <xf numFmtId="170" fontId="40" fillId="0" borderId="0" xfId="0" applyNumberFormat="1" applyFont="1"/>
    <xf numFmtId="0" fontId="57" fillId="0" borderId="0" xfId="0" applyFont="1"/>
    <xf numFmtId="0" fontId="50" fillId="0" borderId="0" xfId="0" applyFont="1" applyAlignment="1"/>
    <xf numFmtId="170" fontId="0" fillId="0" borderId="0" xfId="0" applyNumberFormat="1"/>
    <xf numFmtId="9" fontId="40" fillId="0" borderId="79" xfId="3" applyFont="1" applyBorder="1" applyAlignment="1">
      <alignment horizontal="right"/>
    </xf>
    <xf numFmtId="0" fontId="51" fillId="0" borderId="79" xfId="0" applyFont="1" applyBorder="1" applyAlignment="1">
      <alignment wrapText="1"/>
    </xf>
    <xf numFmtId="9" fontId="0" fillId="0" borderId="0" xfId="3" applyFont="1"/>
    <xf numFmtId="9" fontId="0" fillId="0" borderId="0" xfId="0" applyNumberFormat="1"/>
    <xf numFmtId="0" fontId="2" fillId="4" borderId="6" xfId="0" applyFont="1" applyFill="1" applyBorder="1" applyAlignment="1" applyProtection="1">
      <alignment vertical="top" wrapText="1"/>
      <protection locked="0"/>
    </xf>
    <xf numFmtId="0" fontId="2" fillId="4" borderId="7" xfId="0" applyFont="1" applyFill="1" applyBorder="1" applyAlignment="1" applyProtection="1">
      <alignment vertical="top" wrapText="1"/>
      <protection locked="0"/>
    </xf>
    <xf numFmtId="0" fontId="2" fillId="4" borderId="44" xfId="0" applyFont="1" applyFill="1" applyBorder="1" applyAlignment="1" applyProtection="1">
      <alignment vertical="top" wrapText="1"/>
      <protection locked="0"/>
    </xf>
    <xf numFmtId="0" fontId="2" fillId="27" borderId="6" xfId="0" applyFont="1" applyFill="1" applyBorder="1" applyAlignment="1" applyProtection="1">
      <alignment vertical="top" wrapText="1"/>
      <protection locked="0"/>
    </xf>
    <xf numFmtId="0" fontId="2" fillId="27" borderId="7" xfId="0" applyFont="1" applyFill="1" applyBorder="1" applyAlignment="1" applyProtection="1">
      <alignment vertical="top" wrapText="1"/>
      <protection locked="0"/>
    </xf>
    <xf numFmtId="0" fontId="3" fillId="4" borderId="6" xfId="0" applyFont="1" applyFill="1" applyBorder="1" applyAlignment="1" applyProtection="1">
      <alignment horizontal="left" vertical="top"/>
      <protection locked="0"/>
    </xf>
    <xf numFmtId="0" fontId="3" fillId="4" borderId="7" xfId="0" applyFont="1" applyFill="1" applyBorder="1" applyAlignment="1" applyProtection="1">
      <alignment horizontal="left" vertical="top"/>
      <protection locked="0"/>
    </xf>
    <xf numFmtId="0" fontId="3" fillId="4" borderId="13" xfId="0" applyFont="1" applyFill="1" applyBorder="1" applyAlignment="1" applyProtection="1">
      <alignment horizontal="left" vertical="top"/>
      <protection locked="0"/>
    </xf>
    <xf numFmtId="0" fontId="1" fillId="3" borderId="11" xfId="0" applyFont="1" applyFill="1" applyBorder="1" applyAlignment="1" applyProtection="1">
      <alignment horizontal="left" wrapText="1"/>
    </xf>
    <xf numFmtId="0" fontId="1" fillId="3" borderId="0" xfId="0" applyFont="1" applyFill="1" applyBorder="1" applyAlignment="1" applyProtection="1">
      <alignment horizontal="left" wrapText="1"/>
    </xf>
    <xf numFmtId="0" fontId="2" fillId="0" borderId="11" xfId="0" applyFont="1" applyBorder="1" applyAlignment="1" applyProtection="1">
      <alignment horizontal="left" wrapText="1"/>
    </xf>
    <xf numFmtId="0" fontId="2" fillId="0" borderId="1" xfId="0" applyFont="1" applyBorder="1" applyAlignment="1" applyProtection="1">
      <alignment horizontal="left" wrapText="1"/>
    </xf>
    <xf numFmtId="0" fontId="3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left"/>
      <protection locked="0"/>
    </xf>
    <xf numFmtId="0" fontId="3" fillId="4" borderId="12" xfId="0" applyFont="1" applyFill="1" applyBorder="1" applyAlignment="1" applyProtection="1">
      <alignment horizontal="left"/>
      <protection locked="0"/>
    </xf>
    <xf numFmtId="14" fontId="3" fillId="4" borderId="5" xfId="0" applyNumberFormat="1" applyFont="1" applyFill="1" applyBorder="1" applyAlignment="1" applyProtection="1">
      <alignment horizontal="left"/>
      <protection locked="0"/>
    </xf>
    <xf numFmtId="14" fontId="3" fillId="4" borderId="12" xfId="0" applyNumberFormat="1" applyFont="1" applyFill="1" applyBorder="1" applyAlignment="1" applyProtection="1">
      <alignment horizontal="left"/>
      <protection locked="0"/>
    </xf>
    <xf numFmtId="0" fontId="4" fillId="5" borderId="17" xfId="0" applyFont="1" applyFill="1" applyBorder="1" applyAlignment="1" applyProtection="1">
      <alignment horizontal="center" vertical="center"/>
    </xf>
    <xf numFmtId="0" fontId="4" fillId="5" borderId="29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3" fillId="3" borderId="36" xfId="0" applyFont="1" applyFill="1" applyBorder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3" fillId="3" borderId="39" xfId="0" applyFont="1" applyFill="1" applyBorder="1" applyAlignment="1" applyProtection="1">
      <alignment horizontal="center" vertical="center" wrapText="1"/>
    </xf>
    <xf numFmtId="0" fontId="3" fillId="3" borderId="78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9" xfId="0" applyFont="1" applyFill="1" applyBorder="1" applyAlignment="1" applyProtection="1">
      <alignment horizontal="center" vertical="center" wrapText="1"/>
    </xf>
    <xf numFmtId="0" fontId="6" fillId="3" borderId="20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41" xfId="0" applyFont="1" applyFill="1" applyBorder="1" applyAlignment="1" applyProtection="1">
      <alignment horizontal="center" vertical="center" wrapText="1"/>
    </xf>
    <xf numFmtId="0" fontId="3" fillId="3" borderId="76" xfId="0" applyFont="1" applyFill="1" applyBorder="1" applyAlignment="1" applyProtection="1">
      <alignment horizontal="center" vertical="center" wrapText="1"/>
    </xf>
    <xf numFmtId="0" fontId="6" fillId="3" borderId="39" xfId="0" applyFont="1" applyFill="1" applyBorder="1" applyAlignment="1" applyProtection="1">
      <alignment horizontal="left" vertical="center"/>
    </xf>
    <xf numFmtId="0" fontId="6" fillId="3" borderId="45" xfId="0" applyFont="1" applyFill="1" applyBorder="1" applyAlignment="1" applyProtection="1">
      <alignment horizontal="left" vertical="center"/>
    </xf>
    <xf numFmtId="0" fontId="6" fillId="3" borderId="17" xfId="0" applyFont="1" applyFill="1" applyBorder="1" applyAlignment="1" applyProtection="1">
      <alignment horizontal="center" vertical="center"/>
    </xf>
    <xf numFmtId="0" fontId="6" fillId="3" borderId="29" xfId="0" applyFont="1" applyFill="1" applyBorder="1" applyAlignment="1" applyProtection="1">
      <alignment horizontal="center" vertical="center"/>
    </xf>
    <xf numFmtId="0" fontId="6" fillId="3" borderId="30" xfId="0" applyFont="1" applyFill="1" applyBorder="1" applyAlignment="1" applyProtection="1">
      <alignment horizontal="center" vertical="center"/>
    </xf>
    <xf numFmtId="0" fontId="8" fillId="3" borderId="33" xfId="0" applyFont="1" applyFill="1" applyBorder="1" applyAlignment="1" applyProtection="1">
      <alignment horizontal="left" vertical="center"/>
    </xf>
    <xf numFmtId="0" fontId="8" fillId="3" borderId="43" xfId="0" applyFont="1" applyFill="1" applyBorder="1" applyProtection="1"/>
    <xf numFmtId="0" fontId="6" fillId="3" borderId="36" xfId="0" applyFont="1" applyFill="1" applyBorder="1" applyAlignment="1" applyProtection="1">
      <alignment horizontal="left" vertical="center"/>
    </xf>
    <xf numFmtId="0" fontId="6" fillId="3" borderId="44" xfId="0" applyFont="1" applyFill="1" applyBorder="1" applyProtection="1"/>
    <xf numFmtId="0" fontId="4" fillId="5" borderId="18" xfId="0" applyFont="1" applyFill="1" applyBorder="1" applyAlignment="1" applyProtection="1">
      <alignment horizontal="center" vertical="center"/>
    </xf>
    <xf numFmtId="0" fontId="4" fillId="5" borderId="19" xfId="0" applyFont="1" applyFill="1" applyBorder="1" applyAlignment="1" applyProtection="1">
      <alignment horizontal="center" vertical="center"/>
    </xf>
    <xf numFmtId="0" fontId="4" fillId="5" borderId="20" xfId="0" applyFont="1" applyFill="1" applyBorder="1" applyAlignment="1" applyProtection="1">
      <alignment horizontal="center" vertical="center"/>
    </xf>
    <xf numFmtId="0" fontId="0" fillId="3" borderId="29" xfId="0" applyFill="1" applyBorder="1" applyProtection="1"/>
    <xf numFmtId="0" fontId="0" fillId="3" borderId="30" xfId="0" applyFill="1" applyBorder="1" applyProtection="1"/>
    <xf numFmtId="0" fontId="6" fillId="3" borderId="8" xfId="0" applyFont="1" applyFill="1" applyBorder="1" applyAlignment="1" applyProtection="1">
      <alignment horizontal="left" vertical="center"/>
    </xf>
    <xf numFmtId="0" fontId="6" fillId="3" borderId="31" xfId="0" applyFont="1" applyFill="1" applyBorder="1" applyAlignment="1" applyProtection="1">
      <alignment horizontal="left" vertical="center"/>
    </xf>
    <xf numFmtId="0" fontId="6" fillId="3" borderId="11" xfId="0" applyFont="1" applyFill="1" applyBorder="1" applyAlignment="1" applyProtection="1">
      <alignment horizontal="left" vertical="center"/>
    </xf>
    <xf numFmtId="0" fontId="6" fillId="3" borderId="35" xfId="0" applyFont="1" applyFill="1" applyBorder="1" applyAlignment="1" applyProtection="1">
      <alignment horizontal="left" vertical="center"/>
    </xf>
    <xf numFmtId="0" fontId="6" fillId="3" borderId="14" xfId="0" applyFont="1" applyFill="1" applyBorder="1" applyAlignment="1" applyProtection="1">
      <alignment horizontal="left" vertical="center"/>
    </xf>
    <xf numFmtId="0" fontId="6" fillId="3" borderId="37" xfId="0" applyFont="1" applyFill="1" applyBorder="1" applyAlignment="1" applyProtection="1">
      <alignment horizontal="left" vertical="center"/>
    </xf>
    <xf numFmtId="0" fontId="6" fillId="3" borderId="23" xfId="0" applyFont="1" applyFill="1" applyBorder="1" applyAlignment="1" applyProtection="1">
      <alignment horizontal="center" vertical="center" wrapText="1"/>
    </xf>
    <xf numFmtId="0" fontId="6" fillId="3" borderId="24" xfId="0" applyFont="1" applyFill="1" applyBorder="1" applyAlignment="1" applyProtection="1">
      <alignment horizontal="center" vertical="center" wrapText="1"/>
    </xf>
    <xf numFmtId="0" fontId="6" fillId="3" borderId="25" xfId="0" applyFont="1" applyFill="1" applyBorder="1" applyAlignment="1" applyProtection="1">
      <alignment horizontal="center" vertical="center" wrapText="1"/>
    </xf>
    <xf numFmtId="0" fontId="6" fillId="3" borderId="12" xfId="0" applyFont="1" applyFill="1" applyBorder="1" applyAlignment="1" applyProtection="1">
      <alignment horizontal="center" vertical="center" wrapText="1"/>
    </xf>
    <xf numFmtId="0" fontId="6" fillId="3" borderId="26" xfId="0" applyFont="1" applyFill="1" applyBorder="1" applyAlignment="1" applyProtection="1">
      <alignment horizontal="center" vertical="center" wrapText="1"/>
    </xf>
    <xf numFmtId="0" fontId="6" fillId="3" borderId="2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/>
    </xf>
    <xf numFmtId="0" fontId="6" fillId="3" borderId="19" xfId="0" applyFont="1" applyFill="1" applyBorder="1" applyAlignment="1" applyProtection="1">
      <alignment horizontal="center" vertical="center"/>
    </xf>
    <xf numFmtId="0" fontId="6" fillId="3" borderId="20" xfId="0" applyFont="1" applyFill="1" applyBorder="1" applyAlignment="1" applyProtection="1">
      <alignment horizontal="center" vertical="center"/>
    </xf>
    <xf numFmtId="0" fontId="1" fillId="7" borderId="2" xfId="0" applyFont="1" applyFill="1" applyBorder="1" applyAlignment="1" applyProtection="1">
      <alignment horizontal="center" vertical="top" wrapText="1"/>
    </xf>
    <xf numFmtId="0" fontId="1" fillId="7" borderId="3" xfId="0" applyFont="1" applyFill="1" applyBorder="1" applyAlignment="1" applyProtection="1">
      <alignment horizontal="center" vertical="top" wrapText="1"/>
    </xf>
    <xf numFmtId="0" fontId="1" fillId="7" borderId="4" xfId="0" applyFont="1" applyFill="1" applyBorder="1" applyAlignment="1" applyProtection="1">
      <alignment horizontal="center" vertical="top" wrapText="1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left" vertical="top" wrapText="1"/>
      <protection locked="0"/>
    </xf>
    <xf numFmtId="0" fontId="2" fillId="4" borderId="44" xfId="0" applyFont="1" applyFill="1" applyBorder="1" applyAlignment="1" applyProtection="1">
      <alignment horizontal="left" vertical="top" wrapText="1"/>
      <protection locked="0"/>
    </xf>
    <xf numFmtId="0" fontId="2" fillId="27" borderId="7" xfId="0" applyFont="1" applyFill="1" applyBorder="1" applyAlignment="1" applyProtection="1">
      <alignment horizontal="left" vertical="top" wrapText="1"/>
      <protection locked="0"/>
    </xf>
    <xf numFmtId="0" fontId="2" fillId="27" borderId="44" xfId="0" applyFont="1" applyFill="1" applyBorder="1" applyAlignment="1" applyProtection="1">
      <alignment horizontal="left" vertical="top" wrapText="1"/>
      <protection locked="0"/>
    </xf>
    <xf numFmtId="0" fontId="3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3" fillId="3" borderId="0" xfId="0" applyFont="1" applyFill="1" applyBorder="1" applyAlignment="1" applyProtection="1">
      <alignment horizontal="left"/>
      <protection locked="0"/>
    </xf>
    <xf numFmtId="0" fontId="15" fillId="15" borderId="0" xfId="0" applyFont="1" applyFill="1" applyAlignment="1">
      <alignment horizontal="left"/>
    </xf>
    <xf numFmtId="0" fontId="0" fillId="0" borderId="0" xfId="0" applyAlignment="1">
      <alignment horizontal="left"/>
    </xf>
    <xf numFmtId="166" fontId="3" fillId="3" borderId="0" xfId="3" applyNumberFormat="1" applyFont="1" applyFill="1" applyBorder="1" applyAlignment="1" applyProtection="1">
      <alignment horizontal="center"/>
    </xf>
    <xf numFmtId="0" fontId="3" fillId="3" borderId="0" xfId="0" applyFont="1" applyFill="1" applyBorder="1" applyAlignment="1">
      <alignment horizontal="center"/>
    </xf>
    <xf numFmtId="166" fontId="3" fillId="3" borderId="6" xfId="3" applyNumberFormat="1" applyFont="1" applyFill="1" applyBorder="1" applyAlignment="1" applyProtection="1">
      <alignment horizontal="center"/>
    </xf>
    <xf numFmtId="0" fontId="3" fillId="3" borderId="4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6" fillId="7" borderId="6" xfId="0" applyNumberFormat="1" applyFont="1" applyFill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5" fillId="11" borderId="6" xfId="0" applyFont="1" applyFill="1" applyBorder="1" applyAlignment="1" applyProtection="1">
      <alignment horizontal="center" wrapText="1"/>
    </xf>
    <xf numFmtId="0" fontId="5" fillId="11" borderId="7" xfId="0" applyFont="1" applyFill="1" applyBorder="1" applyAlignment="1" applyProtection="1">
      <alignment horizontal="center" wrapText="1"/>
    </xf>
    <xf numFmtId="0" fontId="5" fillId="11" borderId="44" xfId="0" applyFont="1" applyFill="1" applyBorder="1" applyAlignment="1" applyProtection="1">
      <alignment horizontal="center" wrapText="1"/>
    </xf>
    <xf numFmtId="0" fontId="5" fillId="12" borderId="6" xfId="0" applyFont="1" applyFill="1" applyBorder="1" applyAlignment="1" applyProtection="1">
      <alignment horizontal="center" wrapText="1"/>
    </xf>
    <xf numFmtId="0" fontId="5" fillId="12" borderId="7" xfId="0" applyFont="1" applyFill="1" applyBorder="1" applyAlignment="1" applyProtection="1">
      <alignment horizontal="center" wrapText="1"/>
    </xf>
    <xf numFmtId="0" fontId="5" fillId="12" borderId="44" xfId="0" applyFont="1" applyFill="1" applyBorder="1" applyAlignment="1" applyProtection="1">
      <alignment horizontal="center" wrapText="1"/>
    </xf>
    <xf numFmtId="0" fontId="0" fillId="3" borderId="44" xfId="0" applyFill="1" applyBorder="1" applyAlignment="1"/>
    <xf numFmtId="0" fontId="0" fillId="3" borderId="0" xfId="0" applyFill="1" applyBorder="1" applyAlignment="1"/>
    <xf numFmtId="2" fontId="3" fillId="12" borderId="6" xfId="0" applyNumberFormat="1" applyFont="1" applyFill="1" applyBorder="1" applyAlignment="1">
      <alignment horizontal="center"/>
    </xf>
    <xf numFmtId="0" fontId="2" fillId="14" borderId="5" xfId="0" applyFont="1" applyFill="1" applyBorder="1" applyAlignment="1">
      <alignment vertical="top"/>
    </xf>
    <xf numFmtId="0" fontId="3" fillId="10" borderId="0" xfId="0" applyFont="1" applyFill="1" applyBorder="1" applyAlignment="1">
      <alignment vertical="top" wrapText="1"/>
    </xf>
    <xf numFmtId="0" fontId="12" fillId="10" borderId="6" xfId="0" applyFont="1" applyFill="1" applyBorder="1" applyAlignment="1" applyProtection="1">
      <alignment horizontal="center" vertical="top" wrapText="1"/>
    </xf>
    <xf numFmtId="0" fontId="12" fillId="10" borderId="7" xfId="0" applyFont="1" applyFill="1" applyBorder="1" applyAlignment="1" applyProtection="1">
      <alignment horizontal="center" vertical="top" wrapText="1"/>
    </xf>
    <xf numFmtId="0" fontId="12" fillId="10" borderId="44" xfId="0" applyFont="1" applyFill="1" applyBorder="1" applyAlignment="1" applyProtection="1">
      <alignment horizontal="center" vertical="top" wrapText="1"/>
    </xf>
    <xf numFmtId="0" fontId="1" fillId="9" borderId="0" xfId="0" applyFont="1" applyFill="1" applyBorder="1" applyAlignment="1" applyProtection="1">
      <alignment horizontal="left" vertical="center" wrapText="1"/>
    </xf>
    <xf numFmtId="0" fontId="0" fillId="10" borderId="0" xfId="0" applyFill="1" applyAlignment="1" applyProtection="1">
      <alignment wrapText="1"/>
    </xf>
    <xf numFmtId="0" fontId="10" fillId="10" borderId="0" xfId="0" applyFont="1" applyFill="1" applyAlignment="1" applyProtection="1">
      <alignment wrapText="1"/>
    </xf>
    <xf numFmtId="0" fontId="12" fillId="4" borderId="6" xfId="0" applyFont="1" applyFill="1" applyBorder="1" applyAlignment="1" applyProtection="1">
      <alignment vertical="top" wrapText="1"/>
      <protection locked="0"/>
    </xf>
    <xf numFmtId="0" fontId="12" fillId="4" borderId="7" xfId="0" applyFont="1" applyFill="1" applyBorder="1" applyAlignment="1" applyProtection="1">
      <alignment vertical="top" wrapText="1"/>
      <protection locked="0"/>
    </xf>
    <xf numFmtId="0" fontId="12" fillId="4" borderId="44" xfId="0" applyFont="1" applyFill="1" applyBorder="1" applyAlignment="1" applyProtection="1">
      <alignment vertical="top" wrapText="1"/>
      <protection locked="0"/>
    </xf>
    <xf numFmtId="0" fontId="1" fillId="9" borderId="46" xfId="0" applyFont="1" applyFill="1" applyBorder="1" applyAlignment="1" applyProtection="1">
      <alignment horizontal="center" vertical="top" wrapText="1"/>
    </xf>
    <xf numFmtId="0" fontId="1" fillId="9" borderId="47" xfId="0" applyFont="1" applyFill="1" applyBorder="1" applyAlignment="1" applyProtection="1">
      <alignment horizontal="center" vertical="top" wrapText="1"/>
    </xf>
    <xf numFmtId="0" fontId="1" fillId="9" borderId="48" xfId="0" applyFont="1" applyFill="1" applyBorder="1" applyAlignment="1" applyProtection="1">
      <alignment horizontal="center" vertical="top" wrapText="1"/>
    </xf>
    <xf numFmtId="0" fontId="9" fillId="10" borderId="0" xfId="0" applyFont="1" applyFill="1" applyAlignment="1" applyProtection="1">
      <alignment horizontal="center"/>
    </xf>
    <xf numFmtId="0" fontId="9" fillId="10" borderId="0" xfId="0" applyFont="1" applyFill="1" applyAlignment="1">
      <alignment horizontal="center"/>
    </xf>
    <xf numFmtId="0" fontId="1" fillId="10" borderId="0" xfId="0" applyFont="1" applyFill="1" applyAlignment="1" applyProtection="1">
      <alignment horizontal="center"/>
    </xf>
    <xf numFmtId="0" fontId="1" fillId="10" borderId="0" xfId="0" applyFont="1" applyFill="1" applyBorder="1" applyAlignment="1">
      <alignment horizontal="center" wrapText="1"/>
    </xf>
    <xf numFmtId="0" fontId="21" fillId="3" borderId="0" xfId="0" applyFont="1" applyFill="1" applyAlignment="1" applyProtection="1">
      <alignment horizontal="left" vertical="top" wrapText="1"/>
    </xf>
    <xf numFmtId="1" fontId="3" fillId="3" borderId="8" xfId="0" applyNumberFormat="1" applyFont="1" applyFill="1" applyBorder="1" applyAlignment="1" applyProtection="1">
      <alignment horizontal="center" wrapText="1"/>
    </xf>
    <xf numFmtId="1" fontId="3" fillId="3" borderId="9" xfId="0" applyNumberFormat="1" applyFont="1" applyFill="1" applyBorder="1" applyAlignment="1" applyProtection="1">
      <alignment horizontal="center" wrapText="1"/>
    </xf>
    <xf numFmtId="1" fontId="3" fillId="3" borderId="10" xfId="0" applyNumberFormat="1" applyFont="1" applyFill="1" applyBorder="1" applyAlignment="1" applyProtection="1">
      <alignment horizontal="center" wrapText="1"/>
    </xf>
    <xf numFmtId="1" fontId="3" fillId="3" borderId="11" xfId="0" applyNumberFormat="1" applyFont="1" applyFill="1" applyBorder="1" applyAlignment="1" applyProtection="1">
      <alignment horizontal="center" wrapText="1"/>
    </xf>
    <xf numFmtId="1" fontId="3" fillId="3" borderId="0" xfId="0" applyNumberFormat="1" applyFont="1" applyFill="1" applyBorder="1" applyAlignment="1" applyProtection="1">
      <alignment horizontal="center" wrapText="1"/>
    </xf>
    <xf numFmtId="43" fontId="31" fillId="0" borderId="67" xfId="1" applyFont="1" applyBorder="1" applyAlignment="1">
      <alignment horizontal="center"/>
    </xf>
    <xf numFmtId="43" fontId="31" fillId="0" borderId="68" xfId="1" applyFont="1" applyBorder="1" applyAlignment="1">
      <alignment horizontal="center"/>
    </xf>
    <xf numFmtId="43" fontId="32" fillId="19" borderId="67" xfId="1" applyFont="1" applyFill="1" applyBorder="1" applyAlignment="1">
      <alignment horizontal="center"/>
    </xf>
    <xf numFmtId="43" fontId="32" fillId="19" borderId="68" xfId="1" applyFont="1" applyFill="1" applyBorder="1" applyAlignment="1">
      <alignment horizontal="center"/>
    </xf>
    <xf numFmtId="0" fontId="28" fillId="20" borderId="0" xfId="0" applyFont="1" applyFill="1" applyAlignment="1">
      <alignment horizontal="center"/>
    </xf>
    <xf numFmtId="0" fontId="11" fillId="14" borderId="60" xfId="0" applyFont="1" applyFill="1" applyBorder="1" applyAlignment="1" applyProtection="1">
      <alignment horizontal="center" vertical="top"/>
      <protection locked="0"/>
    </xf>
    <xf numFmtId="0" fontId="11" fillId="14" borderId="61" xfId="0" applyFont="1" applyFill="1" applyBorder="1" applyAlignment="1" applyProtection="1">
      <alignment horizontal="center" vertical="top"/>
      <protection locked="0"/>
    </xf>
    <xf numFmtId="0" fontId="11" fillId="14" borderId="62" xfId="0" applyFont="1" applyFill="1" applyBorder="1" applyAlignment="1" applyProtection="1">
      <alignment horizontal="center" vertical="top"/>
      <protection locked="0"/>
    </xf>
    <xf numFmtId="0" fontId="11" fillId="14" borderId="60" xfId="0" quotePrefix="1" applyFont="1" applyFill="1" applyBorder="1" applyAlignment="1" applyProtection="1">
      <alignment horizontal="center" vertical="top"/>
      <protection locked="0"/>
    </xf>
    <xf numFmtId="0" fontId="28" fillId="19" borderId="63" xfId="0" applyFont="1" applyFill="1" applyBorder="1" applyAlignment="1">
      <alignment horizontal="center"/>
    </xf>
    <xf numFmtId="0" fontId="28" fillId="19" borderId="64" xfId="0" applyFont="1" applyFill="1" applyBorder="1" applyAlignment="1">
      <alignment horizontal="center"/>
    </xf>
    <xf numFmtId="0" fontId="28" fillId="19" borderId="0" xfId="0" applyFont="1" applyFill="1" applyAlignment="1">
      <alignment horizontal="center"/>
    </xf>
    <xf numFmtId="0" fontId="59" fillId="0" borderId="79" xfId="0" applyFont="1" applyBorder="1" applyAlignment="1">
      <alignment horizontal="left"/>
    </xf>
    <xf numFmtId="0" fontId="60" fillId="0" borderId="79" xfId="0" applyFont="1" applyBorder="1" applyAlignment="1">
      <alignment horizontal="left"/>
    </xf>
    <xf numFmtId="0" fontId="63" fillId="0" borderId="79" xfId="0" applyFont="1" applyFill="1" applyBorder="1" applyAlignment="1">
      <alignment horizontal="left"/>
    </xf>
    <xf numFmtId="0" fontId="51" fillId="0" borderId="79" xfId="0" applyFont="1" applyBorder="1" applyAlignment="1">
      <alignment horizontal="left"/>
    </xf>
    <xf numFmtId="0" fontId="62" fillId="0" borderId="79" xfId="0" applyFont="1" applyBorder="1" applyAlignment="1">
      <alignment horizontal="left"/>
    </xf>
    <xf numFmtId="0" fontId="66" fillId="0" borderId="79" xfId="0" applyFont="1" applyBorder="1" applyAlignment="1">
      <alignment horizontal="left"/>
    </xf>
    <xf numFmtId="0" fontId="65" fillId="0" borderId="79" xfId="0" applyFont="1" applyBorder="1" applyAlignment="1">
      <alignment horizontal="left"/>
    </xf>
    <xf numFmtId="0" fontId="61" fillId="0" borderId="79" xfId="0" applyFont="1" applyBorder="1" applyAlignment="1">
      <alignment horizontal="left"/>
    </xf>
    <xf numFmtId="0" fontId="64" fillId="0" borderId="79" xfId="0" applyFont="1" applyBorder="1" applyAlignment="1">
      <alignment horizontal="left"/>
    </xf>
    <xf numFmtId="0" fontId="50" fillId="0" borderId="0" xfId="0" applyFont="1" applyAlignment="1">
      <alignment horizontal="right"/>
    </xf>
    <xf numFmtId="0" fontId="58" fillId="0" borderId="79" xfId="0" applyFont="1" applyBorder="1" applyAlignment="1">
      <alignment horizontal="left"/>
    </xf>
    <xf numFmtId="0" fontId="45" fillId="0" borderId="0" xfId="0" applyFont="1" applyAlignment="1">
      <alignment horizontal="left" vertical="center" wrapText="1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49" fillId="0" borderId="79" xfId="0" applyFont="1" applyBorder="1" applyAlignment="1">
      <alignment horizontal="left"/>
    </xf>
    <xf numFmtId="0" fontId="39" fillId="20" borderId="75" xfId="0" applyFont="1" applyFill="1" applyBorder="1" applyAlignment="1">
      <alignment horizontal="center"/>
    </xf>
    <xf numFmtId="0" fontId="39" fillId="20" borderId="0" xfId="0" applyFont="1" applyFill="1" applyBorder="1" applyAlignment="1">
      <alignment horizontal="center"/>
    </xf>
  </cellXfs>
  <cellStyles count="5">
    <cellStyle name="Moeda" xfId="2" builtinId="4"/>
    <cellStyle name="Normal" xfId="0" builtinId="0"/>
    <cellStyle name="Normal 2" xfId="4"/>
    <cellStyle name="Porcentagem" xfId="3" builtinId="5"/>
    <cellStyle name="Vírgula" xfId="1" builtin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Entre as Fases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(Magnitude!$H$8,Magnitude!$H$9,Magnitude!$H$11:$H$12,Magnitude!$H$14)</c:f>
              <c:strCache>
                <c:ptCount val="5"/>
                <c:pt idx="0">
                  <c:v>Analysis &amp; Design</c:v>
                </c:pt>
                <c:pt idx="1">
                  <c:v>Produce</c:v>
                </c:pt>
                <c:pt idx="2">
                  <c:v>Test</c:v>
                </c:pt>
                <c:pt idx="3">
                  <c:v>Implement</c:v>
                </c:pt>
                <c:pt idx="4">
                  <c:v>Project Management</c:v>
                </c:pt>
              </c:strCache>
            </c:strRef>
          </c:cat>
          <c:val>
            <c:numRef>
              <c:f>(Magnitude!$I$8,Magnitude!$I$9,Magnitude!$I$11:$I$12,Magnitude!$I$14)</c:f>
              <c:numCache>
                <c:formatCode>0%</c:formatCode>
                <c:ptCount val="5"/>
                <c:pt idx="0">
                  <c:v>0.15000000000000002</c:v>
                </c:pt>
                <c:pt idx="1">
                  <c:v>0.61</c:v>
                </c:pt>
                <c:pt idx="2">
                  <c:v>0.21999999999999997</c:v>
                </c:pt>
                <c:pt idx="3">
                  <c:v>0.02</c:v>
                </c:pt>
                <c:pt idx="4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</a:t>
            </a:r>
            <a:r>
              <a:rPr lang="pt-BR" baseline="0"/>
              <a:t> por Funções</a:t>
            </a:r>
            <a:endParaRPr lang="pt-BR"/>
          </a:p>
        </c:rich>
      </c:tx>
      <c:layout>
        <c:manualLayout>
          <c:xMode val="edge"/>
          <c:yMode val="edge"/>
          <c:x val="0.354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DashBoard!$G$33:$G$38</c:f>
              <c:strCache>
                <c:ptCount val="6"/>
                <c:pt idx="0">
                  <c:v>Gerenciamento</c:v>
                </c:pt>
                <c:pt idx="1">
                  <c:v>PMO</c:v>
                </c:pt>
                <c:pt idx="2">
                  <c:v>Arquitetura</c:v>
                </c:pt>
                <c:pt idx="3">
                  <c:v>Análise</c:v>
                </c:pt>
                <c:pt idx="4">
                  <c:v>Desenvolvimento</c:v>
                </c:pt>
                <c:pt idx="5">
                  <c:v>Testes</c:v>
                </c:pt>
              </c:strCache>
            </c:strRef>
          </c:cat>
          <c:val>
            <c:numRef>
              <c:f>DashBoard!$I$33:$I$38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DashBoard!$G$33:$G$38</c:f>
              <c:strCache>
                <c:ptCount val="6"/>
                <c:pt idx="0">
                  <c:v>Gerenciamento</c:v>
                </c:pt>
                <c:pt idx="1">
                  <c:v>PMO</c:v>
                </c:pt>
                <c:pt idx="2">
                  <c:v>Arquitetura</c:v>
                </c:pt>
                <c:pt idx="3">
                  <c:v>Análise</c:v>
                </c:pt>
                <c:pt idx="4">
                  <c:v>Desenvolvimento</c:v>
                </c:pt>
                <c:pt idx="5">
                  <c:v>Testes</c:v>
                </c:pt>
              </c:strCache>
            </c:strRef>
          </c:cat>
          <c:val>
            <c:numRef>
              <c:f>DashBoard!$I$33:$I$38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Pirâmide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DashBoard!$L$33:$L$38</c:f>
              <c:strCache>
                <c:ptCount val="6"/>
                <c:pt idx="0">
                  <c:v>Especialista</c:v>
                </c:pt>
                <c:pt idx="1">
                  <c:v>Senior</c:v>
                </c:pt>
                <c:pt idx="2">
                  <c:v>Pleno</c:v>
                </c:pt>
                <c:pt idx="3">
                  <c:v>Junior</c:v>
                </c:pt>
                <c:pt idx="4">
                  <c:v>Traniee</c:v>
                </c:pt>
                <c:pt idx="5">
                  <c:v>Estagiario</c:v>
                </c:pt>
              </c:strCache>
            </c:strRef>
          </c:cat>
          <c:val>
            <c:numRef>
              <c:f>DashBoard!$O$33:$O$38</c:f>
              <c:numCache>
                <c:formatCode>0%</c:formatCode>
                <c:ptCount val="6"/>
                <c:pt idx="0">
                  <c:v>0.18181818181818182</c:v>
                </c:pt>
                <c:pt idx="1">
                  <c:v>0.5</c:v>
                </c:pt>
                <c:pt idx="2">
                  <c:v>0.31818181818181818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DashBoard!$L$33:$L$38</c:f>
              <c:strCache>
                <c:ptCount val="6"/>
                <c:pt idx="0">
                  <c:v>Especialista</c:v>
                </c:pt>
                <c:pt idx="1">
                  <c:v>Senior</c:v>
                </c:pt>
                <c:pt idx="2">
                  <c:v>Pleno</c:v>
                </c:pt>
                <c:pt idx="3">
                  <c:v>Junior</c:v>
                </c:pt>
                <c:pt idx="4">
                  <c:v>Traniee</c:v>
                </c:pt>
                <c:pt idx="5">
                  <c:v>Estagiario</c:v>
                </c:pt>
              </c:strCache>
            </c:strRef>
          </c:cat>
          <c:val>
            <c:numRef>
              <c:f>DashBoard!$N$33:$N$38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DashBoard!$L$33:$L$38</c:f>
              <c:strCache>
                <c:ptCount val="6"/>
                <c:pt idx="0">
                  <c:v>Especialista</c:v>
                </c:pt>
                <c:pt idx="1">
                  <c:v>Senior</c:v>
                </c:pt>
                <c:pt idx="2">
                  <c:v>Pleno</c:v>
                </c:pt>
                <c:pt idx="3">
                  <c:v>Junior</c:v>
                </c:pt>
                <c:pt idx="4">
                  <c:v>Traniee</c:v>
                </c:pt>
                <c:pt idx="5">
                  <c:v>Estagiario</c:v>
                </c:pt>
              </c:strCache>
            </c:strRef>
          </c:cat>
          <c:val>
            <c:numRef>
              <c:f>DashBoard!$O$33:$O$38</c:f>
              <c:numCache>
                <c:formatCode>0%</c:formatCode>
                <c:ptCount val="6"/>
                <c:pt idx="0">
                  <c:v>0.18181818181818182</c:v>
                </c:pt>
                <c:pt idx="1">
                  <c:v>0.5</c:v>
                </c:pt>
                <c:pt idx="2">
                  <c:v>0.31818181818181818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firstButton="1" fmlaLink="$B$88" lockText="1" noThreeD="1"/>
</file>

<file path=xl/ctrlProps/ctrlProp11.xml><?xml version="1.0" encoding="utf-8"?>
<formControlPr xmlns="http://schemas.microsoft.com/office/spreadsheetml/2009/9/main" objectType="Radio" checked="Checked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firstButton="1" fmlaLink="$B$80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Radio" firstButton="1" fmlaLink="$B$84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146050</xdr:colOff>
          <xdr:row>86</xdr:row>
          <xdr:rowOff>76200</xdr:rowOff>
        </xdr:from>
        <xdr:to>
          <xdr:col>3</xdr:col>
          <xdr:colOff>527050</xdr:colOff>
          <xdr:row>88</xdr:row>
          <xdr:rowOff>38100</xdr:rowOff>
        </xdr:to>
        <xdr:sp macro="" textlink="">
          <xdr:nvSpPr>
            <xdr:cNvPr id="4100" name="Group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146050</xdr:colOff>
          <xdr:row>82</xdr:row>
          <xdr:rowOff>69850</xdr:rowOff>
        </xdr:from>
        <xdr:to>
          <xdr:col>3</xdr:col>
          <xdr:colOff>527050</xdr:colOff>
          <xdr:row>84</xdr:row>
          <xdr:rowOff>25400</xdr:rowOff>
        </xdr:to>
        <xdr:sp macro="" textlink="">
          <xdr:nvSpPr>
            <xdr:cNvPr id="4104" name="Group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78</xdr:row>
          <xdr:rowOff>50800</xdr:rowOff>
        </xdr:from>
        <xdr:to>
          <xdr:col>3</xdr:col>
          <xdr:colOff>527050</xdr:colOff>
          <xdr:row>80</xdr:row>
          <xdr:rowOff>101600</xdr:rowOff>
        </xdr:to>
        <xdr:sp macro="" textlink="">
          <xdr:nvSpPr>
            <xdr:cNvPr id="4112" name="Group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207108</xdr:colOff>
          <xdr:row>78</xdr:row>
          <xdr:rowOff>154354</xdr:rowOff>
        </xdr:from>
        <xdr:to>
          <xdr:col>3</xdr:col>
          <xdr:colOff>605692</xdr:colOff>
          <xdr:row>80</xdr:row>
          <xdr:rowOff>6839</xdr:rowOff>
        </xdr:to>
        <xdr:grpSp>
          <xdr:nvGrpSpPr>
            <xdr:cNvPr id="2" name="Grupo 1"/>
            <xdr:cNvGrpSpPr/>
          </xdr:nvGrpSpPr>
          <xdr:grpSpPr>
            <a:xfrm>
              <a:off x="207108" y="16518304"/>
              <a:ext cx="2367084" cy="220785"/>
              <a:chOff x="207108" y="7290777"/>
              <a:chExt cx="2210777" cy="223716"/>
            </a:xfrm>
          </xdr:grpSpPr>
          <xdr:sp macro="" textlink="">
            <xdr:nvSpPr>
              <xdr:cNvPr id="4116" name="Option Button 20" hidden="1">
                <a:extLst>
                  <a:ext uri="{63B3BB69-23CF-44E3-9099-C40C66FF867C}">
                    <a14:compatExt spid="_x0000_s4116"/>
                  </a:ext>
                </a:extLst>
              </xdr:cNvPr>
              <xdr:cNvSpPr/>
            </xdr:nvSpPr>
            <xdr:spPr bwMode="auto">
              <a:xfrm>
                <a:off x="207108" y="7290777"/>
                <a:ext cx="672124" cy="207108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Hight</a:t>
                </a:r>
              </a:p>
            </xdr:txBody>
          </xdr:sp>
          <xdr:sp macro="" textlink="">
            <xdr:nvSpPr>
              <xdr:cNvPr id="4117" name="Option Button 21" hidden="1">
                <a:extLst>
                  <a:ext uri="{63B3BB69-23CF-44E3-9099-C40C66FF867C}">
                    <a14:compatExt spid="_x0000_s4117"/>
                  </a:ext>
                </a:extLst>
              </xdr:cNvPr>
              <xdr:cNvSpPr/>
            </xdr:nvSpPr>
            <xdr:spPr bwMode="auto">
              <a:xfrm>
                <a:off x="980585" y="7290777"/>
                <a:ext cx="669681" cy="223716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Medium</a:t>
                </a:r>
              </a:p>
            </xdr:txBody>
          </xdr:sp>
          <xdr:sp macro="" textlink="">
            <xdr:nvSpPr>
              <xdr:cNvPr id="4118" name="Option Button 22" hidden="1">
                <a:extLst>
                  <a:ext uri="{63B3BB69-23CF-44E3-9099-C40C66FF867C}">
                    <a14:compatExt spid="_x0000_s4118"/>
                  </a:ext>
                </a:extLst>
              </xdr:cNvPr>
              <xdr:cNvSpPr/>
            </xdr:nvSpPr>
            <xdr:spPr bwMode="auto">
              <a:xfrm>
                <a:off x="1751621" y="7290777"/>
                <a:ext cx="666264" cy="223716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Low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198106</xdr:colOff>
          <xdr:row>82</xdr:row>
          <xdr:rowOff>121557</xdr:rowOff>
        </xdr:from>
        <xdr:to>
          <xdr:col>3</xdr:col>
          <xdr:colOff>591457</xdr:colOff>
          <xdr:row>83</xdr:row>
          <xdr:rowOff>160564</xdr:rowOff>
        </xdr:to>
        <xdr:grpSp>
          <xdr:nvGrpSpPr>
            <xdr:cNvPr id="4" name="Grupo 3"/>
            <xdr:cNvGrpSpPr/>
          </xdr:nvGrpSpPr>
          <xdr:grpSpPr>
            <a:xfrm>
              <a:off x="198106" y="17222107"/>
              <a:ext cx="2361851" cy="223157"/>
              <a:chOff x="198106" y="7980975"/>
              <a:chExt cx="2204009" cy="224064"/>
            </a:xfrm>
          </xdr:grpSpPr>
          <xdr:sp macro="" textlink="">
            <xdr:nvSpPr>
              <xdr:cNvPr id="4119" name="Option Button 23" hidden="1">
                <a:extLst>
                  <a:ext uri="{63B3BB69-23CF-44E3-9099-C40C66FF867C}">
                    <a14:compatExt spid="_x0000_s4119"/>
                  </a:ext>
                </a:extLst>
              </xdr:cNvPr>
              <xdr:cNvSpPr/>
            </xdr:nvSpPr>
            <xdr:spPr bwMode="auto">
              <a:xfrm>
                <a:off x="198106" y="7981043"/>
                <a:ext cx="675542" cy="209619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 Hight</a:t>
                </a:r>
              </a:p>
            </xdr:txBody>
          </xdr:sp>
          <xdr:sp macro="" textlink="">
            <xdr:nvSpPr>
              <xdr:cNvPr id="4120" name="Option Button 24" hidden="1">
                <a:extLst>
                  <a:ext uri="{63B3BB69-23CF-44E3-9099-C40C66FF867C}">
                    <a14:compatExt spid="_x0000_s4120"/>
                  </a:ext>
                </a:extLst>
              </xdr:cNvPr>
              <xdr:cNvSpPr/>
            </xdr:nvSpPr>
            <xdr:spPr bwMode="auto">
              <a:xfrm>
                <a:off x="967956" y="7980975"/>
                <a:ext cx="677636" cy="224064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Medium</a:t>
                </a:r>
              </a:p>
            </xdr:txBody>
          </xdr:sp>
          <xdr:sp macro="" textlink="">
            <xdr:nvSpPr>
              <xdr:cNvPr id="4121" name="Option Button 25" hidden="1">
                <a:extLst>
                  <a:ext uri="{63B3BB69-23CF-44E3-9099-C40C66FF867C}">
                    <a14:compatExt spid="_x0000_s4121"/>
                  </a:ext>
                </a:extLst>
              </xdr:cNvPr>
              <xdr:cNvSpPr/>
            </xdr:nvSpPr>
            <xdr:spPr bwMode="auto">
              <a:xfrm>
                <a:off x="1739901" y="7981043"/>
                <a:ext cx="662214" cy="223157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Low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214993</xdr:colOff>
          <xdr:row>86</xdr:row>
          <xdr:rowOff>127907</xdr:rowOff>
        </xdr:from>
        <xdr:to>
          <xdr:col>3</xdr:col>
          <xdr:colOff>599621</xdr:colOff>
          <xdr:row>87</xdr:row>
          <xdr:rowOff>166008</xdr:rowOff>
        </xdr:to>
        <xdr:grpSp>
          <xdr:nvGrpSpPr>
            <xdr:cNvPr id="3" name="Grupo 2"/>
            <xdr:cNvGrpSpPr/>
          </xdr:nvGrpSpPr>
          <xdr:grpSpPr>
            <a:xfrm>
              <a:off x="214993" y="17965057"/>
              <a:ext cx="2353128" cy="222251"/>
              <a:chOff x="214993" y="8727621"/>
              <a:chExt cx="2195287" cy="223158"/>
            </a:xfrm>
          </xdr:grpSpPr>
          <xdr:sp macro="" textlink="">
            <xdr:nvSpPr>
              <xdr:cNvPr id="4122" name="Option Button 26" hidden="1">
                <a:extLst>
                  <a:ext uri="{63B3BB69-23CF-44E3-9099-C40C66FF867C}">
                    <a14:compatExt spid="_x0000_s4122"/>
                  </a:ext>
                </a:extLst>
              </xdr:cNvPr>
              <xdr:cNvSpPr/>
            </xdr:nvSpPr>
            <xdr:spPr bwMode="auto">
              <a:xfrm>
                <a:off x="214993" y="8727621"/>
                <a:ext cx="679450" cy="210457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 Hight</a:t>
                </a:r>
              </a:p>
            </xdr:txBody>
          </xdr:sp>
          <xdr:sp macro="" textlink="">
            <xdr:nvSpPr>
              <xdr:cNvPr id="4123" name="Option Button 27" hidden="1">
                <a:extLst>
                  <a:ext uri="{63B3BB69-23CF-44E3-9099-C40C66FF867C}">
                    <a14:compatExt spid="_x0000_s4123"/>
                  </a:ext>
                </a:extLst>
              </xdr:cNvPr>
              <xdr:cNvSpPr/>
            </xdr:nvSpPr>
            <xdr:spPr bwMode="auto">
              <a:xfrm>
                <a:off x="982889" y="8727621"/>
                <a:ext cx="678543" cy="223157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Medium</a:t>
                </a:r>
              </a:p>
            </xdr:txBody>
          </xdr:sp>
          <xdr:sp macro="" textlink="">
            <xdr:nvSpPr>
              <xdr:cNvPr id="4124" name="Option Button 28" hidden="1">
                <a:extLst>
                  <a:ext uri="{63B3BB69-23CF-44E3-9099-C40C66FF867C}">
                    <a14:compatExt spid="_x0000_s4124"/>
                  </a:ext>
                </a:extLst>
              </xdr:cNvPr>
              <xdr:cNvSpPr/>
            </xdr:nvSpPr>
            <xdr:spPr bwMode="auto">
              <a:xfrm>
                <a:off x="1749880" y="8727621"/>
                <a:ext cx="660400" cy="223158"/>
              </a:xfrm>
              <a:prstGeom prst="rect">
                <a:avLst/>
              </a:prstGeom>
              <a:solidFill>
                <a:srgbClr val="EA700D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Low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358774</xdr:colOff>
      <xdr:row>4</xdr:row>
      <xdr:rowOff>73024</xdr:rowOff>
    </xdr:from>
    <xdr:to>
      <xdr:col>17</xdr:col>
      <xdr:colOff>298449</xdr:colOff>
      <xdr:row>17</xdr:row>
      <xdr:rowOff>44449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933450</xdr:colOff>
      <xdr:row>0</xdr:row>
      <xdr:rowOff>85725</xdr:rowOff>
    </xdr:from>
    <xdr:ext cx="1236685" cy="41934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3800" y="187325"/>
          <a:ext cx="1236685" cy="419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200" b="1">
              <a:latin typeface="HP Simplified" panose="020B0604020204020204" pitchFamily="34" charset="0"/>
            </a:rPr>
            <a:t>Gabarito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14942</xdr:colOff>
      <xdr:row>17</xdr:row>
      <xdr:rowOff>88899</xdr:rowOff>
    </xdr:from>
    <xdr:to>
      <xdr:col>10</xdr:col>
      <xdr:colOff>7473</xdr:colOff>
      <xdr:row>32</xdr:row>
      <xdr:rowOff>30628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306294</xdr:colOff>
      <xdr:row>17</xdr:row>
      <xdr:rowOff>51547</xdr:rowOff>
    </xdr:from>
    <xdr:to>
      <xdr:col>15</xdr:col>
      <xdr:colOff>358587</xdr:colOff>
      <xdr:row>31</xdr:row>
      <xdr:rowOff>180041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.csantos/Documents/SONDA/SONDA/CAIXA/03_Estimativa/gabari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.csantos/Documents/SONDA/SONDA/Templates/Bootom-Up%20-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.csantos/Documents/SONDA/SONDA/INICIATIVAS/Bootom-Up_v3__cenario_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"/>
      <sheetName val="Gabarito"/>
      <sheetName val="Staffing Plan"/>
      <sheetName val="DashBoard (Horas)"/>
      <sheetName val="Calculos"/>
      <sheetName val="Parametrizações"/>
      <sheetName val="DashBoard (Financeiro)"/>
      <sheetName val="Versionament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Gerenciamento</v>
          </cell>
          <cell r="B2">
            <v>1</v>
          </cell>
          <cell r="C2" t="str">
            <v>SPO</v>
          </cell>
        </row>
        <row r="3">
          <cell r="A3" t="str">
            <v>QA</v>
          </cell>
          <cell r="B3">
            <v>2</v>
          </cell>
          <cell r="C3" t="str">
            <v>RIO</v>
          </cell>
        </row>
        <row r="4">
          <cell r="A4" t="str">
            <v>Arquitetura</v>
          </cell>
          <cell r="B4">
            <v>3</v>
          </cell>
          <cell r="C4" t="str">
            <v>AQA</v>
          </cell>
        </row>
        <row r="5">
          <cell r="A5" t="str">
            <v>Análise</v>
          </cell>
          <cell r="B5">
            <v>4</v>
          </cell>
          <cell r="C5" t="str">
            <v>POA</v>
          </cell>
        </row>
        <row r="6">
          <cell r="A6" t="str">
            <v>Desenvolvimento</v>
          </cell>
          <cell r="B6">
            <v>5</v>
          </cell>
          <cell r="C6" t="str">
            <v>TERCEIRO</v>
          </cell>
        </row>
        <row r="7">
          <cell r="A7" t="str">
            <v>Testes</v>
          </cell>
          <cell r="B7">
            <v>6</v>
          </cell>
          <cell r="C7" t="str">
            <v>OFF SHORE</v>
          </cell>
        </row>
        <row r="8">
          <cell r="A8" t="str">
            <v>Ger Testes</v>
          </cell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riteria"/>
      <sheetName val="Matrix(0)"/>
      <sheetName val="Produce(1)"/>
      <sheetName val="Component Count (2)"/>
      <sheetName val="Assumptions(3)"/>
      <sheetName val="MDS(4)"/>
      <sheetName val="Magnitude(5)"/>
      <sheetName val="Pre-staff(4)"/>
      <sheetName val="Other Costs"/>
      <sheetName val="Calcs"/>
      <sheetName val="Grau W IBBA(6)"/>
      <sheetName val="Amendment History"/>
      <sheetName val="Misselaneuos"/>
      <sheetName val="Sheet1"/>
    </sheetNames>
    <sheetDataSet>
      <sheetData sheetId="0">
        <row r="3">
          <cell r="C3" t="str">
            <v>ICVM 542</v>
          </cell>
        </row>
      </sheetData>
      <sheetData sheetId="1"/>
      <sheetData sheetId="2">
        <row r="8">
          <cell r="B8">
            <v>1</v>
          </cell>
          <cell r="C8">
            <v>2</v>
          </cell>
          <cell r="D8">
            <v>3</v>
          </cell>
          <cell r="E8">
            <v>4</v>
          </cell>
        </row>
        <row r="9">
          <cell r="B9">
            <v>3</v>
          </cell>
          <cell r="C9">
            <v>6</v>
          </cell>
          <cell r="D9">
            <v>12</v>
          </cell>
          <cell r="E9">
            <v>16</v>
          </cell>
        </row>
        <row r="10">
          <cell r="B10">
            <v>3</v>
          </cell>
          <cell r="C10">
            <v>4</v>
          </cell>
          <cell r="D10">
            <v>6</v>
          </cell>
          <cell r="E10">
            <v>7</v>
          </cell>
        </row>
        <row r="11">
          <cell r="B11">
            <v>2</v>
          </cell>
          <cell r="C11">
            <v>7</v>
          </cell>
          <cell r="D11">
            <v>12</v>
          </cell>
          <cell r="E11">
            <v>16</v>
          </cell>
        </row>
        <row r="12">
          <cell r="B12">
            <v>6</v>
          </cell>
          <cell r="C12">
            <v>9</v>
          </cell>
          <cell r="D12">
            <v>17</v>
          </cell>
          <cell r="E12">
            <v>30</v>
          </cell>
        </row>
        <row r="13">
          <cell r="B13">
            <v>10</v>
          </cell>
          <cell r="C13">
            <v>15</v>
          </cell>
          <cell r="D13">
            <v>20</v>
          </cell>
          <cell r="E13">
            <v>40</v>
          </cell>
        </row>
        <row r="14">
          <cell r="B14">
            <v>4</v>
          </cell>
          <cell r="C14">
            <v>7</v>
          </cell>
          <cell r="D14">
            <v>12</v>
          </cell>
          <cell r="E14">
            <v>20</v>
          </cell>
        </row>
        <row r="15">
          <cell r="B15">
            <v>4</v>
          </cell>
          <cell r="C15">
            <v>8</v>
          </cell>
          <cell r="D15">
            <v>14</v>
          </cell>
          <cell r="E15">
            <v>18</v>
          </cell>
        </row>
        <row r="16">
          <cell r="B16">
            <v>2</v>
          </cell>
          <cell r="C16">
            <v>6</v>
          </cell>
          <cell r="D16">
            <v>12</v>
          </cell>
          <cell r="E16">
            <v>15</v>
          </cell>
        </row>
        <row r="17">
          <cell r="B17">
            <v>5</v>
          </cell>
          <cell r="C17">
            <v>9</v>
          </cell>
          <cell r="D17">
            <v>16</v>
          </cell>
          <cell r="E17">
            <v>24</v>
          </cell>
        </row>
        <row r="18">
          <cell r="B18">
            <v>4</v>
          </cell>
          <cell r="C18">
            <v>7</v>
          </cell>
          <cell r="D18">
            <v>12</v>
          </cell>
          <cell r="E18">
            <v>18</v>
          </cell>
        </row>
        <row r="19">
          <cell r="B19">
            <v>2</v>
          </cell>
          <cell r="C19">
            <v>6</v>
          </cell>
          <cell r="D19">
            <v>14</v>
          </cell>
          <cell r="E19">
            <v>32</v>
          </cell>
        </row>
        <row r="20">
          <cell r="B20">
            <v>4</v>
          </cell>
          <cell r="C20">
            <v>8</v>
          </cell>
          <cell r="D20">
            <v>16</v>
          </cell>
          <cell r="E20">
            <v>30</v>
          </cell>
        </row>
      </sheetData>
      <sheetData sheetId="3">
        <row r="56">
          <cell r="J56">
            <v>440.048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riteria"/>
      <sheetName val="Matrix(0)"/>
      <sheetName val="Produce(1)"/>
      <sheetName val="Component Count (2)"/>
      <sheetName val="Assumptions(3)"/>
      <sheetName val="MDS(4)"/>
      <sheetName val="Magnitude(5)"/>
      <sheetName val="Pre-staff(4)"/>
      <sheetName val="Other Costs"/>
      <sheetName val="Calcs"/>
      <sheetName val="Grau W IBBA(6)"/>
      <sheetName val="Amendment History"/>
      <sheetName val="Misselaneuo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M1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G21"/>
  <sheetViews>
    <sheetView showGridLines="0" zoomScale="110" zoomScaleNormal="110" workbookViewId="0">
      <selection activeCell="E29" sqref="E29"/>
    </sheetView>
  </sheetViews>
  <sheetFormatPr defaultRowHeight="14.5"/>
  <cols>
    <col min="1" max="1" width="14.6328125" customWidth="1"/>
    <col min="3" max="3" width="23.36328125" customWidth="1"/>
    <col min="7" max="7" width="47.1796875" customWidth="1"/>
  </cols>
  <sheetData>
    <row r="1" spans="1:7">
      <c r="A1" s="11"/>
      <c r="B1" s="12"/>
      <c r="C1" s="12"/>
      <c r="D1" s="12"/>
      <c r="E1" s="12"/>
      <c r="F1" s="12"/>
      <c r="G1" s="13"/>
    </row>
    <row r="2" spans="1:7" ht="16" thickBot="1">
      <c r="A2" s="301" t="s">
        <v>0</v>
      </c>
      <c r="B2" s="302"/>
      <c r="C2" s="302"/>
      <c r="D2" s="302"/>
      <c r="E2" s="302"/>
      <c r="F2" s="4"/>
      <c r="G2" s="14"/>
    </row>
    <row r="3" spans="1:7" ht="15" thickBot="1">
      <c r="A3" s="303" t="s">
        <v>1</v>
      </c>
      <c r="B3" s="304"/>
      <c r="C3" s="305" t="str">
        <f>E7</f>
        <v>Onda 2</v>
      </c>
      <c r="D3" s="306"/>
      <c r="E3" s="306"/>
      <c r="F3" s="306"/>
      <c r="G3" s="307"/>
    </row>
    <row r="4" spans="1:7">
      <c r="A4" s="15"/>
      <c r="B4" s="4"/>
      <c r="C4" s="4"/>
      <c r="D4" s="4"/>
      <c r="E4" s="4"/>
      <c r="F4" s="4"/>
      <c r="G4" s="14"/>
    </row>
    <row r="5" spans="1:7">
      <c r="A5" s="16"/>
      <c r="B5" s="17"/>
      <c r="C5" s="2" t="s">
        <v>2</v>
      </c>
      <c r="D5" s="3"/>
      <c r="E5" s="308" t="s">
        <v>263</v>
      </c>
      <c r="F5" s="308"/>
      <c r="G5" s="309"/>
    </row>
    <row r="6" spans="1:7">
      <c r="A6" s="16"/>
      <c r="B6" s="18"/>
      <c r="C6" s="2" t="s">
        <v>3</v>
      </c>
      <c r="D6" s="3"/>
      <c r="E6" s="310"/>
      <c r="F6" s="310"/>
      <c r="G6" s="311"/>
    </row>
    <row r="7" spans="1:7">
      <c r="A7" s="16"/>
      <c r="B7" s="18"/>
      <c r="C7" s="2" t="s">
        <v>4</v>
      </c>
      <c r="D7" s="3"/>
      <c r="E7" s="308" t="s">
        <v>264</v>
      </c>
      <c r="F7" s="308"/>
      <c r="G7" s="309"/>
    </row>
    <row r="8" spans="1:7">
      <c r="A8" s="16"/>
      <c r="B8" s="18"/>
      <c r="C8" s="10"/>
      <c r="D8" s="4"/>
      <c r="E8" s="4"/>
      <c r="F8" s="4"/>
      <c r="G8" s="14"/>
    </row>
    <row r="9" spans="1:7">
      <c r="A9" s="16"/>
      <c r="B9" s="18"/>
      <c r="C9" s="2" t="s">
        <v>5</v>
      </c>
      <c r="D9" s="3"/>
      <c r="E9" s="298">
        <v>0</v>
      </c>
      <c r="F9" s="299"/>
      <c r="G9" s="300"/>
    </row>
    <row r="10" spans="1:7">
      <c r="A10" s="16"/>
      <c r="B10" s="17"/>
      <c r="C10" s="4"/>
      <c r="D10" s="4"/>
      <c r="E10" s="4"/>
      <c r="F10" s="4"/>
      <c r="G10" s="14"/>
    </row>
    <row r="11" spans="1:7">
      <c r="A11" s="16"/>
      <c r="B11" s="17"/>
      <c r="C11" s="4"/>
      <c r="D11" s="4"/>
      <c r="E11" s="4"/>
      <c r="F11" s="4"/>
      <c r="G11" s="14"/>
    </row>
    <row r="12" spans="1:7">
      <c r="A12" s="16"/>
      <c r="B12" s="17"/>
      <c r="C12" s="2" t="s">
        <v>125</v>
      </c>
      <c r="D12" s="4"/>
      <c r="E12" s="19"/>
      <c r="F12" s="4"/>
      <c r="G12" s="14"/>
    </row>
    <row r="13" spans="1:7">
      <c r="A13" s="16"/>
      <c r="B13" s="18"/>
      <c r="C13" s="2" t="s">
        <v>6</v>
      </c>
      <c r="D13" s="4"/>
      <c r="E13" s="5">
        <f>E9*0.5</f>
        <v>0</v>
      </c>
      <c r="F13" s="5">
        <f>E9*2</f>
        <v>0</v>
      </c>
      <c r="G13" s="14"/>
    </row>
    <row r="14" spans="1:7">
      <c r="A14" s="16"/>
      <c r="B14" s="18"/>
      <c r="C14" s="2" t="s">
        <v>7</v>
      </c>
      <c r="D14" s="4"/>
      <c r="E14" s="5">
        <f>E9*0.75</f>
        <v>0</v>
      </c>
      <c r="F14" s="5">
        <f>E9*1.5</f>
        <v>0</v>
      </c>
      <c r="G14" s="14"/>
    </row>
    <row r="15" spans="1:7">
      <c r="A15" s="16"/>
      <c r="B15" s="18"/>
      <c r="C15" s="2" t="s">
        <v>8</v>
      </c>
      <c r="D15" s="17"/>
      <c r="E15" s="5">
        <f>E9*0.9</f>
        <v>0</v>
      </c>
      <c r="F15" s="5">
        <f>E9*1.1</f>
        <v>0</v>
      </c>
      <c r="G15" s="20"/>
    </row>
    <row r="16" spans="1:7">
      <c r="A16" s="16"/>
      <c r="B16" s="18"/>
      <c r="C16" s="21"/>
      <c r="D16" s="17"/>
      <c r="E16" s="17"/>
      <c r="F16" s="17"/>
      <c r="G16" s="20"/>
    </row>
    <row r="17" spans="1:7">
      <c r="A17" s="15"/>
      <c r="B17" s="17"/>
      <c r="C17" s="2" t="s">
        <v>12</v>
      </c>
      <c r="D17" s="17"/>
      <c r="E17" s="6">
        <f>'[3]Magnitude(5)'!M16</f>
        <v>0</v>
      </c>
      <c r="F17" s="21"/>
      <c r="G17" s="20"/>
    </row>
    <row r="18" spans="1:7">
      <c r="A18" s="22" t="s">
        <v>9</v>
      </c>
      <c r="B18" s="17"/>
      <c r="C18" s="17"/>
      <c r="D18" s="17"/>
      <c r="E18" s="17"/>
      <c r="F18" s="17"/>
      <c r="G18" s="20"/>
    </row>
    <row r="19" spans="1:7">
      <c r="A19" s="15" t="s">
        <v>10</v>
      </c>
      <c r="B19" s="7"/>
      <c r="C19" s="17"/>
      <c r="D19" s="17"/>
      <c r="E19" s="17"/>
      <c r="F19" s="17"/>
      <c r="G19" s="20"/>
    </row>
    <row r="20" spans="1:7">
      <c r="A20" s="15" t="s">
        <v>11</v>
      </c>
      <c r="B20" s="5"/>
      <c r="C20" s="17"/>
      <c r="D20" s="17"/>
      <c r="E20" s="17"/>
      <c r="F20" s="17"/>
      <c r="G20" s="20"/>
    </row>
    <row r="21" spans="1:7" ht="15" thickBot="1">
      <c r="A21" s="23"/>
      <c r="B21" s="24"/>
      <c r="C21" s="24"/>
      <c r="D21" s="24"/>
      <c r="E21" s="24"/>
      <c r="F21" s="24"/>
      <c r="G21" s="25"/>
    </row>
  </sheetData>
  <mergeCells count="7">
    <mergeCell ref="E9:G9"/>
    <mergeCell ref="A2:E2"/>
    <mergeCell ref="A3:B3"/>
    <mergeCell ref="C3:G3"/>
    <mergeCell ref="E5:G5"/>
    <mergeCell ref="E6:G6"/>
    <mergeCell ref="E7:G7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showGridLines="0" zoomScale="85" zoomScaleNormal="85" workbookViewId="0">
      <selection activeCell="U35" sqref="U35"/>
    </sheetView>
  </sheetViews>
  <sheetFormatPr defaultRowHeight="14.5"/>
  <cols>
    <col min="3" max="3" width="11.90625" customWidth="1"/>
  </cols>
  <sheetData>
    <row r="1" spans="1:38">
      <c r="A1" s="435" t="s">
        <v>259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  <c r="P1" s="435"/>
      <c r="Q1" s="435"/>
      <c r="R1" s="435"/>
      <c r="S1" s="435"/>
      <c r="T1" s="435"/>
      <c r="U1" s="435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</row>
    <row r="2" spans="1:38" ht="15.5">
      <c r="A2" s="435"/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  <c r="O2" s="435"/>
      <c r="P2" s="435"/>
      <c r="Q2" s="435"/>
      <c r="R2" s="435"/>
      <c r="S2" s="435"/>
      <c r="T2" s="435"/>
      <c r="U2" s="435"/>
      <c r="V2" s="266"/>
      <c r="W2" s="266"/>
      <c r="X2" s="266"/>
      <c r="Y2" s="266"/>
      <c r="Z2" s="266"/>
      <c r="AA2" s="266"/>
      <c r="AB2" s="266"/>
      <c r="AC2" s="267" t="s">
        <v>126</v>
      </c>
      <c r="AD2" s="268" t="str">
        <f>Cabeçalho!E7</f>
        <v>Onda 2</v>
      </c>
      <c r="AE2" s="268"/>
      <c r="AF2" s="266"/>
      <c r="AG2" s="266"/>
      <c r="AH2" s="266"/>
      <c r="AI2" s="266"/>
      <c r="AJ2" s="266"/>
      <c r="AK2" s="266"/>
      <c r="AL2" s="266"/>
    </row>
    <row r="3" spans="1:38" ht="15.5">
      <c r="A3" s="435"/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268"/>
      <c r="W3" s="266"/>
      <c r="X3" s="266"/>
      <c r="Y3" s="266"/>
      <c r="Z3" s="266"/>
      <c r="AA3" s="266"/>
      <c r="AB3" s="266"/>
      <c r="AC3" s="267" t="s">
        <v>127</v>
      </c>
      <c r="AD3" s="268" t="str">
        <f>Gabarito!J2</f>
        <v>-</v>
      </c>
      <c r="AE3" s="268"/>
      <c r="AF3" s="266"/>
      <c r="AG3" s="266"/>
      <c r="AH3" s="266"/>
      <c r="AI3" s="266"/>
      <c r="AJ3" s="266"/>
      <c r="AK3" s="266"/>
      <c r="AL3" s="266"/>
    </row>
    <row r="4" spans="1:38" ht="42.5">
      <c r="A4" s="269"/>
      <c r="B4" s="269"/>
      <c r="C4" s="269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69"/>
      <c r="Q4" s="271"/>
      <c r="R4" s="271"/>
      <c r="S4" s="271"/>
      <c r="T4" s="271"/>
      <c r="U4" s="272"/>
      <c r="V4" s="272"/>
      <c r="W4" s="271"/>
      <c r="X4" s="271"/>
      <c r="Y4" s="271"/>
      <c r="Z4" s="271"/>
      <c r="AA4" s="271"/>
      <c r="AB4" s="271"/>
      <c r="AC4" s="273" t="s">
        <v>128</v>
      </c>
      <c r="AD4" s="274" t="str">
        <f>Gabarito!J3</f>
        <v>Guilherme Costa</v>
      </c>
      <c r="AE4" s="274"/>
      <c r="AF4" s="271"/>
      <c r="AG4" s="270"/>
      <c r="AH4" s="270"/>
      <c r="AI4" s="270"/>
      <c r="AJ4" s="271"/>
      <c r="AK4" s="271"/>
      <c r="AL4" s="271"/>
    </row>
    <row r="5" spans="1:38">
      <c r="A5" s="266"/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</row>
    <row r="6" spans="1:38" ht="15.5">
      <c r="A6" s="266"/>
      <c r="B6" s="266"/>
      <c r="C6" s="266"/>
      <c r="D6" s="266"/>
      <c r="E6" s="266"/>
      <c r="F6" s="266"/>
      <c r="G6" s="436" t="s">
        <v>260</v>
      </c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/>
      <c r="V6" s="436"/>
      <c r="W6" s="436"/>
      <c r="X6" s="436"/>
      <c r="Y6" s="436"/>
      <c r="Z6" s="436"/>
      <c r="AA6" s="436"/>
      <c r="AB6" s="436"/>
      <c r="AC6" s="436"/>
      <c r="AD6" s="436"/>
      <c r="AE6" s="436"/>
      <c r="AF6" s="266"/>
      <c r="AG6" s="437" t="s">
        <v>261</v>
      </c>
      <c r="AH6" s="437"/>
      <c r="AI6" s="437"/>
      <c r="AJ6" s="437"/>
      <c r="AK6" s="275"/>
      <c r="AL6" s="266"/>
    </row>
    <row r="7" spans="1:38" ht="20">
      <c r="A7" s="276"/>
      <c r="B7" s="276"/>
      <c r="C7" s="276"/>
      <c r="D7" s="277" t="s">
        <v>142</v>
      </c>
      <c r="E7" s="277" t="s">
        <v>143</v>
      </c>
      <c r="F7" s="277" t="s">
        <v>144</v>
      </c>
      <c r="G7" s="277" t="s">
        <v>145</v>
      </c>
      <c r="H7" s="277" t="s">
        <v>146</v>
      </c>
      <c r="I7" s="277" t="s">
        <v>147</v>
      </c>
      <c r="J7" s="277" t="s">
        <v>148</v>
      </c>
      <c r="K7" s="277" t="s">
        <v>149</v>
      </c>
      <c r="L7" s="277" t="s">
        <v>150</v>
      </c>
      <c r="M7" s="277" t="s">
        <v>151</v>
      </c>
      <c r="N7" s="277" t="s">
        <v>152</v>
      </c>
      <c r="O7" s="277" t="s">
        <v>153</v>
      </c>
      <c r="P7" s="277" t="s">
        <v>244</v>
      </c>
      <c r="Q7" s="277" t="s">
        <v>245</v>
      </c>
      <c r="R7" s="277" t="s">
        <v>246</v>
      </c>
      <c r="S7" s="277" t="s">
        <v>247</v>
      </c>
      <c r="T7" s="277" t="s">
        <v>248</v>
      </c>
      <c r="U7" s="277" t="s">
        <v>249</v>
      </c>
      <c r="V7" s="277" t="s">
        <v>250</v>
      </c>
      <c r="W7" s="277" t="s">
        <v>251</v>
      </c>
      <c r="X7" s="277" t="s">
        <v>252</v>
      </c>
      <c r="Y7" s="277" t="s">
        <v>253</v>
      </c>
      <c r="Z7" s="277" t="s">
        <v>254</v>
      </c>
      <c r="AA7" s="277" t="s">
        <v>255</v>
      </c>
      <c r="AB7" s="277" t="s">
        <v>256</v>
      </c>
      <c r="AC7" s="277" t="s">
        <v>257</v>
      </c>
      <c r="AD7" s="277" t="s">
        <v>258</v>
      </c>
      <c r="AE7" s="277" t="s">
        <v>154</v>
      </c>
      <c r="AF7" s="266"/>
      <c r="AG7" s="277" t="s">
        <v>250</v>
      </c>
      <c r="AH7" s="277" t="s">
        <v>251</v>
      </c>
      <c r="AI7" s="277" t="s">
        <v>252</v>
      </c>
      <c r="AJ7" s="277" t="s">
        <v>155</v>
      </c>
      <c r="AK7" s="266"/>
      <c r="AL7" s="277" t="s">
        <v>156</v>
      </c>
    </row>
    <row r="8" spans="1:38" ht="20">
      <c r="A8" s="278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66"/>
      <c r="R8" s="266"/>
      <c r="S8" s="266"/>
      <c r="T8" s="266"/>
      <c r="U8" s="278"/>
      <c r="V8" s="278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</row>
    <row r="9" spans="1:38" ht="17.5">
      <c r="A9" s="287"/>
      <c r="B9" s="287" t="str">
        <f>Parametros!A2</f>
        <v>Gerenciamento</v>
      </c>
      <c r="C9" s="287"/>
      <c r="D9" s="279">
        <f>IFERROR(SUMIF(Gabarito!$C$16:$C$69,$B9,Gabarito!G16:G69),"")</f>
        <v>0</v>
      </c>
      <c r="E9" s="279">
        <f>IFERROR(SUMIF(Gabarito!$C$16:$C$69,$B9,Gabarito!H16:H69),"")</f>
        <v>0</v>
      </c>
      <c r="F9" s="279">
        <f>IFERROR(SUMIF(Gabarito!$C$16:$C$69,$B9,Gabarito!I16:I69),"")</f>
        <v>0</v>
      </c>
      <c r="G9" s="279">
        <f>IFERROR(SUMIF(Gabarito!$C$16:$C$69,$B9,Gabarito!J16:J69),"")</f>
        <v>0</v>
      </c>
      <c r="H9" s="279">
        <f>IFERROR(SUMIF(Gabarito!$C$16:$C$69,$B9,Gabarito!K16:K69),"")</f>
        <v>0</v>
      </c>
      <c r="I9" s="279">
        <f>IFERROR(SUMIF(Gabarito!$C$16:$C$69,$B9,Gabarito!L16:L69),"")</f>
        <v>0</v>
      </c>
      <c r="J9" s="279">
        <f>IFERROR(SUMIF(Gabarito!$C$16:$C$69,$B9,Gabarito!M16:M69),"")</f>
        <v>0</v>
      </c>
      <c r="K9" s="279">
        <f>IFERROR(SUMIF(Gabarito!$C$16:$C$69,$B9,Gabarito!N16:N69),"")</f>
        <v>0</v>
      </c>
      <c r="L9" s="279">
        <f>IFERROR(SUMIF(Gabarito!$C$16:$C$69,$B9,Gabarito!O16:O69),"")</f>
        <v>0</v>
      </c>
      <c r="M9" s="279">
        <f>IFERROR(SUMIF(Gabarito!$C$16:$C$69,$B9,Gabarito!P16:P69),"")</f>
        <v>0</v>
      </c>
      <c r="N9" s="279">
        <f>IFERROR(SUMIF(Gabarito!$C$16:$C$69,$B9,Gabarito!Q16:Q69),"")</f>
        <v>0</v>
      </c>
      <c r="O9" s="279">
        <f>IFERROR(SUMIF(Gabarito!$C$16:$C$69,$B9,Gabarito!R16:R69),"")</f>
        <v>0</v>
      </c>
      <c r="P9" s="279">
        <f>IFERROR(SUMIF(Gabarito!$C$16:$C$69,$B9,Gabarito!S16:S69),"")</f>
        <v>0</v>
      </c>
      <c r="Q9" s="279">
        <f>IFERROR(SUMIF(Gabarito!$C$16:$C$69,$B9,Gabarito!T16:T69),"")</f>
        <v>0</v>
      </c>
      <c r="R9" s="279">
        <f>IFERROR(SUMIF(Gabarito!$C$16:$C$69,$B9,Gabarito!U16:U69),"")</f>
        <v>0</v>
      </c>
      <c r="S9" s="279">
        <f>IFERROR(SUMIF(Gabarito!$C$16:$C$69,$B9,Gabarito!V16:V69),"")</f>
        <v>0</v>
      </c>
      <c r="T9" s="279">
        <f>IFERROR(SUMIF(Gabarito!$C$16:$C$69,$B9,Gabarito!W16:W69),"")</f>
        <v>0</v>
      </c>
      <c r="U9" s="279">
        <f>IFERROR(SUMIF(Gabarito!$C$16:$C$69,$B9,Gabarito!X16:X69),"")</f>
        <v>0</v>
      </c>
      <c r="V9" s="279">
        <f>IFERROR(SUMIF(Gabarito!$C$16:$C$69,$B9,Gabarito!Y16:Y69),"")</f>
        <v>0</v>
      </c>
      <c r="W9" s="279">
        <f>IFERROR(SUMIF(Gabarito!$C$16:$C$69,$B9,Gabarito!Z16:Z69),"")</f>
        <v>0</v>
      </c>
      <c r="X9" s="279">
        <f>IFERROR(SUMIF(Gabarito!$C$16:$C$69,$B9,Gabarito!AA16:AA69),"")</f>
        <v>0</v>
      </c>
      <c r="Y9" s="279">
        <f>IFERROR(SUMIF(Gabarito!$C$16:$C$69,$B9,Gabarito!AB16:AB69),"")</f>
        <v>0</v>
      </c>
      <c r="Z9" s="279">
        <f>IFERROR(SUMIF(Gabarito!$C$16:$C$69,$B9,Gabarito!AC16:AC69),"")</f>
        <v>0</v>
      </c>
      <c r="AA9" s="279">
        <f>IFERROR(SUMIF(Gabarito!$C$16:$C$69,$B9,Gabarito!AD16:AD69),"")</f>
        <v>0</v>
      </c>
      <c r="AB9" s="279">
        <f>IFERROR(SUMIF(Gabarito!$C$16:$C$69,$B9,Gabarito!AB16:AB69),"")</f>
        <v>0</v>
      </c>
      <c r="AC9" s="279">
        <f>IFERROR(SUMIF(Gabarito!$C$16:$C$69,$B9,Gabarito!AC16:AC69),"")</f>
        <v>0</v>
      </c>
      <c r="AD9" s="279">
        <f>IFERROR(SUMIF(Gabarito!$C$16:$C$69,$B9,Gabarito!AD16:AD69),"")</f>
        <v>0</v>
      </c>
      <c r="AE9" s="266">
        <f t="shared" ref="AE9:AE14" si="0">SUM(D9:AD9)</f>
        <v>0</v>
      </c>
      <c r="AF9" s="280"/>
      <c r="AG9" s="279">
        <f>IFERROR(SUMIF(Gabarito!$C$16:$C$69,$B9,Gabarito!AJ16:AJ69),"")</f>
        <v>0</v>
      </c>
      <c r="AH9" s="279">
        <f>IFERROR(SUMIF(Gabarito!$C$16:$C$69,$B9,Gabarito!AK16:AK69),"")</f>
        <v>0</v>
      </c>
      <c r="AI9" s="279">
        <f>IFERROR(SUMIF(Gabarito!$C$16:$C$69,$B9,Gabarito!AL16:AL69),"")</f>
        <v>0</v>
      </c>
      <c r="AJ9" s="281">
        <f>SUM(AG9:AI9)</f>
        <v>0</v>
      </c>
      <c r="AK9" s="280"/>
      <c r="AL9" s="266">
        <f t="shared" ref="AL9:AL14" si="1">AJ9+AE9</f>
        <v>0</v>
      </c>
    </row>
    <row r="10" spans="1:38" ht="17.5">
      <c r="A10" s="287"/>
      <c r="B10" s="287" t="str">
        <f>Parametros!A3</f>
        <v>PMO</v>
      </c>
      <c r="C10" s="287"/>
      <c r="D10" s="282">
        <f ca="1">IFERROR(SUMIF(Gabarito!$C$16:$C$69,$B10,Gabarito!G16:G39),"")</f>
        <v>0</v>
      </c>
      <c r="E10" s="282">
        <f ca="1">IFERROR(SUMIF(Gabarito!$C$16:$C$69,$B10,Gabarito!H16:H39),"")</f>
        <v>0</v>
      </c>
      <c r="F10" s="282">
        <f ca="1">IFERROR(SUMIF(Gabarito!$C$16:$C$69,$B10,Gabarito!I16:I39),"")</f>
        <v>0</v>
      </c>
      <c r="G10" s="282">
        <f ca="1">IFERROR(SUMIF(Gabarito!$C$16:$C$69,$B10,Gabarito!J16:J39),"")</f>
        <v>0</v>
      </c>
      <c r="H10" s="282">
        <f ca="1">IFERROR(SUMIF(Gabarito!$C$16:$C$69,$B10,Gabarito!K16:K39),"")</f>
        <v>0</v>
      </c>
      <c r="I10" s="282">
        <f ca="1">IFERROR(SUMIF(Gabarito!$C$16:$C$69,$B10,Gabarito!L16:L39),"")</f>
        <v>0</v>
      </c>
      <c r="J10" s="282">
        <f ca="1">IFERROR(SUMIF(Gabarito!$C$16:$C$69,$B10,Gabarito!M16:M39),"")</f>
        <v>0</v>
      </c>
      <c r="K10" s="282">
        <f ca="1">IFERROR(SUMIF(Gabarito!$C$16:$C$69,$B10,Gabarito!N16:N39),"")</f>
        <v>0</v>
      </c>
      <c r="L10" s="282">
        <f ca="1">IFERROR(SUMIF(Gabarito!$C$16:$C$69,$B10,Gabarito!O16:O39),"")</f>
        <v>0</v>
      </c>
      <c r="M10" s="282">
        <f ca="1">IFERROR(SUMIF(Gabarito!$C$16:$C$69,$B10,Gabarito!P16:P39),"")</f>
        <v>0</v>
      </c>
      <c r="N10" s="282">
        <f ca="1">IFERROR(SUMIF(Gabarito!$C$16:$C$69,$B10,Gabarito!Q16:Q39),"")</f>
        <v>0</v>
      </c>
      <c r="O10" s="282">
        <f ca="1">IFERROR(SUMIF(Gabarito!$C$16:$C$69,$B10,Gabarito!R16:R39),"")</f>
        <v>0</v>
      </c>
      <c r="P10" s="282">
        <f ca="1">IFERROR(SUMIF(Gabarito!$C$16:$C$69,$B10,Gabarito!S16:S39),"")</f>
        <v>0</v>
      </c>
      <c r="Q10" s="282">
        <f ca="1">IFERROR(SUMIF(Gabarito!$C$16:$C$69,$B10,Gabarito!T16:T39),"")</f>
        <v>0</v>
      </c>
      <c r="R10" s="282">
        <f ca="1">IFERROR(SUMIF(Gabarito!$C$16:$C$69,$B10,Gabarito!U16:U39),"")</f>
        <v>0</v>
      </c>
      <c r="S10" s="282">
        <f ca="1">IFERROR(SUMIF(Gabarito!$C$16:$C$69,$B10,Gabarito!V16:V39),"")</f>
        <v>0</v>
      </c>
      <c r="T10" s="282">
        <f ca="1">IFERROR(SUMIF(Gabarito!$C$16:$C$69,$B10,Gabarito!W16:W39),"")</f>
        <v>0</v>
      </c>
      <c r="U10" s="282">
        <f ca="1">IFERROR(SUMIF(Gabarito!$C$16:$C$69,$B10,Gabarito!X16:X39),"")</f>
        <v>0</v>
      </c>
      <c r="V10" s="282">
        <f ca="1">IFERROR(SUMIF(Gabarito!$C$16:$C$69,$B10,Gabarito!Y16:Y39),"")</f>
        <v>0</v>
      </c>
      <c r="W10" s="282">
        <f ca="1">IFERROR(SUMIF(Gabarito!$C$16:$C$69,$B10,Gabarito!Z16:Z39),"")</f>
        <v>0</v>
      </c>
      <c r="X10" s="282">
        <f ca="1">IFERROR(SUMIF(Gabarito!$C$16:$C$69,$B10,Gabarito!AA16:AA39),"")</f>
        <v>0</v>
      </c>
      <c r="Y10" s="282">
        <f ca="1">IFERROR(SUMIF(Gabarito!$C$16:$C$69,$B10,Gabarito!AB16:AB39),"")</f>
        <v>0</v>
      </c>
      <c r="Z10" s="282">
        <f ca="1">IFERROR(SUMIF(Gabarito!$C$16:$C$69,$B10,Gabarito!AC16:AC39),"")</f>
        <v>0</v>
      </c>
      <c r="AA10" s="282">
        <f ca="1">IFERROR(SUMIF(Gabarito!$C$16:$C$69,$B10,Gabarito!AD16:AD39),"")</f>
        <v>0</v>
      </c>
      <c r="AB10" s="282">
        <f ca="1">IFERROR(SUMIF(Gabarito!$C$16:$C$69,$B10,Gabarito!AE16:AE39),"")</f>
        <v>0</v>
      </c>
      <c r="AC10" s="282">
        <f ca="1">IFERROR(SUMIF(Gabarito!$C$16:$C$69,$B10,Gabarito!AF16:AF39),"")</f>
        <v>0</v>
      </c>
      <c r="AD10" s="282">
        <f ca="1">IFERROR(SUMIF(Gabarito!$C$16:$C$69,$B10,Gabarito!AG16:AG39),"")</f>
        <v>0</v>
      </c>
      <c r="AE10" s="283">
        <f t="shared" ca="1" si="0"/>
        <v>0</v>
      </c>
      <c r="AF10" s="280"/>
      <c r="AG10" s="284">
        <f>IFERROR(SUMIF(Gabarito!$C$16:$C$69,$B11,Gabarito!AJ17:AJ70),"")</f>
        <v>0</v>
      </c>
      <c r="AH10" s="284">
        <f>IFERROR(SUMIF(Gabarito!$C$16:$C$69,$B11,Gabarito!AK17:AK70),"")</f>
        <v>0</v>
      </c>
      <c r="AI10" s="284">
        <f>IFERROR(SUMIF(Gabarito!$C$16:$C$69,$B11,Gabarito!AL17:AL70),"")</f>
        <v>0</v>
      </c>
      <c r="AJ10" s="284">
        <f t="shared" ref="AJ10:AJ15" si="2">SUM(AG10:AI10)</f>
        <v>0</v>
      </c>
      <c r="AK10" s="280"/>
      <c r="AL10" s="283">
        <f t="shared" ca="1" si="1"/>
        <v>0</v>
      </c>
    </row>
    <row r="11" spans="1:38" ht="17.5">
      <c r="A11" s="287"/>
      <c r="B11" s="287" t="str">
        <f>Parametros!A4</f>
        <v>Arquitetura</v>
      </c>
      <c r="C11" s="287"/>
      <c r="D11" s="282">
        <f ca="1">IFERROR(SUMIF(Gabarito!$C$16:$C$69,$B11,Gabarito!G16:G39),"")</f>
        <v>0</v>
      </c>
      <c r="E11" s="282">
        <f ca="1">IFERROR(SUMIF(Gabarito!$C$16:$C$69,$B11,Gabarito!H16:H39),"")</f>
        <v>0</v>
      </c>
      <c r="F11" s="282">
        <f ca="1">IFERROR(SUMIF(Gabarito!$C$16:$C$69,$B11,Gabarito!I16:I39),"")</f>
        <v>0</v>
      </c>
      <c r="G11" s="282">
        <f ca="1">IFERROR(SUMIF(Gabarito!$C$16:$C$69,$B11,Gabarito!J16:J39),"")</f>
        <v>0</v>
      </c>
      <c r="H11" s="282">
        <f ca="1">IFERROR(SUMIF(Gabarito!$C$16:$C$69,$B11,Gabarito!K16:K39),"")</f>
        <v>0</v>
      </c>
      <c r="I11" s="282">
        <f ca="1">IFERROR(SUMIF(Gabarito!$C$16:$C$69,$B11,Gabarito!L16:L39),"")</f>
        <v>0</v>
      </c>
      <c r="J11" s="282">
        <f ca="1">IFERROR(SUMIF(Gabarito!$C$16:$C$69,$B11,Gabarito!M16:M39),"")</f>
        <v>0</v>
      </c>
      <c r="K11" s="282">
        <f ca="1">IFERROR(SUMIF(Gabarito!$C$16:$C$69,$B11,Gabarito!N16:N39),"")</f>
        <v>0</v>
      </c>
      <c r="L11" s="282">
        <f ca="1">IFERROR(SUMIF(Gabarito!$C$16:$C$69,$B11,Gabarito!O16:O39),"")</f>
        <v>0</v>
      </c>
      <c r="M11" s="282">
        <f ca="1">IFERROR(SUMIF(Gabarito!$C$16:$C$69,$B11,Gabarito!P16:P39),"")</f>
        <v>0</v>
      </c>
      <c r="N11" s="282">
        <f ca="1">IFERROR(SUMIF(Gabarito!$C$16:$C$69,$B11,Gabarito!Q16:Q39),"")</f>
        <v>0</v>
      </c>
      <c r="O11" s="282">
        <f ca="1">IFERROR(SUMIF(Gabarito!$C$16:$C$69,$B11,Gabarito!R16:R39),"")</f>
        <v>0</v>
      </c>
      <c r="P11" s="282">
        <f ca="1">IFERROR(SUMIF(Gabarito!$C$16:$C$69,$B11,Gabarito!S16:S39),"")</f>
        <v>0</v>
      </c>
      <c r="Q11" s="282">
        <f ca="1">IFERROR(SUMIF(Gabarito!$C$16:$C$69,$B11,Gabarito!T16:T39),"")</f>
        <v>0</v>
      </c>
      <c r="R11" s="282">
        <f ca="1">IFERROR(SUMIF(Gabarito!$C$16:$C$69,$B11,Gabarito!U16:U39),"")</f>
        <v>0</v>
      </c>
      <c r="S11" s="282">
        <f ca="1">IFERROR(SUMIF(Gabarito!$C$16:$C$69,$B11,Gabarito!V16:V39),"")</f>
        <v>0</v>
      </c>
      <c r="T11" s="282">
        <f ca="1">IFERROR(SUMIF(Gabarito!$C$16:$C$69,$B11,Gabarito!W16:W39),"")</f>
        <v>0</v>
      </c>
      <c r="U11" s="282">
        <f ca="1">IFERROR(SUMIF(Gabarito!$C$16:$C$69,$B11,Gabarito!X16:X39),"")</f>
        <v>0</v>
      </c>
      <c r="V11" s="282">
        <f ca="1">IFERROR(SUMIF(Gabarito!$C$16:$C$69,$B11,Gabarito!Y16:Y39),"")</f>
        <v>0</v>
      </c>
      <c r="W11" s="282">
        <f ca="1">IFERROR(SUMIF(Gabarito!$C$16:$C$69,$B11,Gabarito!Z16:Z39),"")</f>
        <v>0</v>
      </c>
      <c r="X11" s="282">
        <f ca="1">IFERROR(SUMIF(Gabarito!$C$16:$C$69,$B11,Gabarito!AA16:AA39),"")</f>
        <v>0</v>
      </c>
      <c r="Y11" s="282">
        <f ca="1">IFERROR(SUMIF(Gabarito!$C$16:$C$69,$B11,Gabarito!AB16:AB39),"")</f>
        <v>0</v>
      </c>
      <c r="Z11" s="282">
        <f ca="1">IFERROR(SUMIF(Gabarito!$C$16:$C$69,$B11,Gabarito!AC16:AC39),"")</f>
        <v>0</v>
      </c>
      <c r="AA11" s="282">
        <f ca="1">IFERROR(SUMIF(Gabarito!$C$16:$C$69,$B11,Gabarito!AD16:AD39),"")</f>
        <v>0</v>
      </c>
      <c r="AB11" s="282">
        <f ca="1">IFERROR(SUMIF(Gabarito!$C$16:$C$69,$B11,Gabarito!AE16:AE39),"")</f>
        <v>0</v>
      </c>
      <c r="AC11" s="282">
        <f ca="1">IFERROR(SUMIF(Gabarito!$C$16:$C$69,$B11,Gabarito!AF16:AF39),"")</f>
        <v>0</v>
      </c>
      <c r="AD11" s="282">
        <f ca="1">IFERROR(SUMIF(Gabarito!$C$16:$C$69,$B11,Gabarito!AG16:AG39),"")</f>
        <v>0</v>
      </c>
      <c r="AE11" s="283">
        <f t="shared" ca="1" si="0"/>
        <v>0</v>
      </c>
      <c r="AF11" s="280"/>
      <c r="AG11" s="284">
        <f>IFERROR(SUMIF(Gabarito!$C$16:$C$69,$B12,Gabarito!AJ18:AJ71),"")</f>
        <v>0</v>
      </c>
      <c r="AH11" s="284">
        <f>IFERROR(SUMIF(Gabarito!$C$16:$C$69,$B12,Gabarito!AK18:AK71),"")</f>
        <v>0</v>
      </c>
      <c r="AI11" s="284">
        <f>IFERROR(SUMIF(Gabarito!$C$16:$C$69,$B12,Gabarito!AL18:AL71),"")</f>
        <v>0</v>
      </c>
      <c r="AJ11" s="284">
        <f t="shared" si="2"/>
        <v>0</v>
      </c>
      <c r="AK11" s="280"/>
      <c r="AL11" s="283">
        <f t="shared" ca="1" si="1"/>
        <v>0</v>
      </c>
    </row>
    <row r="12" spans="1:38" ht="17.5">
      <c r="A12" s="287"/>
      <c r="B12" s="287" t="str">
        <f>Parametros!A5</f>
        <v>Análise</v>
      </c>
      <c r="C12" s="287"/>
      <c r="D12" s="282">
        <f ca="1">IFERROR(SUMIF(Gabarito!$C$16:$C$69,$B12,Gabarito!G16:G39),"")</f>
        <v>0</v>
      </c>
      <c r="E12" s="282">
        <f ca="1">IFERROR(SUMIF(Gabarito!$C$16:$C$69,$B12,Gabarito!H16:H39),"")</f>
        <v>0</v>
      </c>
      <c r="F12" s="282">
        <f ca="1">IFERROR(SUMIF(Gabarito!$C$16:$C$69,$B12,Gabarito!I16:I39),"")</f>
        <v>0</v>
      </c>
      <c r="G12" s="282">
        <f ca="1">IFERROR(SUMIF(Gabarito!$C$16:$C$69,$B12,Gabarito!J16:J39),"")</f>
        <v>0</v>
      </c>
      <c r="H12" s="282">
        <f ca="1">IFERROR(SUMIF(Gabarito!$C$16:$C$69,$B12,Gabarito!K16:K39),"")</f>
        <v>0</v>
      </c>
      <c r="I12" s="282">
        <f ca="1">IFERROR(SUMIF(Gabarito!$C$16:$C$69,$B12,Gabarito!L16:L39),"")</f>
        <v>0</v>
      </c>
      <c r="J12" s="282">
        <f ca="1">IFERROR(SUMIF(Gabarito!$C$16:$C$69,$B12,Gabarito!M16:M39),"")</f>
        <v>0</v>
      </c>
      <c r="K12" s="282">
        <f ca="1">IFERROR(SUMIF(Gabarito!$C$16:$C$69,$B12,Gabarito!N16:N39),"")</f>
        <v>0</v>
      </c>
      <c r="L12" s="282">
        <f ca="1">IFERROR(SUMIF(Gabarito!$C$16:$C$69,$B12,Gabarito!O16:O39),"")</f>
        <v>0</v>
      </c>
      <c r="M12" s="282">
        <f ca="1">IFERROR(SUMIF(Gabarito!$C$16:$C$69,$B12,Gabarito!P16:P39),"")</f>
        <v>0</v>
      </c>
      <c r="N12" s="282">
        <f ca="1">IFERROR(SUMIF(Gabarito!$C$16:$C$69,$B12,Gabarito!Q16:Q39),"")</f>
        <v>0</v>
      </c>
      <c r="O12" s="282">
        <f ca="1">IFERROR(SUMIF(Gabarito!$C$16:$C$69,$B12,Gabarito!R16:R39),"")</f>
        <v>0</v>
      </c>
      <c r="P12" s="282">
        <f ca="1">IFERROR(SUMIF(Gabarito!$C$16:$C$69,$B12,Gabarito!S16:S39),"")</f>
        <v>0</v>
      </c>
      <c r="Q12" s="282">
        <f ca="1">IFERROR(SUMIF(Gabarito!$C$16:$C$69,$B12,Gabarito!T16:T39),"")</f>
        <v>0</v>
      </c>
      <c r="R12" s="282">
        <f ca="1">IFERROR(SUMIF(Gabarito!$C$16:$C$69,$B12,Gabarito!U16:U39),"")</f>
        <v>0</v>
      </c>
      <c r="S12" s="282">
        <f ca="1">IFERROR(SUMIF(Gabarito!$C$16:$C$69,$B12,Gabarito!V16:V39),"")</f>
        <v>0</v>
      </c>
      <c r="T12" s="282">
        <f ca="1">IFERROR(SUMIF(Gabarito!$C$16:$C$69,$B12,Gabarito!W16:W39),"")</f>
        <v>0</v>
      </c>
      <c r="U12" s="282">
        <f ca="1">IFERROR(SUMIF(Gabarito!$C$16:$C$69,$B12,Gabarito!X16:X39),"")</f>
        <v>0</v>
      </c>
      <c r="V12" s="282">
        <f ca="1">IFERROR(SUMIF(Gabarito!$C$16:$C$69,$B12,Gabarito!Y16:Y39),"")</f>
        <v>0</v>
      </c>
      <c r="W12" s="282">
        <f ca="1">IFERROR(SUMIF(Gabarito!$C$16:$C$69,$B12,Gabarito!Z16:Z39),"")</f>
        <v>0</v>
      </c>
      <c r="X12" s="282">
        <f ca="1">IFERROR(SUMIF(Gabarito!$C$16:$C$69,$B12,Gabarito!AA16:AA39),"")</f>
        <v>0</v>
      </c>
      <c r="Y12" s="282">
        <f ca="1">IFERROR(SUMIF(Gabarito!$C$16:$C$69,$B12,Gabarito!AB16:AB39),"")</f>
        <v>0</v>
      </c>
      <c r="Z12" s="282">
        <f ca="1">IFERROR(SUMIF(Gabarito!$C$16:$C$69,$B12,Gabarito!AC16:AC39),"")</f>
        <v>0</v>
      </c>
      <c r="AA12" s="282">
        <f ca="1">IFERROR(SUMIF(Gabarito!$C$16:$C$69,$B12,Gabarito!AD16:AD39),"")</f>
        <v>0</v>
      </c>
      <c r="AB12" s="282">
        <f ca="1">IFERROR(SUMIF(Gabarito!$C$16:$C$69,$B12,Gabarito!AE16:AE39),"")</f>
        <v>0</v>
      </c>
      <c r="AC12" s="282">
        <f ca="1">IFERROR(SUMIF(Gabarito!$C$16:$C$69,$B12,Gabarito!AF16:AF39),"")</f>
        <v>0</v>
      </c>
      <c r="AD12" s="282">
        <f ca="1">IFERROR(SUMIF(Gabarito!$C$16:$C$69,$B12,Gabarito!AG16:AG39),"")</f>
        <v>0</v>
      </c>
      <c r="AE12" s="283">
        <f t="shared" ca="1" si="0"/>
        <v>0</v>
      </c>
      <c r="AF12" s="280"/>
      <c r="AG12" s="284">
        <f>IFERROR(SUMIF(Gabarito!$C$16:$C$69,$B12,Gabarito!AJ19:AJ72),"")</f>
        <v>0</v>
      </c>
      <c r="AH12" s="284">
        <f>IFERROR(SUMIF(Gabarito!$C$16:$C$69,$B12,Gabarito!AK19:AK72),"")</f>
        <v>0</v>
      </c>
      <c r="AI12" s="284">
        <f>IFERROR(SUMIF(Gabarito!$C$16:$C$69,$B12,Gabarito!AL19:AL72),"")</f>
        <v>0</v>
      </c>
      <c r="AJ12" s="284">
        <f t="shared" si="2"/>
        <v>0</v>
      </c>
      <c r="AK12" s="280"/>
      <c r="AL12" s="283">
        <f t="shared" ca="1" si="1"/>
        <v>0</v>
      </c>
    </row>
    <row r="13" spans="1:38" ht="17.5">
      <c r="A13" s="287"/>
      <c r="B13" s="287" t="str">
        <f>Parametros!A6</f>
        <v>Desenvolvimento</v>
      </c>
      <c r="C13" s="287"/>
      <c r="D13" s="282">
        <f ca="1">IFERROR(SUMIF(Gabarito!$C$16:$C$69,$B13,Gabarito!G16:G39),"")</f>
        <v>0</v>
      </c>
      <c r="E13" s="282">
        <f ca="1">IFERROR(SUMIF(Gabarito!$C$16:$C$69,$B13,Gabarito!H16:H39),"")</f>
        <v>0</v>
      </c>
      <c r="F13" s="282">
        <f ca="1">IFERROR(SUMIF(Gabarito!$C$16:$C$69,$B13,Gabarito!I16:I39),"")</f>
        <v>0</v>
      </c>
      <c r="G13" s="282">
        <f ca="1">IFERROR(SUMIF(Gabarito!$C$16:$C$69,$B13,Gabarito!J16:J39),"")</f>
        <v>0</v>
      </c>
      <c r="H13" s="282">
        <f ca="1">IFERROR(SUMIF(Gabarito!$C$16:$C$69,$B13,Gabarito!K16:K39),"")</f>
        <v>0</v>
      </c>
      <c r="I13" s="282">
        <f ca="1">IFERROR(SUMIF(Gabarito!$C$16:$C$69,$B13,Gabarito!L16:L39),"")</f>
        <v>0</v>
      </c>
      <c r="J13" s="282">
        <f ca="1">IFERROR(SUMIF(Gabarito!$C$16:$C$69,$B13,Gabarito!M16:M39),"")</f>
        <v>0</v>
      </c>
      <c r="K13" s="282">
        <f ca="1">IFERROR(SUMIF(Gabarito!$C$16:$C$69,$B13,Gabarito!N16:N39),"")</f>
        <v>0</v>
      </c>
      <c r="L13" s="282">
        <f ca="1">IFERROR(SUMIF(Gabarito!$C$16:$C$69,$B13,Gabarito!O16:O39),"")</f>
        <v>0</v>
      </c>
      <c r="M13" s="282">
        <f ca="1">IFERROR(SUMIF(Gabarito!$C$16:$C$69,$B13,Gabarito!P16:P39),"")</f>
        <v>0</v>
      </c>
      <c r="N13" s="282">
        <f ca="1">IFERROR(SUMIF(Gabarito!$C$16:$C$69,$B13,Gabarito!Q16:Q39),"")</f>
        <v>0</v>
      </c>
      <c r="O13" s="282">
        <f ca="1">IFERROR(SUMIF(Gabarito!$C$16:$C$69,$B13,Gabarito!R16:R39),"")</f>
        <v>0</v>
      </c>
      <c r="P13" s="282">
        <f ca="1">IFERROR(SUMIF(Gabarito!$C$16:$C$69,$B13,Gabarito!S16:S39),"")</f>
        <v>0</v>
      </c>
      <c r="Q13" s="282">
        <f ca="1">IFERROR(SUMIF(Gabarito!$C$16:$C$69,$B13,Gabarito!T16:T39),"")</f>
        <v>0</v>
      </c>
      <c r="R13" s="282">
        <f ca="1">IFERROR(SUMIF(Gabarito!$C$16:$C$69,$B13,Gabarito!U16:U39),"")</f>
        <v>0</v>
      </c>
      <c r="S13" s="282">
        <f ca="1">IFERROR(SUMIF(Gabarito!$C$16:$C$69,$B13,Gabarito!V16:V39),"")</f>
        <v>0</v>
      </c>
      <c r="T13" s="282">
        <f ca="1">IFERROR(SUMIF(Gabarito!$C$16:$C$69,$B13,Gabarito!W16:W39),"")</f>
        <v>0</v>
      </c>
      <c r="U13" s="282">
        <f ca="1">IFERROR(SUMIF(Gabarito!$C$16:$C$69,$B13,Gabarito!X16:X39),"")</f>
        <v>0</v>
      </c>
      <c r="V13" s="282">
        <f ca="1">IFERROR(SUMIF(Gabarito!$C$16:$C$69,$B13,Gabarito!Y16:Y39),"")</f>
        <v>0</v>
      </c>
      <c r="W13" s="282">
        <f ca="1">IFERROR(SUMIF(Gabarito!$C$16:$C$69,$B13,Gabarito!Z16:Z39),"")</f>
        <v>0</v>
      </c>
      <c r="X13" s="282">
        <f ca="1">IFERROR(SUMIF(Gabarito!$C$16:$C$69,$B13,Gabarito!AA16:AA39),"")</f>
        <v>0</v>
      </c>
      <c r="Y13" s="282">
        <f ca="1">IFERROR(SUMIF(Gabarito!$C$16:$C$69,$B13,Gabarito!AB16:AB39),"")</f>
        <v>0</v>
      </c>
      <c r="Z13" s="282">
        <f ca="1">IFERROR(SUMIF(Gabarito!$C$16:$C$69,$B13,Gabarito!AC16:AC39),"")</f>
        <v>0</v>
      </c>
      <c r="AA13" s="282">
        <f ca="1">IFERROR(SUMIF(Gabarito!$C$16:$C$69,$B13,Gabarito!AD16:AD39),"")</f>
        <v>0</v>
      </c>
      <c r="AB13" s="282">
        <f ca="1">IFERROR(SUMIF(Gabarito!$C$16:$C$69,$B13,Gabarito!AE16:AE39),"")</f>
        <v>0</v>
      </c>
      <c r="AC13" s="282">
        <f ca="1">IFERROR(SUMIF(Gabarito!$C$16:$C$69,$B13,Gabarito!AF16:AF39),"")</f>
        <v>0</v>
      </c>
      <c r="AD13" s="282">
        <f ca="1">IFERROR(SUMIF(Gabarito!$C$16:$C$69,$B13,Gabarito!AG16:AG39),"")</f>
        <v>0</v>
      </c>
      <c r="AE13" s="283">
        <f t="shared" ca="1" si="0"/>
        <v>0</v>
      </c>
      <c r="AF13" s="280"/>
      <c r="AG13" s="284">
        <f>IFERROR(SUMIF(Gabarito!$C$16:$C$69,$B13,Gabarito!AJ20:AJ73),"")</f>
        <v>0</v>
      </c>
      <c r="AH13" s="284">
        <f>IFERROR(SUMIF(Gabarito!$C$16:$C$69,$B13,Gabarito!AK20:AK73),"")</f>
        <v>0</v>
      </c>
      <c r="AI13" s="284">
        <f>IFERROR(SUMIF(Gabarito!$C$16:$C$69,$B13,Gabarito!AL20:AL73),"")</f>
        <v>0</v>
      </c>
      <c r="AJ13" s="284">
        <f t="shared" si="2"/>
        <v>0</v>
      </c>
      <c r="AK13" s="280"/>
      <c r="AL13" s="283">
        <f t="shared" ca="1" si="1"/>
        <v>0</v>
      </c>
    </row>
    <row r="14" spans="1:38" ht="17.5">
      <c r="A14" s="287"/>
      <c r="B14" s="287" t="str">
        <f>Parametros!A7</f>
        <v>Testes</v>
      </c>
      <c r="C14" s="287"/>
      <c r="D14" s="282">
        <f ca="1">IFERROR(SUMIF(Gabarito!$C$16:$C$69,$B14,Gabarito!G16:G39),"")</f>
        <v>0</v>
      </c>
      <c r="E14" s="282">
        <f ca="1">IFERROR(SUMIF(Gabarito!$C$16:$C$69,$B14,Gabarito!H16:H39),"")</f>
        <v>0</v>
      </c>
      <c r="F14" s="282">
        <f ca="1">IFERROR(SUMIF(Gabarito!$C$16:$C$69,$B14,Gabarito!I16:I39),"")</f>
        <v>0</v>
      </c>
      <c r="G14" s="282">
        <f ca="1">IFERROR(SUMIF(Gabarito!$C$16:$C$69,$B14,Gabarito!J16:J39),"")</f>
        <v>0</v>
      </c>
      <c r="H14" s="282">
        <f ca="1">IFERROR(SUMIF(Gabarito!$C$16:$C$69,$B14,Gabarito!K16:K39),"")</f>
        <v>0</v>
      </c>
      <c r="I14" s="282">
        <f ca="1">IFERROR(SUMIF(Gabarito!$C$16:$C$69,$B14,Gabarito!L16:L39),"")</f>
        <v>0</v>
      </c>
      <c r="J14" s="282">
        <f ca="1">IFERROR(SUMIF(Gabarito!$C$16:$C$69,$B14,Gabarito!M16:M39),"")</f>
        <v>0</v>
      </c>
      <c r="K14" s="282">
        <f ca="1">IFERROR(SUMIF(Gabarito!$C$16:$C$69,$B14,Gabarito!N16:N39),"")</f>
        <v>0</v>
      </c>
      <c r="L14" s="282">
        <f ca="1">IFERROR(SUMIF(Gabarito!$C$16:$C$69,$B14,Gabarito!O16:O39),"")</f>
        <v>0</v>
      </c>
      <c r="M14" s="282">
        <f ca="1">IFERROR(SUMIF(Gabarito!$C$16:$C$69,$B14,Gabarito!P16:P39),"")</f>
        <v>0</v>
      </c>
      <c r="N14" s="282">
        <f ca="1">IFERROR(SUMIF(Gabarito!$C$16:$C$69,$B14,Gabarito!Q16:Q39),"")</f>
        <v>0</v>
      </c>
      <c r="O14" s="282">
        <f ca="1">IFERROR(SUMIF(Gabarito!$C$16:$C$69,$B14,Gabarito!R16:R39),"")</f>
        <v>0</v>
      </c>
      <c r="P14" s="282">
        <f ca="1">IFERROR(SUMIF(Gabarito!$C$16:$C$69,$B14,Gabarito!S16:S39),"")</f>
        <v>0</v>
      </c>
      <c r="Q14" s="282">
        <f ca="1">IFERROR(SUMIF(Gabarito!$C$16:$C$69,$B14,Gabarito!T16:T39),"")</f>
        <v>0</v>
      </c>
      <c r="R14" s="282">
        <f ca="1">IFERROR(SUMIF(Gabarito!$C$16:$C$69,$B14,Gabarito!U16:U39),"")</f>
        <v>0</v>
      </c>
      <c r="S14" s="282">
        <f ca="1">IFERROR(SUMIF(Gabarito!$C$16:$C$69,$B14,Gabarito!V16:V39),"")</f>
        <v>0</v>
      </c>
      <c r="T14" s="282">
        <f ca="1">IFERROR(SUMIF(Gabarito!$C$16:$C$69,$B14,Gabarito!W16:W39),"")</f>
        <v>0</v>
      </c>
      <c r="U14" s="282">
        <f ca="1">IFERROR(SUMIF(Gabarito!$C$16:$C$69,$B14,Gabarito!X16:X39),"")</f>
        <v>0</v>
      </c>
      <c r="V14" s="282">
        <f ca="1">IFERROR(SUMIF(Gabarito!$C$16:$C$69,$B14,Gabarito!Y16:Y39),"")</f>
        <v>0</v>
      </c>
      <c r="W14" s="282">
        <f ca="1">IFERROR(SUMIF(Gabarito!$C$16:$C$69,$B14,Gabarito!Z16:Z39),"")</f>
        <v>0</v>
      </c>
      <c r="X14" s="282">
        <f ca="1">IFERROR(SUMIF(Gabarito!$C$16:$C$69,$B14,Gabarito!AA16:AA39),"")</f>
        <v>0</v>
      </c>
      <c r="Y14" s="282">
        <f ca="1">IFERROR(SUMIF(Gabarito!$C$16:$C$69,$B14,Gabarito!AB16:AB39),"")</f>
        <v>0</v>
      </c>
      <c r="Z14" s="282">
        <f ca="1">IFERROR(SUMIF(Gabarito!$C$16:$C$69,$B14,Gabarito!AC16:AC39),"")</f>
        <v>0</v>
      </c>
      <c r="AA14" s="282">
        <f ca="1">IFERROR(SUMIF(Gabarito!$C$16:$C$69,$B14,Gabarito!AD16:AD39),"")</f>
        <v>0</v>
      </c>
      <c r="AB14" s="282">
        <f ca="1">IFERROR(SUMIF(Gabarito!$C$16:$C$69,$B14,Gabarito!AE16:AE39),"")</f>
        <v>0</v>
      </c>
      <c r="AC14" s="282">
        <f ca="1">IFERROR(SUMIF(Gabarito!$C$16:$C$69,$B14,Gabarito!AF16:AF39),"")</f>
        <v>0</v>
      </c>
      <c r="AD14" s="282">
        <f ca="1">IFERROR(SUMIF(Gabarito!$C$16:$C$69,$B14,Gabarito!AG16:AG39),"")</f>
        <v>0</v>
      </c>
      <c r="AE14" s="283">
        <f t="shared" ca="1" si="0"/>
        <v>0</v>
      </c>
      <c r="AF14" s="280"/>
      <c r="AG14" s="284">
        <f>IFERROR(SUMIF(Gabarito!$C$16:$C$69,$B14,Gabarito!AJ21:AJ74),"")</f>
        <v>0</v>
      </c>
      <c r="AH14" s="284">
        <f>IFERROR(SUMIF(Gabarito!$C$16:$C$69,$B14,Gabarito!AK21:AK74),"")</f>
        <v>0</v>
      </c>
      <c r="AI14" s="284">
        <f>IFERROR(SUMIF(Gabarito!$C$16:$C$69,$B14,Gabarito!AL21:AL74),"")</f>
        <v>0</v>
      </c>
      <c r="AJ14" s="284">
        <f t="shared" si="2"/>
        <v>0</v>
      </c>
      <c r="AK14" s="280"/>
      <c r="AL14" s="283">
        <f t="shared" ca="1" si="1"/>
        <v>0</v>
      </c>
    </row>
    <row r="15" spans="1:38" ht="17.5">
      <c r="A15" s="287"/>
      <c r="B15" s="287" t="str">
        <f>Parametros!A8</f>
        <v>Ger Testes</v>
      </c>
      <c r="C15" s="287"/>
      <c r="D15" s="282">
        <f ca="1">IFERROR(SUMIF(Gabarito!$C$16:$C$69,$B15,Gabarito!G16:G39),"")</f>
        <v>0</v>
      </c>
      <c r="E15" s="282">
        <f ca="1">IFERROR(SUMIF(Gabarito!$C$16:$C$69,$B15,Gabarito!H16:H39),"")</f>
        <v>0</v>
      </c>
      <c r="F15" s="282">
        <f ca="1">IFERROR(SUMIF(Gabarito!$C$16:$C$69,$B15,Gabarito!I16:I39),"")</f>
        <v>0</v>
      </c>
      <c r="G15" s="282">
        <f ca="1">IFERROR(SUMIF(Gabarito!$C$16:$C$69,$B15,Gabarito!J16:J39),"")</f>
        <v>0</v>
      </c>
      <c r="H15" s="282">
        <f ca="1">IFERROR(SUMIF(Gabarito!$C$16:$C$69,$B15,Gabarito!K16:K39),"")</f>
        <v>0</v>
      </c>
      <c r="I15" s="282">
        <f ca="1">IFERROR(SUMIF(Gabarito!$C$16:$C$69,$B15,Gabarito!L16:L39),"")</f>
        <v>0</v>
      </c>
      <c r="J15" s="282">
        <f ca="1">IFERROR(SUMIF(Gabarito!$C$16:$C$69,$B15,Gabarito!M16:M39),"")</f>
        <v>0</v>
      </c>
      <c r="K15" s="282">
        <f ca="1">IFERROR(SUMIF(Gabarito!$C$16:$C$69,$B15,Gabarito!N16:N39),"")</f>
        <v>0</v>
      </c>
      <c r="L15" s="282">
        <f ca="1">IFERROR(SUMIF(Gabarito!$C$16:$C$69,$B15,Gabarito!O16:O39),"")</f>
        <v>0</v>
      </c>
      <c r="M15" s="282">
        <f ca="1">IFERROR(SUMIF(Gabarito!$C$16:$C$69,$B15,Gabarito!P16:P39),"")</f>
        <v>0</v>
      </c>
      <c r="N15" s="282">
        <f ca="1">IFERROR(SUMIF(Gabarito!$C$16:$C$69,$B15,Gabarito!Q16:Q39),"")</f>
        <v>0</v>
      </c>
      <c r="O15" s="282">
        <f ca="1">IFERROR(SUMIF(Gabarito!$C$16:$C$69,$B15,Gabarito!R16:R39),"")</f>
        <v>0</v>
      </c>
      <c r="P15" s="282">
        <f ca="1">IFERROR(SUMIF(Gabarito!$C$16:$C$69,$B15,Gabarito!S16:S39),"")</f>
        <v>0</v>
      </c>
      <c r="Q15" s="282">
        <f ca="1">IFERROR(SUMIF(Gabarito!$C$16:$C$69,$B15,Gabarito!T16:T39),"")</f>
        <v>0</v>
      </c>
      <c r="R15" s="282">
        <f ca="1">IFERROR(SUMIF(Gabarito!$C$16:$C$69,$B15,Gabarito!U16:U39),"")</f>
        <v>0</v>
      </c>
      <c r="S15" s="282">
        <f ca="1">IFERROR(SUMIF(Gabarito!$C$16:$C$69,$B15,Gabarito!V16:V39),"")</f>
        <v>0</v>
      </c>
      <c r="T15" s="282">
        <f ca="1">IFERROR(SUMIF(Gabarito!$C$16:$C$69,$B15,Gabarito!W16:W39),"")</f>
        <v>0</v>
      </c>
      <c r="U15" s="282">
        <f ca="1">IFERROR(SUMIF(Gabarito!$C$16:$C$69,$B15,Gabarito!X16:X39),"")</f>
        <v>0</v>
      </c>
      <c r="V15" s="282">
        <f ca="1">IFERROR(SUMIF(Gabarito!$C$16:$C$69,$B15,Gabarito!Y16:Y39),"")</f>
        <v>0</v>
      </c>
      <c r="W15" s="282">
        <f ca="1">IFERROR(SUMIF(Gabarito!$C$16:$C$69,$B15,Gabarito!Z16:Z39),"")</f>
        <v>0</v>
      </c>
      <c r="X15" s="282">
        <f ca="1">IFERROR(SUMIF(Gabarito!$C$16:$C$69,$B15,Gabarito!AA16:AA39),"")</f>
        <v>0</v>
      </c>
      <c r="Y15" s="282">
        <f ca="1">IFERROR(SUMIF(Gabarito!$C$16:$C$69,$B15,Gabarito!AB16:AB39),"")</f>
        <v>0</v>
      </c>
      <c r="Z15" s="282">
        <f ca="1">IFERROR(SUMIF(Gabarito!$C$16:$C$69,$B15,Gabarito!AC16:AC39),"")</f>
        <v>0</v>
      </c>
      <c r="AA15" s="282">
        <f ca="1">IFERROR(SUMIF(Gabarito!$C$16:$C$69,$B15,Gabarito!AD16:AD39),"")</f>
        <v>0</v>
      </c>
      <c r="AB15" s="282">
        <f ca="1">IFERROR(SUMIF(Gabarito!$C$16:$C$69,$B15,Gabarito!AE16:AE39),"")</f>
        <v>0</v>
      </c>
      <c r="AC15" s="282">
        <f ca="1">IFERROR(SUMIF(Gabarito!$C$16:$C$69,$B15,Gabarito!AF16:AF39),"")</f>
        <v>0</v>
      </c>
      <c r="AD15" s="282">
        <f ca="1">IFERROR(SUMIF(Gabarito!$C$16:$C$69,$B15,Gabarito!AG16:AG39),"")</f>
        <v>0</v>
      </c>
      <c r="AE15" s="283">
        <f ca="1">SUM(D15:AD15)</f>
        <v>0</v>
      </c>
      <c r="AF15" s="280"/>
      <c r="AG15" s="284">
        <f>IFERROR(SUMIF(Gabarito!$C$16:$C$69,$B15,Gabarito!AJ22:AJ75),"")</f>
        <v>0</v>
      </c>
      <c r="AH15" s="284">
        <f>IFERROR(SUMIF(Gabarito!$C$16:$C$69,$B15,Gabarito!AK22:AK75),"")</f>
        <v>0</v>
      </c>
      <c r="AI15" s="284">
        <f>IFERROR(SUMIF(Gabarito!$C$16:$C$69,$B15,Gabarito!AL22:AL75),"")</f>
        <v>0</v>
      </c>
      <c r="AJ15" s="284">
        <f t="shared" si="2"/>
        <v>0</v>
      </c>
      <c r="AK15" s="280"/>
      <c r="AL15" s="283">
        <f ca="1">AJ15+AE15</f>
        <v>0</v>
      </c>
    </row>
    <row r="16" spans="1:38">
      <c r="A16" s="266"/>
      <c r="B16" s="266"/>
      <c r="C16" s="267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</row>
    <row r="17" spans="1:38" ht="15.5">
      <c r="A17" s="433" t="s">
        <v>77</v>
      </c>
      <c r="B17" s="433"/>
      <c r="C17" s="433"/>
      <c r="D17" s="285">
        <f ca="1">SUM(D9:D15)</f>
        <v>0</v>
      </c>
      <c r="E17" s="285">
        <f t="shared" ref="E17:AD17" ca="1" si="3">SUM(E9:E15)</f>
        <v>0</v>
      </c>
      <c r="F17" s="285">
        <f t="shared" ca="1" si="3"/>
        <v>0</v>
      </c>
      <c r="G17" s="285">
        <f t="shared" ca="1" si="3"/>
        <v>0</v>
      </c>
      <c r="H17" s="285">
        <f t="shared" ca="1" si="3"/>
        <v>0</v>
      </c>
      <c r="I17" s="285">
        <f t="shared" ca="1" si="3"/>
        <v>0</v>
      </c>
      <c r="J17" s="285">
        <f t="shared" ca="1" si="3"/>
        <v>0</v>
      </c>
      <c r="K17" s="285">
        <f t="shared" ca="1" si="3"/>
        <v>0</v>
      </c>
      <c r="L17" s="285">
        <f t="shared" ca="1" si="3"/>
        <v>0</v>
      </c>
      <c r="M17" s="285">
        <f t="shared" ca="1" si="3"/>
        <v>0</v>
      </c>
      <c r="N17" s="285">
        <f t="shared" ca="1" si="3"/>
        <v>0</v>
      </c>
      <c r="O17" s="285">
        <f t="shared" ca="1" si="3"/>
        <v>0</v>
      </c>
      <c r="P17" s="285">
        <f t="shared" ca="1" si="3"/>
        <v>0</v>
      </c>
      <c r="Q17" s="285">
        <f t="shared" ca="1" si="3"/>
        <v>0</v>
      </c>
      <c r="R17" s="285">
        <f t="shared" ca="1" si="3"/>
        <v>0</v>
      </c>
      <c r="S17" s="285">
        <f t="shared" ca="1" si="3"/>
        <v>0</v>
      </c>
      <c r="T17" s="285">
        <f t="shared" ca="1" si="3"/>
        <v>0</v>
      </c>
      <c r="U17" s="285">
        <f t="shared" ca="1" si="3"/>
        <v>0</v>
      </c>
      <c r="V17" s="285">
        <f t="shared" ca="1" si="3"/>
        <v>0</v>
      </c>
      <c r="W17" s="285">
        <f t="shared" ca="1" si="3"/>
        <v>0</v>
      </c>
      <c r="X17" s="285">
        <f t="shared" ca="1" si="3"/>
        <v>0</v>
      </c>
      <c r="Y17" s="285">
        <f t="shared" ca="1" si="3"/>
        <v>0</v>
      </c>
      <c r="Z17" s="285">
        <f t="shared" ca="1" si="3"/>
        <v>0</v>
      </c>
      <c r="AA17" s="285">
        <f t="shared" ca="1" si="3"/>
        <v>0</v>
      </c>
      <c r="AB17" s="285">
        <f t="shared" ca="1" si="3"/>
        <v>0</v>
      </c>
      <c r="AC17" s="285">
        <f t="shared" ca="1" si="3"/>
        <v>0</v>
      </c>
      <c r="AD17" s="285">
        <f t="shared" ca="1" si="3"/>
        <v>0</v>
      </c>
      <c r="AE17" s="266">
        <f ca="1">SUM(D17:AD17)</f>
        <v>0</v>
      </c>
      <c r="AF17" s="266"/>
      <c r="AG17" s="285">
        <f>SUM(AG9:AG15)</f>
        <v>0</v>
      </c>
      <c r="AH17" s="285">
        <f>SUM(AH9:AH15)</f>
        <v>0</v>
      </c>
      <c r="AI17" s="285">
        <f>SUM(AI9:AI15)</f>
        <v>0</v>
      </c>
      <c r="AJ17" s="285">
        <f>SUM(AG17:AI17)</f>
        <v>0</v>
      </c>
      <c r="AK17" s="286"/>
      <c r="AL17" s="266">
        <f ca="1">AJ17+AE17</f>
        <v>0</v>
      </c>
    </row>
    <row r="19" spans="1:38"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</row>
    <row r="33" spans="7:15" ht="14.5" customHeight="1">
      <c r="G33" s="434" t="str">
        <f t="shared" ref="G33:G38" si="4">B9</f>
        <v>Gerenciamento</v>
      </c>
      <c r="H33" s="434"/>
      <c r="I33" s="289" t="e">
        <f ca="1">AE9/$AE$17</f>
        <v>#DIV/0!</v>
      </c>
      <c r="L33" s="438" t="str">
        <f>Parametros!B7</f>
        <v>Especialista</v>
      </c>
      <c r="M33" s="438"/>
      <c r="N33" s="282">
        <f>COUNTIF(Gabarito!$D$16:$D$69,L33)</f>
        <v>4</v>
      </c>
      <c r="O33" s="291">
        <f>N33/$N$39</f>
        <v>0.18181818181818182</v>
      </c>
    </row>
    <row r="34" spans="7:15">
      <c r="G34" s="424" t="str">
        <f t="shared" si="4"/>
        <v>PMO</v>
      </c>
      <c r="H34" s="424"/>
      <c r="I34" s="289" t="e">
        <f t="shared" ref="I34:I38" ca="1" si="5">AE10/$AE$17</f>
        <v>#DIV/0!</v>
      </c>
      <c r="L34" s="429" t="str">
        <f>Parametros!B6</f>
        <v>Senior</v>
      </c>
      <c r="M34" s="429"/>
      <c r="N34" s="282">
        <f>COUNTIF(Gabarito!$D$16:$D$69,L34)</f>
        <v>11</v>
      </c>
      <c r="O34" s="291">
        <f t="shared" ref="O34:O38" si="6">N34/$N$39</f>
        <v>0.5</v>
      </c>
    </row>
    <row r="35" spans="7:15">
      <c r="G35" s="425" t="str">
        <f t="shared" si="4"/>
        <v>Arquitetura</v>
      </c>
      <c r="H35" s="425"/>
      <c r="I35" s="289" t="e">
        <f t="shared" ca="1" si="5"/>
        <v>#DIV/0!</v>
      </c>
      <c r="L35" s="429" t="str">
        <f>Parametros!B5</f>
        <v>Pleno</v>
      </c>
      <c r="M35" s="429"/>
      <c r="N35" s="282">
        <f>COUNTIF(Gabarito!$D$16:$D$69,L35)</f>
        <v>7</v>
      </c>
      <c r="O35" s="291">
        <f t="shared" si="6"/>
        <v>0.31818181818181818</v>
      </c>
    </row>
    <row r="36" spans="7:15">
      <c r="G36" s="426" t="str">
        <f t="shared" si="4"/>
        <v>Análise</v>
      </c>
      <c r="H36" s="426"/>
      <c r="I36" s="289" t="e">
        <f t="shared" ca="1" si="5"/>
        <v>#DIV/0!</v>
      </c>
      <c r="L36" s="430" t="str">
        <f>Parametros!B4</f>
        <v>Junior</v>
      </c>
      <c r="M36" s="430"/>
      <c r="N36" s="282">
        <f>COUNTIF(Gabarito!$D$16:$D$69,L36)</f>
        <v>0</v>
      </c>
      <c r="O36" s="291">
        <f t="shared" si="6"/>
        <v>0</v>
      </c>
    </row>
    <row r="37" spans="7:15">
      <c r="G37" s="427" t="str">
        <f t="shared" si="4"/>
        <v>Desenvolvimento</v>
      </c>
      <c r="H37" s="427"/>
      <c r="I37" s="289" t="e">
        <f t="shared" ca="1" si="5"/>
        <v>#DIV/0!</v>
      </c>
      <c r="L37" s="431" t="str">
        <f>Parametros!B3</f>
        <v>Traniee</v>
      </c>
      <c r="M37" s="431"/>
      <c r="N37" s="282">
        <f>COUNTIF(Gabarito!$D$16:$D$69,L37)</f>
        <v>0</v>
      </c>
      <c r="O37" s="291">
        <f t="shared" si="6"/>
        <v>0</v>
      </c>
    </row>
    <row r="38" spans="7:15">
      <c r="G38" s="428" t="str">
        <f t="shared" si="4"/>
        <v>Testes</v>
      </c>
      <c r="H38" s="428"/>
      <c r="I38" s="289" t="e">
        <f t="shared" ca="1" si="5"/>
        <v>#DIV/0!</v>
      </c>
      <c r="L38" s="432" t="str">
        <f>Parametros!B2</f>
        <v>Estagiario</v>
      </c>
      <c r="M38" s="432"/>
      <c r="N38" s="282">
        <f>COUNTIF(Gabarito!$D$16:$D$69,L38)</f>
        <v>0</v>
      </c>
      <c r="O38" s="291">
        <f t="shared" si="6"/>
        <v>0</v>
      </c>
    </row>
    <row r="39" spans="7:15">
      <c r="L39" s="290" t="s">
        <v>262</v>
      </c>
      <c r="N39">
        <f>SUM(N33:N38)</f>
        <v>22</v>
      </c>
      <c r="O39" s="292">
        <f>SUM(O33:O38)</f>
        <v>1</v>
      </c>
    </row>
  </sheetData>
  <mergeCells count="16">
    <mergeCell ref="A17:C17"/>
    <mergeCell ref="G33:H33"/>
    <mergeCell ref="A1:U3"/>
    <mergeCell ref="G6:AE6"/>
    <mergeCell ref="AG6:AJ6"/>
    <mergeCell ref="L33:M33"/>
    <mergeCell ref="L35:M35"/>
    <mergeCell ref="L34:M34"/>
    <mergeCell ref="L36:M36"/>
    <mergeCell ref="L37:M37"/>
    <mergeCell ref="L38:M38"/>
    <mergeCell ref="G34:H34"/>
    <mergeCell ref="G35:H35"/>
    <mergeCell ref="G36:H36"/>
    <mergeCell ref="G37:H37"/>
    <mergeCell ref="G38:H3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notEqual" id="{35EDC667-D676-4305-B4B0-F4B8B70E7B99}">
            <xm:f>Gabarito!$G$14</xm:f>
            <x14:dxf>
              <fill>
                <patternFill>
                  <bgColor rgb="FFFF0000"/>
                </patternFill>
              </fill>
            </x14:dxf>
          </x14:cfRule>
          <xm:sqref>D17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16"/>
  <sheetViews>
    <sheetView workbookViewId="0">
      <selection activeCell="A6" sqref="A6"/>
    </sheetView>
  </sheetViews>
  <sheetFormatPr defaultRowHeight="14.5"/>
  <cols>
    <col min="1" max="1" width="16" bestFit="1" customWidth="1"/>
    <col min="2" max="2" width="14.7265625" customWidth="1"/>
    <col min="3" max="3" width="13" bestFit="1" customWidth="1"/>
    <col min="4" max="4" width="5.1796875" bestFit="1" customWidth="1"/>
    <col min="7" max="7" width="11.1796875" customWidth="1"/>
    <col min="8" max="8" width="13.08984375" customWidth="1"/>
    <col min="9" max="9" width="14.54296875" customWidth="1"/>
  </cols>
  <sheetData>
    <row r="1" spans="1:9">
      <c r="A1" s="234" t="s">
        <v>139</v>
      </c>
      <c r="B1" s="234" t="s">
        <v>140</v>
      </c>
      <c r="C1" s="234" t="s">
        <v>141</v>
      </c>
      <c r="D1" s="235" t="s">
        <v>157</v>
      </c>
      <c r="G1" s="439" t="s">
        <v>215</v>
      </c>
      <c r="H1" s="440"/>
      <c r="I1" s="440"/>
    </row>
    <row r="2" spans="1:9">
      <c r="A2" s="236" t="s">
        <v>133</v>
      </c>
      <c r="B2" s="237" t="s">
        <v>162</v>
      </c>
      <c r="C2" s="237" t="s">
        <v>168</v>
      </c>
      <c r="D2" s="237" t="s">
        <v>57</v>
      </c>
      <c r="G2" s="237" t="s">
        <v>216</v>
      </c>
      <c r="H2" s="237" t="s">
        <v>218</v>
      </c>
      <c r="I2" s="237" t="s">
        <v>219</v>
      </c>
    </row>
    <row r="3" spans="1:9">
      <c r="A3" s="236" t="s">
        <v>161</v>
      </c>
      <c r="B3" s="237" t="s">
        <v>163</v>
      </c>
      <c r="C3" s="237" t="s">
        <v>169</v>
      </c>
      <c r="D3" s="237" t="s">
        <v>57</v>
      </c>
      <c r="G3" s="237">
        <v>1</v>
      </c>
      <c r="H3" s="237" t="s">
        <v>217</v>
      </c>
      <c r="I3" s="249">
        <v>0.1</v>
      </c>
    </row>
    <row r="4" spans="1:9">
      <c r="A4" s="236" t="s">
        <v>134</v>
      </c>
      <c r="B4" s="237" t="s">
        <v>164</v>
      </c>
      <c r="C4" s="237" t="s">
        <v>170</v>
      </c>
      <c r="D4" s="237" t="s">
        <v>55</v>
      </c>
      <c r="G4" s="237">
        <v>2</v>
      </c>
      <c r="H4" s="237" t="s">
        <v>56</v>
      </c>
      <c r="I4" s="249">
        <v>0.05</v>
      </c>
    </row>
    <row r="5" spans="1:9">
      <c r="A5" s="236" t="s">
        <v>104</v>
      </c>
      <c r="B5" s="237" t="s">
        <v>165</v>
      </c>
      <c r="C5" s="237" t="s">
        <v>171</v>
      </c>
      <c r="D5" s="237" t="s">
        <v>55</v>
      </c>
      <c r="G5" s="237">
        <v>3</v>
      </c>
      <c r="H5" s="237" t="s">
        <v>55</v>
      </c>
      <c r="I5" s="249">
        <v>0</v>
      </c>
    </row>
    <row r="6" spans="1:9">
      <c r="A6" s="236" t="s">
        <v>135</v>
      </c>
      <c r="B6" s="237" t="s">
        <v>166</v>
      </c>
      <c r="C6" s="237" t="s">
        <v>173</v>
      </c>
      <c r="D6" s="237" t="s">
        <v>159</v>
      </c>
      <c r="G6" s="439" t="s">
        <v>220</v>
      </c>
      <c r="H6" s="440"/>
      <c r="I6" s="440"/>
    </row>
    <row r="7" spans="1:9">
      <c r="A7" s="236" t="s">
        <v>136</v>
      </c>
      <c r="B7" s="237" t="s">
        <v>167</v>
      </c>
      <c r="C7" s="237" t="s">
        <v>172</v>
      </c>
      <c r="D7" s="237" t="s">
        <v>160</v>
      </c>
      <c r="G7" s="237" t="s">
        <v>216</v>
      </c>
      <c r="H7" s="237" t="s">
        <v>218</v>
      </c>
      <c r="I7" s="237" t="s">
        <v>219</v>
      </c>
    </row>
    <row r="8" spans="1:9">
      <c r="A8" s="236" t="s">
        <v>137</v>
      </c>
      <c r="B8" s="237"/>
      <c r="C8" s="237" t="s">
        <v>158</v>
      </c>
      <c r="D8" s="237"/>
      <c r="G8" s="237">
        <v>1</v>
      </c>
      <c r="H8" s="237" t="s">
        <v>217</v>
      </c>
      <c r="I8" s="249">
        <v>0</v>
      </c>
    </row>
    <row r="9" spans="1:9">
      <c r="A9" s="237"/>
      <c r="B9" s="237"/>
      <c r="C9" s="237"/>
      <c r="D9" s="237"/>
      <c r="G9" s="237">
        <v>2</v>
      </c>
      <c r="H9" s="237" t="s">
        <v>56</v>
      </c>
      <c r="I9" s="249">
        <v>0.05</v>
      </c>
    </row>
    <row r="10" spans="1:9">
      <c r="A10" s="237"/>
      <c r="B10" s="237"/>
      <c r="C10" s="237"/>
      <c r="D10" s="237"/>
      <c r="G10" s="237">
        <v>3</v>
      </c>
      <c r="H10" s="237" t="s">
        <v>55</v>
      </c>
      <c r="I10" s="249">
        <v>0.1</v>
      </c>
    </row>
    <row r="11" spans="1:9">
      <c r="A11" s="237"/>
      <c r="B11" s="237"/>
      <c r="C11" s="237"/>
      <c r="D11" s="237"/>
      <c r="G11" s="439" t="s">
        <v>221</v>
      </c>
      <c r="H11" s="440"/>
      <c r="I11" s="440"/>
    </row>
    <row r="12" spans="1:9">
      <c r="A12" s="237"/>
      <c r="B12" s="237"/>
      <c r="C12" s="237"/>
      <c r="D12" s="237"/>
      <c r="G12" s="237" t="s">
        <v>216</v>
      </c>
      <c r="H12" s="237" t="s">
        <v>218</v>
      </c>
      <c r="I12" s="237" t="s">
        <v>219</v>
      </c>
    </row>
    <row r="13" spans="1:9">
      <c r="A13" s="237"/>
      <c r="B13" s="237"/>
      <c r="C13" s="237"/>
      <c r="D13" s="237"/>
      <c r="G13" s="237">
        <v>1</v>
      </c>
      <c r="H13" s="237" t="s">
        <v>217</v>
      </c>
      <c r="I13" s="249">
        <v>0.15</v>
      </c>
    </row>
    <row r="14" spans="1:9">
      <c r="A14" s="237"/>
      <c r="B14" s="237"/>
      <c r="C14" s="237"/>
      <c r="D14" s="237"/>
      <c r="G14" s="237">
        <v>2</v>
      </c>
      <c r="H14" s="237" t="s">
        <v>56</v>
      </c>
      <c r="I14" s="249">
        <v>0.1</v>
      </c>
    </row>
    <row r="15" spans="1:9">
      <c r="A15" s="237"/>
      <c r="B15" s="237"/>
      <c r="C15" s="237"/>
      <c r="D15" s="237"/>
      <c r="G15" s="237">
        <v>3</v>
      </c>
      <c r="H15" s="237" t="s">
        <v>55</v>
      </c>
      <c r="I15" s="249">
        <v>0</v>
      </c>
    </row>
    <row r="16" spans="1:9">
      <c r="A16" s="237"/>
      <c r="B16" s="237"/>
      <c r="C16" s="237"/>
      <c r="D16" s="237"/>
    </row>
  </sheetData>
  <mergeCells count="3">
    <mergeCell ref="G1:I1"/>
    <mergeCell ref="G6:I6"/>
    <mergeCell ref="G11:I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L88"/>
  <sheetViews>
    <sheetView showGridLines="0" workbookViewId="0">
      <selection activeCell="F12" sqref="F12:F17"/>
    </sheetView>
  </sheetViews>
  <sheetFormatPr defaultRowHeight="14.5"/>
  <cols>
    <col min="1" max="1" width="15.08984375" bestFit="1" customWidth="1"/>
    <col min="4" max="4" width="42.90625" bestFit="1" customWidth="1"/>
  </cols>
  <sheetData>
    <row r="1" spans="1:12" ht="16" thickBot="1">
      <c r="A1" s="357" t="s">
        <v>20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9"/>
    </row>
    <row r="2" spans="1:12" ht="1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6" thickBot="1">
      <c r="A3" s="4"/>
      <c r="B3" s="4"/>
      <c r="C3" s="4"/>
      <c r="D3" s="4"/>
      <c r="E3" s="360" t="s">
        <v>14</v>
      </c>
      <c r="F3" s="361"/>
      <c r="G3" s="360" t="s">
        <v>15</v>
      </c>
      <c r="H3" s="361"/>
      <c r="I3" s="360" t="s">
        <v>16</v>
      </c>
      <c r="J3" s="361"/>
      <c r="K3" s="360" t="s">
        <v>17</v>
      </c>
      <c r="L3" s="361"/>
    </row>
    <row r="4" spans="1:12" ht="15" thickBot="1">
      <c r="A4" s="4"/>
      <c r="B4" s="4"/>
      <c r="C4" s="4"/>
      <c r="D4" s="33" t="s">
        <v>13</v>
      </c>
      <c r="E4" s="34" t="s">
        <v>18</v>
      </c>
      <c r="F4" s="35" t="s">
        <v>19</v>
      </c>
      <c r="G4" s="34" t="s">
        <v>18</v>
      </c>
      <c r="H4" s="35" t="s">
        <v>19</v>
      </c>
      <c r="I4" s="34" t="s">
        <v>18</v>
      </c>
      <c r="J4" s="35" t="s">
        <v>19</v>
      </c>
      <c r="K4" s="34" t="s">
        <v>18</v>
      </c>
      <c r="L4" s="35" t="s">
        <v>19</v>
      </c>
    </row>
    <row r="5" spans="1:12">
      <c r="A5" s="354" t="s">
        <v>21</v>
      </c>
      <c r="B5" s="348" t="s">
        <v>22</v>
      </c>
      <c r="C5" s="349"/>
      <c r="D5" s="36" t="s">
        <v>23</v>
      </c>
      <c r="E5" s="26">
        <v>5</v>
      </c>
      <c r="F5" s="337">
        <v>8</v>
      </c>
      <c r="G5" s="26">
        <v>10</v>
      </c>
      <c r="H5" s="337">
        <v>16</v>
      </c>
      <c r="I5" s="26">
        <v>15</v>
      </c>
      <c r="J5" s="337">
        <v>24</v>
      </c>
      <c r="K5" s="26">
        <v>20</v>
      </c>
      <c r="L5" s="337">
        <v>40</v>
      </c>
    </row>
    <row r="6" spans="1:12">
      <c r="A6" s="355"/>
      <c r="B6" s="350"/>
      <c r="C6" s="351"/>
      <c r="D6" s="37" t="s">
        <v>24</v>
      </c>
      <c r="E6" s="27">
        <v>2</v>
      </c>
      <c r="F6" s="338"/>
      <c r="G6" s="27">
        <v>5</v>
      </c>
      <c r="H6" s="338"/>
      <c r="I6" s="27">
        <v>10</v>
      </c>
      <c r="J6" s="338"/>
      <c r="K6" s="27">
        <v>15</v>
      </c>
      <c r="L6" s="338"/>
    </row>
    <row r="7" spans="1:12">
      <c r="A7" s="355"/>
      <c r="B7" s="350"/>
      <c r="C7" s="351"/>
      <c r="D7" s="37" t="s">
        <v>25</v>
      </c>
      <c r="E7" s="27">
        <v>2</v>
      </c>
      <c r="F7" s="338"/>
      <c r="G7" s="27">
        <v>4</v>
      </c>
      <c r="H7" s="338"/>
      <c r="I7" s="27">
        <v>6</v>
      </c>
      <c r="J7" s="338"/>
      <c r="K7" s="27">
        <v>8</v>
      </c>
      <c r="L7" s="338"/>
    </row>
    <row r="8" spans="1:12">
      <c r="A8" s="355"/>
      <c r="B8" s="350"/>
      <c r="C8" s="351"/>
      <c r="D8" s="37" t="s">
        <v>26</v>
      </c>
      <c r="E8" s="27">
        <v>3</v>
      </c>
      <c r="F8" s="338"/>
      <c r="G8" s="27">
        <v>6</v>
      </c>
      <c r="H8" s="338"/>
      <c r="I8" s="27">
        <v>8</v>
      </c>
      <c r="J8" s="338"/>
      <c r="K8" s="27">
        <v>10</v>
      </c>
      <c r="L8" s="338"/>
    </row>
    <row r="9" spans="1:12">
      <c r="A9" s="355"/>
      <c r="B9" s="350"/>
      <c r="C9" s="351"/>
      <c r="D9" s="37" t="s">
        <v>27</v>
      </c>
      <c r="E9" s="27">
        <v>0</v>
      </c>
      <c r="F9" s="338"/>
      <c r="G9" s="27">
        <v>1</v>
      </c>
      <c r="H9" s="338"/>
      <c r="I9" s="27">
        <v>3</v>
      </c>
      <c r="J9" s="338"/>
      <c r="K9" s="27">
        <v>5</v>
      </c>
      <c r="L9" s="338"/>
    </row>
    <row r="10" spans="1:12" ht="14.5" customHeight="1" thickBot="1">
      <c r="A10" s="356"/>
      <c r="B10" s="352"/>
      <c r="C10" s="353"/>
      <c r="D10" s="38" t="s">
        <v>28</v>
      </c>
      <c r="E10" s="28">
        <v>0</v>
      </c>
      <c r="F10" s="339"/>
      <c r="G10" s="28">
        <v>2</v>
      </c>
      <c r="H10" s="339"/>
      <c r="I10" s="28">
        <v>4</v>
      </c>
      <c r="J10" s="339"/>
      <c r="K10" s="28">
        <v>6</v>
      </c>
      <c r="L10" s="339"/>
    </row>
    <row r="11" spans="1:12" ht="15" thickBot="1">
      <c r="A11" s="29"/>
      <c r="B11" s="30"/>
      <c r="C11" s="30"/>
      <c r="D11" s="31"/>
      <c r="E11" s="32"/>
      <c r="F11" s="32"/>
      <c r="G11" s="32"/>
      <c r="H11" s="32"/>
      <c r="I11" s="32"/>
      <c r="J11" s="32"/>
      <c r="K11" s="32"/>
      <c r="L11" s="32"/>
    </row>
    <row r="12" spans="1:12">
      <c r="A12" s="319" t="s">
        <v>29</v>
      </c>
      <c r="B12" s="348" t="s">
        <v>30</v>
      </c>
      <c r="C12" s="349"/>
      <c r="D12" s="36" t="s">
        <v>31</v>
      </c>
      <c r="E12" s="26">
        <v>2</v>
      </c>
      <c r="F12" s="337">
        <v>4</v>
      </c>
      <c r="G12" s="26">
        <v>4</v>
      </c>
      <c r="H12" s="337">
        <v>8</v>
      </c>
      <c r="I12" s="26">
        <v>10</v>
      </c>
      <c r="J12" s="337">
        <v>24</v>
      </c>
      <c r="K12" s="26">
        <v>20</v>
      </c>
      <c r="L12" s="337">
        <v>40</v>
      </c>
    </row>
    <row r="13" spans="1:12">
      <c r="A13" s="320"/>
      <c r="B13" s="350"/>
      <c r="C13" s="351"/>
      <c r="D13" s="37" t="s">
        <v>33</v>
      </c>
      <c r="E13" s="27">
        <v>2</v>
      </c>
      <c r="F13" s="338"/>
      <c r="G13" s="27">
        <v>4</v>
      </c>
      <c r="H13" s="338"/>
      <c r="I13" s="27">
        <v>10</v>
      </c>
      <c r="J13" s="338"/>
      <c r="K13" s="27">
        <v>15</v>
      </c>
      <c r="L13" s="338"/>
    </row>
    <row r="14" spans="1:12">
      <c r="A14" s="320"/>
      <c r="B14" s="350"/>
      <c r="C14" s="351"/>
      <c r="D14" s="37" t="s">
        <v>34</v>
      </c>
      <c r="E14" s="27">
        <v>0</v>
      </c>
      <c r="F14" s="338"/>
      <c r="G14" s="27">
        <v>2</v>
      </c>
      <c r="H14" s="338"/>
      <c r="I14" s="27">
        <v>6</v>
      </c>
      <c r="J14" s="338"/>
      <c r="K14" s="27">
        <v>8</v>
      </c>
      <c r="L14" s="338"/>
    </row>
    <row r="15" spans="1:12">
      <c r="A15" s="320"/>
      <c r="B15" s="350"/>
      <c r="C15" s="351"/>
      <c r="D15" s="37" t="s">
        <v>32</v>
      </c>
      <c r="E15" s="27">
        <v>3</v>
      </c>
      <c r="F15" s="338"/>
      <c r="G15" s="27">
        <v>6</v>
      </c>
      <c r="H15" s="338"/>
      <c r="I15" s="27">
        <v>8</v>
      </c>
      <c r="J15" s="338"/>
      <c r="K15" s="27">
        <v>10</v>
      </c>
      <c r="L15" s="338"/>
    </row>
    <row r="16" spans="1:12">
      <c r="A16" s="320"/>
      <c r="B16" s="350"/>
      <c r="C16" s="351"/>
      <c r="D16" s="37" t="s">
        <v>36</v>
      </c>
      <c r="E16" s="27">
        <v>2</v>
      </c>
      <c r="F16" s="338"/>
      <c r="G16" s="27">
        <v>6</v>
      </c>
      <c r="H16" s="338"/>
      <c r="I16" s="27">
        <v>10</v>
      </c>
      <c r="J16" s="338"/>
      <c r="K16" s="27">
        <v>15</v>
      </c>
      <c r="L16" s="338"/>
    </row>
    <row r="17" spans="1:12" ht="15" thickBot="1">
      <c r="A17" s="321"/>
      <c r="B17" s="352"/>
      <c r="C17" s="353"/>
      <c r="D17" s="38" t="s">
        <v>35</v>
      </c>
      <c r="E17" s="28">
        <v>0</v>
      </c>
      <c r="F17" s="339"/>
      <c r="G17" s="28">
        <v>1</v>
      </c>
      <c r="H17" s="339"/>
      <c r="I17" s="28">
        <v>2</v>
      </c>
      <c r="J17" s="339"/>
      <c r="K17" s="28">
        <v>4</v>
      </c>
      <c r="L17" s="339"/>
    </row>
    <row r="18" spans="1:12" ht="15" thickBo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319" t="s">
        <v>37</v>
      </c>
      <c r="B19" s="348" t="s">
        <v>182</v>
      </c>
      <c r="C19" s="349"/>
      <c r="D19" s="36" t="s">
        <v>183</v>
      </c>
      <c r="E19" s="26">
        <v>1</v>
      </c>
      <c r="F19" s="337">
        <v>4</v>
      </c>
      <c r="G19" s="26">
        <v>4</v>
      </c>
      <c r="H19" s="337">
        <v>8</v>
      </c>
      <c r="I19" s="26">
        <v>8</v>
      </c>
      <c r="J19" s="337">
        <v>16</v>
      </c>
      <c r="K19" s="26">
        <v>16</v>
      </c>
      <c r="L19" s="337">
        <v>24</v>
      </c>
    </row>
    <row r="20" spans="1:12">
      <c r="A20" s="320"/>
      <c r="B20" s="350"/>
      <c r="C20" s="351"/>
      <c r="D20" s="37" t="s">
        <v>184</v>
      </c>
      <c r="E20" s="27">
        <v>3</v>
      </c>
      <c r="F20" s="338"/>
      <c r="G20" s="27">
        <v>6</v>
      </c>
      <c r="H20" s="338"/>
      <c r="I20" s="27">
        <v>9</v>
      </c>
      <c r="J20" s="338"/>
      <c r="K20" s="27">
        <v>12</v>
      </c>
      <c r="L20" s="338"/>
    </row>
    <row r="21" spans="1:12">
      <c r="A21" s="320"/>
      <c r="B21" s="350"/>
      <c r="C21" s="351"/>
      <c r="D21" s="37" t="s">
        <v>185</v>
      </c>
      <c r="E21" s="27">
        <v>1</v>
      </c>
      <c r="F21" s="338"/>
      <c r="G21" s="27">
        <v>2</v>
      </c>
      <c r="H21" s="338"/>
      <c r="I21" s="27">
        <v>3</v>
      </c>
      <c r="J21" s="338"/>
      <c r="K21" s="27">
        <v>4</v>
      </c>
      <c r="L21" s="338"/>
    </row>
    <row r="22" spans="1:12">
      <c r="A22" s="320"/>
      <c r="B22" s="350"/>
      <c r="C22" s="351"/>
      <c r="D22" s="37" t="s">
        <v>32</v>
      </c>
      <c r="E22" s="27">
        <v>1</v>
      </c>
      <c r="F22" s="338"/>
      <c r="G22" s="27">
        <v>4</v>
      </c>
      <c r="H22" s="338"/>
      <c r="I22" s="27">
        <v>8</v>
      </c>
      <c r="J22" s="338"/>
      <c r="K22" s="27">
        <v>16</v>
      </c>
      <c r="L22" s="338"/>
    </row>
    <row r="23" spans="1:12">
      <c r="A23" s="320"/>
      <c r="B23" s="350"/>
      <c r="C23" s="351"/>
      <c r="D23" s="37" t="s">
        <v>187</v>
      </c>
      <c r="E23" s="27">
        <v>2</v>
      </c>
      <c r="F23" s="338"/>
      <c r="G23" s="27">
        <v>3</v>
      </c>
      <c r="H23" s="338"/>
      <c r="I23" s="27">
        <v>4</v>
      </c>
      <c r="J23" s="338"/>
      <c r="K23" s="27">
        <v>6</v>
      </c>
      <c r="L23" s="338"/>
    </row>
    <row r="24" spans="1:12" ht="15" thickBot="1">
      <c r="A24" s="321"/>
      <c r="B24" s="352"/>
      <c r="C24" s="353"/>
      <c r="D24" s="38" t="s">
        <v>186</v>
      </c>
      <c r="E24" s="28">
        <v>1</v>
      </c>
      <c r="F24" s="339"/>
      <c r="G24" s="28">
        <v>2</v>
      </c>
      <c r="H24" s="339"/>
      <c r="I24" s="28">
        <v>2</v>
      </c>
      <c r="J24" s="339"/>
      <c r="K24" s="28">
        <v>3</v>
      </c>
      <c r="L24" s="339"/>
    </row>
    <row r="25" spans="1:12" ht="15" thickBo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319" t="s">
        <v>38</v>
      </c>
      <c r="B26" s="348" t="s">
        <v>188</v>
      </c>
      <c r="C26" s="349"/>
      <c r="D26" s="36" t="s">
        <v>189</v>
      </c>
      <c r="E26" s="26">
        <v>2</v>
      </c>
      <c r="F26" s="337">
        <v>2</v>
      </c>
      <c r="G26" s="26">
        <v>4</v>
      </c>
      <c r="H26" s="337">
        <v>4</v>
      </c>
      <c r="I26" s="26">
        <v>6</v>
      </c>
      <c r="J26" s="337">
        <v>6</v>
      </c>
      <c r="K26" s="26">
        <v>8</v>
      </c>
      <c r="L26" s="337">
        <v>8</v>
      </c>
    </row>
    <row r="27" spans="1:12">
      <c r="A27" s="320"/>
      <c r="B27" s="350"/>
      <c r="C27" s="351"/>
      <c r="D27" s="37" t="s">
        <v>190</v>
      </c>
      <c r="E27" s="27">
        <v>4</v>
      </c>
      <c r="F27" s="338"/>
      <c r="G27" s="27">
        <v>8</v>
      </c>
      <c r="H27" s="338"/>
      <c r="I27" s="27">
        <v>12</v>
      </c>
      <c r="J27" s="338"/>
      <c r="K27" s="27">
        <v>16</v>
      </c>
      <c r="L27" s="338"/>
    </row>
    <row r="28" spans="1:12">
      <c r="A28" s="320"/>
      <c r="B28" s="350"/>
      <c r="C28" s="351"/>
      <c r="D28" s="37"/>
      <c r="E28" s="27"/>
      <c r="F28" s="338"/>
      <c r="G28" s="27"/>
      <c r="H28" s="338"/>
      <c r="I28" s="27"/>
      <c r="J28" s="338"/>
      <c r="K28" s="27"/>
      <c r="L28" s="338"/>
    </row>
    <row r="29" spans="1:12">
      <c r="A29" s="320"/>
      <c r="B29" s="350"/>
      <c r="C29" s="351"/>
      <c r="D29" s="37"/>
      <c r="E29" s="27"/>
      <c r="F29" s="338"/>
      <c r="G29" s="27"/>
      <c r="H29" s="338"/>
      <c r="I29" s="27"/>
      <c r="J29" s="338"/>
      <c r="K29" s="27"/>
      <c r="L29" s="338"/>
    </row>
    <row r="30" spans="1:12">
      <c r="A30" s="320"/>
      <c r="B30" s="350"/>
      <c r="C30" s="351"/>
      <c r="D30" s="37"/>
      <c r="E30" s="27"/>
      <c r="F30" s="338"/>
      <c r="G30" s="27"/>
      <c r="H30" s="338"/>
      <c r="I30" s="27"/>
      <c r="J30" s="338"/>
      <c r="K30" s="27"/>
      <c r="L30" s="338"/>
    </row>
    <row r="31" spans="1:12" ht="15" thickBot="1">
      <c r="A31" s="321"/>
      <c r="B31" s="352"/>
      <c r="C31" s="353"/>
      <c r="D31" s="38"/>
      <c r="E31" s="28"/>
      <c r="F31" s="339"/>
      <c r="G31" s="28"/>
      <c r="H31" s="339"/>
      <c r="I31" s="28"/>
      <c r="J31" s="339"/>
      <c r="K31" s="28"/>
      <c r="L31" s="339"/>
    </row>
    <row r="32" spans="1:12" ht="15" thickBo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319" t="s">
        <v>95</v>
      </c>
      <c r="B33" s="348" t="s">
        <v>191</v>
      </c>
      <c r="C33" s="349"/>
      <c r="D33" s="245" t="s">
        <v>67</v>
      </c>
      <c r="E33" s="26">
        <v>5</v>
      </c>
      <c r="F33" s="337">
        <v>3</v>
      </c>
      <c r="G33" s="26">
        <v>10</v>
      </c>
      <c r="H33" s="337">
        <v>6</v>
      </c>
      <c r="I33" s="26">
        <v>20</v>
      </c>
      <c r="J33" s="337">
        <v>12</v>
      </c>
      <c r="K33" s="26">
        <v>40</v>
      </c>
      <c r="L33" s="337">
        <v>16</v>
      </c>
    </row>
    <row r="34" spans="1:12">
      <c r="A34" s="320"/>
      <c r="B34" s="350"/>
      <c r="C34" s="351"/>
      <c r="D34" s="246" t="s">
        <v>205</v>
      </c>
      <c r="E34" s="27">
        <v>0</v>
      </c>
      <c r="F34" s="338"/>
      <c r="G34" s="27">
        <v>1</v>
      </c>
      <c r="H34" s="338"/>
      <c r="I34" s="27">
        <v>2</v>
      </c>
      <c r="J34" s="338"/>
      <c r="K34" s="27">
        <v>3</v>
      </c>
      <c r="L34" s="338"/>
    </row>
    <row r="35" spans="1:12">
      <c r="A35" s="320"/>
      <c r="B35" s="350"/>
      <c r="C35" s="351"/>
      <c r="D35" s="246" t="s">
        <v>206</v>
      </c>
      <c r="E35" s="27">
        <v>0</v>
      </c>
      <c r="F35" s="338"/>
      <c r="G35" s="27">
        <v>1</v>
      </c>
      <c r="H35" s="338"/>
      <c r="I35" s="27">
        <v>2</v>
      </c>
      <c r="J35" s="338"/>
      <c r="K35" s="27">
        <v>3</v>
      </c>
      <c r="L35" s="338"/>
    </row>
    <row r="36" spans="1:12">
      <c r="A36" s="320"/>
      <c r="B36" s="350"/>
      <c r="C36" s="351"/>
      <c r="D36" s="247" t="s">
        <v>207</v>
      </c>
      <c r="E36" s="248">
        <v>1</v>
      </c>
      <c r="F36" s="338"/>
      <c r="G36" s="248">
        <v>2</v>
      </c>
      <c r="H36" s="338"/>
      <c r="I36" s="248">
        <v>3</v>
      </c>
      <c r="J36" s="338"/>
      <c r="K36" s="248">
        <v>4</v>
      </c>
      <c r="L36" s="338"/>
    </row>
    <row r="37" spans="1:12" ht="15" thickBot="1">
      <c r="A37" s="320"/>
      <c r="B37" s="350"/>
      <c r="C37" s="351"/>
      <c r="D37" s="37" t="s">
        <v>208</v>
      </c>
      <c r="E37" s="28">
        <v>1</v>
      </c>
      <c r="F37" s="338"/>
      <c r="G37" s="28">
        <v>2</v>
      </c>
      <c r="H37" s="338"/>
      <c r="I37" s="28">
        <v>3</v>
      </c>
      <c r="J37" s="338"/>
      <c r="K37" s="28">
        <v>4</v>
      </c>
      <c r="L37" s="338"/>
    </row>
    <row r="38" spans="1:12" ht="15" thickBot="1">
      <c r="A38" s="321"/>
      <c r="B38" s="352"/>
      <c r="C38" s="353"/>
      <c r="D38" s="38"/>
      <c r="E38" s="28"/>
      <c r="F38" s="339"/>
      <c r="G38" s="28"/>
      <c r="H38" s="339"/>
      <c r="I38" s="28"/>
      <c r="J38" s="339"/>
      <c r="K38" s="28"/>
      <c r="L38" s="339"/>
    </row>
    <row r="39" spans="1:12" ht="15" thickBo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319" t="s">
        <v>39</v>
      </c>
      <c r="B40" s="348" t="s">
        <v>203</v>
      </c>
      <c r="C40" s="349"/>
      <c r="D40" s="36" t="s">
        <v>197</v>
      </c>
      <c r="E40" s="26">
        <v>1</v>
      </c>
      <c r="F40" s="337">
        <v>16</v>
      </c>
      <c r="G40" s="26">
        <v>1</v>
      </c>
      <c r="H40" s="337">
        <v>24</v>
      </c>
      <c r="I40" s="26">
        <v>1</v>
      </c>
      <c r="J40" s="337">
        <v>40</v>
      </c>
      <c r="K40" s="26">
        <v>1</v>
      </c>
      <c r="L40" s="337">
        <v>60</v>
      </c>
    </row>
    <row r="41" spans="1:12">
      <c r="A41" s="320"/>
      <c r="B41" s="350"/>
      <c r="C41" s="351"/>
      <c r="D41" s="37" t="s">
        <v>198</v>
      </c>
      <c r="E41" s="27">
        <v>1</v>
      </c>
      <c r="F41" s="338"/>
      <c r="G41" s="27">
        <v>1</v>
      </c>
      <c r="H41" s="338"/>
      <c r="I41" s="27">
        <v>1</v>
      </c>
      <c r="J41" s="338"/>
      <c r="K41" s="27">
        <v>1</v>
      </c>
      <c r="L41" s="338"/>
    </row>
    <row r="42" spans="1:12">
      <c r="A42" s="320"/>
      <c r="B42" s="350"/>
      <c r="C42" s="351"/>
      <c r="D42" s="37" t="s">
        <v>201</v>
      </c>
      <c r="E42" s="27">
        <v>1</v>
      </c>
      <c r="F42" s="338"/>
      <c r="G42" s="27">
        <v>2</v>
      </c>
      <c r="H42" s="338"/>
      <c r="I42" s="27">
        <v>4</v>
      </c>
      <c r="J42" s="338"/>
      <c r="K42" s="27">
        <v>6</v>
      </c>
      <c r="L42" s="338"/>
    </row>
    <row r="43" spans="1:12">
      <c r="A43" s="320"/>
      <c r="B43" s="350"/>
      <c r="C43" s="351"/>
      <c r="D43" s="37" t="s">
        <v>199</v>
      </c>
      <c r="E43" s="27">
        <v>2</v>
      </c>
      <c r="F43" s="338"/>
      <c r="G43" s="27">
        <v>4</v>
      </c>
      <c r="H43" s="338"/>
      <c r="I43" s="27">
        <v>8</v>
      </c>
      <c r="J43" s="338"/>
      <c r="K43" s="27">
        <v>10</v>
      </c>
      <c r="L43" s="338"/>
    </row>
    <row r="44" spans="1:12">
      <c r="A44" s="320"/>
      <c r="B44" s="350"/>
      <c r="C44" s="351"/>
      <c r="D44" s="37" t="s">
        <v>202</v>
      </c>
      <c r="E44" s="27">
        <v>1</v>
      </c>
      <c r="F44" s="338"/>
      <c r="G44" s="27">
        <v>2</v>
      </c>
      <c r="H44" s="338"/>
      <c r="I44" s="27">
        <v>3</v>
      </c>
      <c r="J44" s="338"/>
      <c r="K44" s="27">
        <v>4</v>
      </c>
      <c r="L44" s="338"/>
    </row>
    <row r="45" spans="1:12" ht="15" thickBot="1">
      <c r="A45" s="321"/>
      <c r="B45" s="352"/>
      <c r="C45" s="353"/>
      <c r="D45" s="38" t="s">
        <v>200</v>
      </c>
      <c r="E45" s="28">
        <v>1</v>
      </c>
      <c r="F45" s="339"/>
      <c r="G45" s="28">
        <v>2</v>
      </c>
      <c r="H45" s="339"/>
      <c r="I45" s="28">
        <v>3</v>
      </c>
      <c r="J45" s="339"/>
      <c r="K45" s="28">
        <v>4</v>
      </c>
      <c r="L45" s="339"/>
    </row>
    <row r="46" spans="1:12" ht="15" thickBo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319" t="s">
        <v>42</v>
      </c>
      <c r="B47" s="348" t="s">
        <v>192</v>
      </c>
      <c r="C47" s="349"/>
      <c r="D47" s="36" t="s">
        <v>193</v>
      </c>
      <c r="E47" s="26">
        <v>5</v>
      </c>
      <c r="F47" s="337">
        <v>16</v>
      </c>
      <c r="G47" s="26">
        <v>20</v>
      </c>
      <c r="H47" s="337">
        <v>24</v>
      </c>
      <c r="I47" s="26">
        <v>25</v>
      </c>
      <c r="J47" s="337">
        <v>32</v>
      </c>
      <c r="K47" s="26">
        <v>50</v>
      </c>
      <c r="L47" s="337">
        <v>40</v>
      </c>
    </row>
    <row r="48" spans="1:12">
      <c r="A48" s="320"/>
      <c r="B48" s="350"/>
      <c r="C48" s="351"/>
      <c r="D48" s="37" t="s">
        <v>194</v>
      </c>
      <c r="E48" s="27">
        <v>1</v>
      </c>
      <c r="F48" s="338"/>
      <c r="G48" s="27">
        <v>2</v>
      </c>
      <c r="H48" s="338"/>
      <c r="I48" s="27">
        <v>3</v>
      </c>
      <c r="J48" s="338"/>
      <c r="K48" s="27">
        <v>4</v>
      </c>
      <c r="L48" s="338"/>
    </row>
    <row r="49" spans="1:12">
      <c r="A49" s="320"/>
      <c r="B49" s="350"/>
      <c r="C49" s="351"/>
      <c r="D49" s="37" t="s">
        <v>195</v>
      </c>
      <c r="E49" s="27">
        <v>20</v>
      </c>
      <c r="F49" s="338"/>
      <c r="G49" s="27">
        <v>30</v>
      </c>
      <c r="H49" s="338"/>
      <c r="I49" s="27">
        <v>40</v>
      </c>
      <c r="J49" s="338"/>
      <c r="K49" s="27">
        <v>50</v>
      </c>
      <c r="L49" s="338"/>
    </row>
    <row r="50" spans="1:12">
      <c r="A50" s="320"/>
      <c r="B50" s="350"/>
      <c r="C50" s="351"/>
      <c r="D50" s="37"/>
      <c r="E50" s="27"/>
      <c r="F50" s="338"/>
      <c r="G50" s="27"/>
      <c r="H50" s="338"/>
      <c r="I50" s="27"/>
      <c r="J50" s="338"/>
      <c r="K50" s="27"/>
      <c r="L50" s="338"/>
    </row>
    <row r="51" spans="1:12">
      <c r="A51" s="320"/>
      <c r="B51" s="350"/>
      <c r="C51" s="351"/>
      <c r="D51" s="37"/>
      <c r="E51" s="27"/>
      <c r="F51" s="338"/>
      <c r="G51" s="27"/>
      <c r="H51" s="338"/>
      <c r="I51" s="27"/>
      <c r="J51" s="338"/>
      <c r="K51" s="27"/>
      <c r="L51" s="338"/>
    </row>
    <row r="52" spans="1:12" ht="15" thickBot="1">
      <c r="A52" s="321"/>
      <c r="B52" s="352"/>
      <c r="C52" s="353"/>
      <c r="D52" s="38"/>
      <c r="E52" s="28"/>
      <c r="F52" s="339"/>
      <c r="G52" s="28"/>
      <c r="H52" s="339"/>
      <c r="I52" s="28"/>
      <c r="J52" s="339"/>
      <c r="K52" s="28"/>
      <c r="L52" s="339"/>
    </row>
    <row r="53" spans="1:12" ht="15" thickBo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319" t="s">
        <v>41</v>
      </c>
      <c r="B54" s="348" t="s">
        <v>204</v>
      </c>
      <c r="C54" s="349"/>
      <c r="D54" s="36" t="s">
        <v>211</v>
      </c>
      <c r="E54" s="26">
        <v>3</v>
      </c>
      <c r="F54" s="337">
        <v>4</v>
      </c>
      <c r="G54" s="26">
        <v>4</v>
      </c>
      <c r="H54" s="337">
        <v>8</v>
      </c>
      <c r="I54" s="26">
        <v>6</v>
      </c>
      <c r="J54" s="337">
        <v>16</v>
      </c>
      <c r="K54" s="26">
        <v>8</v>
      </c>
      <c r="L54" s="337">
        <v>24</v>
      </c>
    </row>
    <row r="55" spans="1:12">
      <c r="A55" s="320"/>
      <c r="B55" s="350"/>
      <c r="C55" s="351"/>
      <c r="D55" s="37" t="s">
        <v>212</v>
      </c>
      <c r="E55" s="27">
        <v>1</v>
      </c>
      <c r="F55" s="338"/>
      <c r="G55" s="27">
        <v>1</v>
      </c>
      <c r="H55" s="338"/>
      <c r="I55" s="27">
        <v>1</v>
      </c>
      <c r="J55" s="338"/>
      <c r="K55" s="27">
        <v>1</v>
      </c>
      <c r="L55" s="338"/>
    </row>
    <row r="56" spans="1:12">
      <c r="A56" s="320"/>
      <c r="B56" s="350"/>
      <c r="C56" s="351"/>
      <c r="D56" s="37" t="s">
        <v>213</v>
      </c>
      <c r="E56" s="27">
        <v>2</v>
      </c>
      <c r="F56" s="338"/>
      <c r="G56" s="27">
        <v>4</v>
      </c>
      <c r="H56" s="338"/>
      <c r="I56" s="27">
        <v>5</v>
      </c>
      <c r="J56" s="338"/>
      <c r="K56" s="27">
        <v>6</v>
      </c>
      <c r="L56" s="338"/>
    </row>
    <row r="57" spans="1:12">
      <c r="A57" s="320"/>
      <c r="B57" s="350"/>
      <c r="C57" s="351"/>
      <c r="D57" s="37" t="s">
        <v>214</v>
      </c>
      <c r="E57" s="27">
        <v>1</v>
      </c>
      <c r="F57" s="338"/>
      <c r="G57" s="27">
        <v>2</v>
      </c>
      <c r="H57" s="338"/>
      <c r="I57" s="27">
        <v>3</v>
      </c>
      <c r="J57" s="338"/>
      <c r="K57" s="27">
        <v>4</v>
      </c>
      <c r="L57" s="338"/>
    </row>
    <row r="58" spans="1:12">
      <c r="A58" s="320"/>
      <c r="B58" s="350"/>
      <c r="C58" s="351"/>
      <c r="D58" s="37"/>
      <c r="E58" s="27"/>
      <c r="F58" s="338"/>
      <c r="G58" s="27"/>
      <c r="H58" s="338"/>
      <c r="I58" s="27"/>
      <c r="J58" s="338"/>
      <c r="K58" s="27"/>
      <c r="L58" s="338"/>
    </row>
    <row r="59" spans="1:12" ht="15" thickBot="1">
      <c r="A59" s="321"/>
      <c r="B59" s="352"/>
      <c r="C59" s="353"/>
      <c r="D59" s="38"/>
      <c r="E59" s="28"/>
      <c r="F59" s="339"/>
      <c r="G59" s="28"/>
      <c r="H59" s="339"/>
      <c r="I59" s="28"/>
      <c r="J59" s="339"/>
      <c r="K59" s="28"/>
      <c r="L59" s="339"/>
    </row>
    <row r="60" spans="1:12" s="4" customFormat="1" ht="15" thickBot="1">
      <c r="A60" s="29"/>
      <c r="B60" s="30"/>
      <c r="C60" s="30"/>
      <c r="D60" s="19"/>
      <c r="E60" s="65"/>
      <c r="F60" s="32"/>
      <c r="G60" s="32"/>
      <c r="H60" s="32"/>
      <c r="I60" s="32"/>
      <c r="J60" s="32"/>
      <c r="K60" s="32"/>
      <c r="L60" s="66"/>
    </row>
    <row r="61" spans="1:12" ht="15" customHeight="1" thickBot="1">
      <c r="A61" s="319" t="s">
        <v>222</v>
      </c>
      <c r="B61" s="322" t="s">
        <v>223</v>
      </c>
      <c r="C61" s="323"/>
      <c r="D61" s="67" t="s">
        <v>224</v>
      </c>
      <c r="E61" s="68">
        <v>4</v>
      </c>
      <c r="F61" s="312">
        <v>8</v>
      </c>
      <c r="G61" s="69">
        <v>8</v>
      </c>
      <c r="H61" s="312">
        <v>16</v>
      </c>
      <c r="I61" s="69">
        <v>16</v>
      </c>
      <c r="J61" s="312">
        <v>28</v>
      </c>
      <c r="K61" s="69">
        <v>32</v>
      </c>
      <c r="L61" s="312">
        <v>40</v>
      </c>
    </row>
    <row r="62" spans="1:12">
      <c r="A62" s="320"/>
      <c r="B62" s="324"/>
      <c r="C62" s="325"/>
      <c r="D62" s="67" t="s">
        <v>225</v>
      </c>
      <c r="E62" s="65">
        <v>3</v>
      </c>
      <c r="F62" s="313"/>
      <c r="G62" s="32">
        <v>6</v>
      </c>
      <c r="H62" s="313"/>
      <c r="I62" s="32">
        <v>12</v>
      </c>
      <c r="J62" s="313"/>
      <c r="K62" s="32">
        <v>24</v>
      </c>
      <c r="L62" s="313"/>
    </row>
    <row r="63" spans="1:12" ht="15" thickBot="1">
      <c r="A63" s="320"/>
      <c r="B63" s="326"/>
      <c r="C63" s="327"/>
      <c r="D63" s="73" t="s">
        <v>226</v>
      </c>
      <c r="E63" s="74">
        <v>3</v>
      </c>
      <c r="F63" s="313"/>
      <c r="G63" s="75">
        <v>6</v>
      </c>
      <c r="H63" s="313"/>
      <c r="I63" s="75">
        <v>12</v>
      </c>
      <c r="J63" s="313"/>
      <c r="K63" s="75">
        <v>24</v>
      </c>
      <c r="L63" s="313"/>
    </row>
    <row r="64" spans="1:12">
      <c r="A64" s="320"/>
      <c r="B64" s="315" t="s">
        <v>227</v>
      </c>
      <c r="C64" s="316"/>
      <c r="D64" s="250" t="s">
        <v>228</v>
      </c>
      <c r="E64" s="251">
        <v>3</v>
      </c>
      <c r="F64" s="313"/>
      <c r="G64" s="252">
        <v>6</v>
      </c>
      <c r="H64" s="313"/>
      <c r="I64" s="252">
        <v>9</v>
      </c>
      <c r="J64" s="313"/>
      <c r="K64" s="252">
        <v>12</v>
      </c>
      <c r="L64" s="313"/>
    </row>
    <row r="65" spans="1:12" ht="15" thickBot="1">
      <c r="A65" s="321"/>
      <c r="B65" s="317" t="s">
        <v>229</v>
      </c>
      <c r="C65" s="318"/>
      <c r="D65" s="253" t="s">
        <v>230</v>
      </c>
      <c r="E65" s="74">
        <v>3</v>
      </c>
      <c r="F65" s="314"/>
      <c r="G65" s="75">
        <v>6</v>
      </c>
      <c r="H65" s="314"/>
      <c r="I65" s="75">
        <v>9</v>
      </c>
      <c r="J65" s="314"/>
      <c r="K65" s="75">
        <v>12</v>
      </c>
      <c r="L65" s="314"/>
    </row>
    <row r="66" spans="1:12" s="4" customFormat="1" ht="15" thickBot="1">
      <c r="A66" s="29"/>
      <c r="B66" s="30"/>
      <c r="C66" s="30"/>
      <c r="D66" s="19"/>
      <c r="E66" s="65"/>
      <c r="F66" s="32"/>
      <c r="G66" s="32"/>
      <c r="H66" s="32"/>
      <c r="I66" s="32"/>
      <c r="J66" s="32"/>
      <c r="K66" s="32"/>
      <c r="L66" s="66"/>
    </row>
    <row r="67" spans="1:12" ht="15" thickBot="1">
      <c r="A67" s="319" t="s">
        <v>40</v>
      </c>
      <c r="B67" s="348" t="s">
        <v>196</v>
      </c>
      <c r="C67" s="349"/>
      <c r="D67" s="67" t="s">
        <v>70</v>
      </c>
      <c r="E67" s="68">
        <v>5</v>
      </c>
      <c r="F67" s="337">
        <v>2</v>
      </c>
      <c r="G67" s="69">
        <v>10</v>
      </c>
      <c r="H67" s="337">
        <v>4</v>
      </c>
      <c r="I67" s="69">
        <v>15</v>
      </c>
      <c r="J67" s="337">
        <v>6</v>
      </c>
      <c r="K67" s="69">
        <v>25</v>
      </c>
      <c r="L67" s="337">
        <v>8</v>
      </c>
    </row>
    <row r="68" spans="1:12">
      <c r="A68" s="320"/>
      <c r="B68" s="350"/>
      <c r="C68" s="351"/>
      <c r="D68" s="67" t="s">
        <v>210</v>
      </c>
      <c r="E68" s="65">
        <v>3</v>
      </c>
      <c r="F68" s="338"/>
      <c r="G68" s="32">
        <v>5</v>
      </c>
      <c r="H68" s="338"/>
      <c r="I68" s="32">
        <v>7</v>
      </c>
      <c r="J68" s="338"/>
      <c r="K68" s="32">
        <v>10</v>
      </c>
      <c r="L68" s="338"/>
    </row>
    <row r="69" spans="1:12" ht="15" thickBot="1">
      <c r="A69" s="320"/>
      <c r="B69" s="350"/>
      <c r="C69" s="351"/>
      <c r="D69" s="73" t="s">
        <v>209</v>
      </c>
      <c r="E69" s="74">
        <v>0</v>
      </c>
      <c r="F69" s="338"/>
      <c r="G69" s="75">
        <v>1</v>
      </c>
      <c r="H69" s="338"/>
      <c r="I69" s="75">
        <v>2</v>
      </c>
      <c r="J69" s="338"/>
      <c r="K69" s="75">
        <v>3</v>
      </c>
      <c r="L69" s="338"/>
    </row>
    <row r="70" spans="1:12">
      <c r="A70" s="320"/>
      <c r="B70" s="350"/>
      <c r="C70" s="351"/>
      <c r="D70" s="37"/>
      <c r="E70" s="27"/>
      <c r="F70" s="338"/>
      <c r="G70" s="27"/>
      <c r="H70" s="338"/>
      <c r="I70" s="27"/>
      <c r="J70" s="338"/>
      <c r="K70" s="27"/>
      <c r="L70" s="338"/>
    </row>
    <row r="71" spans="1:12">
      <c r="A71" s="320"/>
      <c r="B71" s="350"/>
      <c r="C71" s="351"/>
      <c r="D71" s="37"/>
      <c r="E71" s="27"/>
      <c r="F71" s="338"/>
      <c r="G71" s="27"/>
      <c r="H71" s="338"/>
      <c r="I71" s="27"/>
      <c r="J71" s="338"/>
      <c r="K71" s="27"/>
      <c r="L71" s="338"/>
    </row>
    <row r="72" spans="1:12" ht="15" thickBot="1">
      <c r="A72" s="321"/>
      <c r="B72" s="352"/>
      <c r="C72" s="353"/>
      <c r="D72" s="38"/>
      <c r="E72" s="28"/>
      <c r="F72" s="339"/>
      <c r="G72" s="28"/>
      <c r="H72" s="339"/>
      <c r="I72" s="28"/>
      <c r="J72" s="339"/>
      <c r="K72" s="28"/>
      <c r="L72" s="339"/>
    </row>
    <row r="73" spans="1:12" s="4" customFormat="1" ht="15" thickBot="1">
      <c r="A73" s="29"/>
      <c r="B73" s="30"/>
      <c r="C73" s="30"/>
      <c r="D73" s="19"/>
      <c r="E73" s="65"/>
      <c r="F73" s="32"/>
      <c r="G73" s="32"/>
      <c r="H73" s="32"/>
      <c r="I73" s="32"/>
      <c r="J73" s="32"/>
      <c r="K73" s="32"/>
      <c r="L73" s="66"/>
    </row>
    <row r="74" spans="1:12" s="4" customFormat="1">
      <c r="A74" s="330" t="s">
        <v>59</v>
      </c>
      <c r="B74" s="342" t="s">
        <v>62</v>
      </c>
      <c r="C74" s="343"/>
      <c r="D74" s="67" t="s">
        <v>63</v>
      </c>
      <c r="E74" s="68">
        <v>1</v>
      </c>
      <c r="F74" s="312">
        <v>4</v>
      </c>
      <c r="G74" s="69">
        <v>2</v>
      </c>
      <c r="H74" s="312">
        <v>8</v>
      </c>
      <c r="I74" s="69">
        <v>3</v>
      </c>
      <c r="J74" s="312">
        <v>14</v>
      </c>
      <c r="K74" s="69">
        <v>4</v>
      </c>
      <c r="L74" s="312">
        <v>18</v>
      </c>
    </row>
    <row r="75" spans="1:12" s="4" customFormat="1">
      <c r="A75" s="340"/>
      <c r="B75" s="344"/>
      <c r="C75" s="345"/>
      <c r="D75" s="70" t="s">
        <v>64</v>
      </c>
      <c r="E75" s="71">
        <v>1</v>
      </c>
      <c r="F75" s="313"/>
      <c r="G75" s="72">
        <v>2</v>
      </c>
      <c r="H75" s="313"/>
      <c r="I75" s="72">
        <v>3</v>
      </c>
      <c r="J75" s="313"/>
      <c r="K75" s="72">
        <v>4</v>
      </c>
      <c r="L75" s="313"/>
    </row>
    <row r="76" spans="1:12" s="4" customFormat="1" ht="15" thickBot="1">
      <c r="A76" s="340"/>
      <c r="B76" s="346"/>
      <c r="C76" s="347"/>
      <c r="D76" s="73" t="s">
        <v>65</v>
      </c>
      <c r="E76" s="74">
        <v>5</v>
      </c>
      <c r="F76" s="313"/>
      <c r="G76" s="75">
        <v>10</v>
      </c>
      <c r="H76" s="313"/>
      <c r="I76" s="75">
        <v>20</v>
      </c>
      <c r="J76" s="313"/>
      <c r="K76" s="75">
        <v>40</v>
      </c>
      <c r="L76" s="313"/>
    </row>
    <row r="77" spans="1:12" s="4" customFormat="1">
      <c r="A77" s="340"/>
      <c r="B77" s="342" t="s">
        <v>66</v>
      </c>
      <c r="C77" s="343"/>
      <c r="D77" s="67" t="s">
        <v>67</v>
      </c>
      <c r="E77" s="76">
        <v>5</v>
      </c>
      <c r="F77" s="313"/>
      <c r="G77" s="77">
        <v>10</v>
      </c>
      <c r="H77" s="313"/>
      <c r="I77" s="77">
        <v>20</v>
      </c>
      <c r="J77" s="313"/>
      <c r="K77" s="77">
        <v>40</v>
      </c>
      <c r="L77" s="313"/>
    </row>
    <row r="78" spans="1:12" s="4" customFormat="1" ht="15" thickBot="1">
      <c r="A78" s="341"/>
      <c r="B78" s="346"/>
      <c r="C78" s="347"/>
      <c r="D78" s="73" t="s">
        <v>68</v>
      </c>
      <c r="E78" s="74">
        <v>1</v>
      </c>
      <c r="F78" s="314"/>
      <c r="G78" s="75">
        <v>3</v>
      </c>
      <c r="H78" s="314"/>
      <c r="I78" s="75">
        <v>5</v>
      </c>
      <c r="J78" s="314"/>
      <c r="K78" s="75">
        <v>7</v>
      </c>
      <c r="L78" s="314"/>
    </row>
    <row r="79" spans="1:12" s="4" customFormat="1" ht="15" thickBot="1">
      <c r="A79" s="29"/>
      <c r="B79" s="30"/>
      <c r="C79" s="30"/>
      <c r="D79" s="19"/>
      <c r="E79" s="65"/>
      <c r="F79" s="32"/>
      <c r="G79" s="32"/>
      <c r="H79" s="32"/>
      <c r="I79" s="32"/>
      <c r="J79" s="32"/>
      <c r="K79" s="32"/>
      <c r="L79" s="66"/>
    </row>
    <row r="80" spans="1:12" s="4" customFormat="1">
      <c r="A80" s="330" t="s">
        <v>60</v>
      </c>
      <c r="B80" s="333" t="s">
        <v>69</v>
      </c>
      <c r="C80" s="334"/>
      <c r="D80" s="67" t="s">
        <v>70</v>
      </c>
      <c r="E80" s="68">
        <v>5</v>
      </c>
      <c r="F80" s="312">
        <v>5</v>
      </c>
      <c r="G80" s="69">
        <v>20</v>
      </c>
      <c r="H80" s="312">
        <v>9</v>
      </c>
      <c r="I80" s="69">
        <v>35</v>
      </c>
      <c r="J80" s="312">
        <v>16</v>
      </c>
      <c r="K80" s="69">
        <v>50</v>
      </c>
      <c r="L80" s="312">
        <v>24</v>
      </c>
    </row>
    <row r="81" spans="1:12" s="4" customFormat="1">
      <c r="A81" s="331"/>
      <c r="B81" s="335" t="s">
        <v>71</v>
      </c>
      <c r="C81" s="336"/>
      <c r="D81" s="70" t="s">
        <v>72</v>
      </c>
      <c r="E81" s="71">
        <v>2</v>
      </c>
      <c r="F81" s="313"/>
      <c r="G81" s="72">
        <v>3</v>
      </c>
      <c r="H81" s="313"/>
      <c r="I81" s="72">
        <v>4</v>
      </c>
      <c r="J81" s="313"/>
      <c r="K81" s="72">
        <v>5</v>
      </c>
      <c r="L81" s="313"/>
    </row>
    <row r="82" spans="1:12" s="4" customFormat="1" ht="15" thickBot="1">
      <c r="A82" s="332"/>
      <c r="B82" s="328" t="s">
        <v>73</v>
      </c>
      <c r="C82" s="329"/>
      <c r="D82" s="73" t="s">
        <v>70</v>
      </c>
      <c r="E82" s="74">
        <v>50</v>
      </c>
      <c r="F82" s="314"/>
      <c r="G82" s="75">
        <v>100</v>
      </c>
      <c r="H82" s="314"/>
      <c r="I82" s="75">
        <v>150</v>
      </c>
      <c r="J82" s="314"/>
      <c r="K82" s="75">
        <v>200</v>
      </c>
      <c r="L82" s="314"/>
    </row>
    <row r="83" spans="1:12" s="4" customFormat="1">
      <c r="A83" s="29"/>
      <c r="B83" s="30"/>
      <c r="C83" s="30"/>
      <c r="E83" s="65"/>
      <c r="F83" s="32"/>
      <c r="G83" s="32"/>
      <c r="H83" s="32"/>
      <c r="I83" s="32"/>
      <c r="J83" s="32"/>
      <c r="K83" s="32"/>
      <c r="L83" s="66"/>
    </row>
    <row r="84" spans="1:12" s="4" customFormat="1">
      <c r="B84" s="30"/>
      <c r="C84" s="30"/>
      <c r="D84" s="19"/>
      <c r="E84" s="65"/>
      <c r="F84" s="32"/>
      <c r="G84" s="32"/>
      <c r="H84" s="32"/>
      <c r="I84" s="32"/>
      <c r="J84" s="32"/>
      <c r="K84" s="32"/>
      <c r="L84" s="66"/>
    </row>
    <row r="85" spans="1:1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9" t="s">
        <v>9</v>
      </c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8" t="s">
        <v>10</v>
      </c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8" t="s">
        <v>11</v>
      </c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</row>
  </sheetData>
  <mergeCells count="82">
    <mergeCell ref="A1:L1"/>
    <mergeCell ref="E3:F3"/>
    <mergeCell ref="G3:H3"/>
    <mergeCell ref="I3:J3"/>
    <mergeCell ref="K3:L3"/>
    <mergeCell ref="L5:L10"/>
    <mergeCell ref="B5:C10"/>
    <mergeCell ref="A5:A10"/>
    <mergeCell ref="F5:F10"/>
    <mergeCell ref="H5:H10"/>
    <mergeCell ref="J5:J10"/>
    <mergeCell ref="A12:A17"/>
    <mergeCell ref="B12:C17"/>
    <mergeCell ref="F12:F17"/>
    <mergeCell ref="H12:H17"/>
    <mergeCell ref="J12:J17"/>
    <mergeCell ref="L12:L17"/>
    <mergeCell ref="B19:C24"/>
    <mergeCell ref="F19:F24"/>
    <mergeCell ref="H19:H24"/>
    <mergeCell ref="J19:J24"/>
    <mergeCell ref="L19:L24"/>
    <mergeCell ref="J26:J31"/>
    <mergeCell ref="L26:L31"/>
    <mergeCell ref="A19:A24"/>
    <mergeCell ref="A26:A31"/>
    <mergeCell ref="B26:C31"/>
    <mergeCell ref="F26:F31"/>
    <mergeCell ref="H26:H31"/>
    <mergeCell ref="L33:L38"/>
    <mergeCell ref="A40:A45"/>
    <mergeCell ref="B40:C45"/>
    <mergeCell ref="F40:F45"/>
    <mergeCell ref="H40:H45"/>
    <mergeCell ref="J40:J45"/>
    <mergeCell ref="L40:L45"/>
    <mergeCell ref="A33:A38"/>
    <mergeCell ref="B33:C38"/>
    <mergeCell ref="F33:F38"/>
    <mergeCell ref="H33:H38"/>
    <mergeCell ref="J33:J38"/>
    <mergeCell ref="L47:L52"/>
    <mergeCell ref="A54:A59"/>
    <mergeCell ref="B54:C59"/>
    <mergeCell ref="F54:F59"/>
    <mergeCell ref="H54:H59"/>
    <mergeCell ref="J54:J59"/>
    <mergeCell ref="L54:L59"/>
    <mergeCell ref="A47:A52"/>
    <mergeCell ref="B47:C52"/>
    <mergeCell ref="F47:F52"/>
    <mergeCell ref="H47:H52"/>
    <mergeCell ref="J47:J52"/>
    <mergeCell ref="J80:J82"/>
    <mergeCell ref="L80:L82"/>
    <mergeCell ref="B81:C81"/>
    <mergeCell ref="L67:L72"/>
    <mergeCell ref="A74:A78"/>
    <mergeCell ref="B74:C76"/>
    <mergeCell ref="F74:F78"/>
    <mergeCell ref="H74:H78"/>
    <mergeCell ref="J74:J78"/>
    <mergeCell ref="L74:L78"/>
    <mergeCell ref="B77:C78"/>
    <mergeCell ref="A67:A72"/>
    <mergeCell ref="B67:C72"/>
    <mergeCell ref="F67:F72"/>
    <mergeCell ref="H67:H72"/>
    <mergeCell ref="J67:J72"/>
    <mergeCell ref="B82:C82"/>
    <mergeCell ref="A80:A82"/>
    <mergeCell ref="B80:C80"/>
    <mergeCell ref="F80:F82"/>
    <mergeCell ref="H80:H82"/>
    <mergeCell ref="L61:L65"/>
    <mergeCell ref="B64:C64"/>
    <mergeCell ref="B65:C65"/>
    <mergeCell ref="A61:A65"/>
    <mergeCell ref="B61:C63"/>
    <mergeCell ref="F61:F65"/>
    <mergeCell ref="H61:H65"/>
    <mergeCell ref="J61:J6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27"/>
  <sheetViews>
    <sheetView workbookViewId="0">
      <selection activeCell="G5" sqref="G5"/>
    </sheetView>
  </sheetViews>
  <sheetFormatPr defaultRowHeight="14.5"/>
  <cols>
    <col min="1" max="1" width="14.54296875" bestFit="1" customWidth="1"/>
    <col min="6" max="6" width="14.54296875" bestFit="1" customWidth="1"/>
    <col min="11" max="11" width="14.54296875" bestFit="1" customWidth="1"/>
  </cols>
  <sheetData>
    <row r="1" spans="1:15" ht="16" thickBot="1">
      <c r="A1" s="357" t="s">
        <v>43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9"/>
    </row>
    <row r="2" spans="1:15" ht="15" thickBot="1">
      <c r="A2" s="39"/>
      <c r="B2" s="40"/>
      <c r="C2" s="40"/>
      <c r="D2" s="40"/>
      <c r="E2" s="40"/>
      <c r="F2" s="9" t="s">
        <v>44</v>
      </c>
      <c r="G2" s="8"/>
      <c r="H2" s="8"/>
      <c r="I2" s="8"/>
      <c r="J2" s="8"/>
      <c r="K2" s="8"/>
      <c r="L2" s="8"/>
      <c r="M2" s="8"/>
      <c r="N2" s="8"/>
      <c r="O2" s="8"/>
    </row>
    <row r="3" spans="1:15" ht="15" thickBot="1">
      <c r="A3" s="40"/>
      <c r="B3" s="40"/>
      <c r="C3" s="40"/>
      <c r="D3" s="40"/>
      <c r="E3" s="8"/>
      <c r="F3" s="39" t="s">
        <v>45</v>
      </c>
      <c r="G3" s="41">
        <v>1</v>
      </c>
      <c r="H3" s="9" t="s">
        <v>46</v>
      </c>
      <c r="I3" s="8"/>
      <c r="J3" s="8"/>
      <c r="K3" s="8"/>
      <c r="L3" s="8"/>
      <c r="M3" s="8"/>
      <c r="N3" s="8"/>
      <c r="O3" s="8"/>
    </row>
    <row r="4" spans="1:15" ht="15" thickBot="1">
      <c r="A4" s="40"/>
      <c r="B4" s="40"/>
      <c r="C4" s="40"/>
      <c r="D4" s="40"/>
      <c r="E4" s="8"/>
      <c r="F4" s="39" t="s">
        <v>47</v>
      </c>
      <c r="G4" s="41">
        <v>0.66</v>
      </c>
      <c r="H4" s="9" t="s">
        <v>48</v>
      </c>
      <c r="I4" s="8"/>
      <c r="J4" s="8"/>
      <c r="K4" s="8"/>
      <c r="L4" s="8"/>
      <c r="M4" s="8"/>
      <c r="N4" s="8"/>
      <c r="O4" s="8"/>
    </row>
    <row r="5" spans="1:15" ht="15" thickBot="1">
      <c r="A5" s="40"/>
      <c r="B5" s="40"/>
      <c r="C5" s="40"/>
      <c r="D5" s="40"/>
      <c r="E5" s="8"/>
      <c r="F5" s="39" t="s">
        <v>49</v>
      </c>
      <c r="G5" s="41">
        <v>0.33</v>
      </c>
      <c r="H5" s="9" t="s">
        <v>50</v>
      </c>
      <c r="I5" s="8"/>
      <c r="J5" s="8"/>
      <c r="K5" s="8"/>
      <c r="L5" s="8"/>
      <c r="M5" s="8"/>
      <c r="N5" s="8"/>
      <c r="O5" s="8"/>
    </row>
    <row r="6" spans="1:15">
      <c r="A6" s="40"/>
      <c r="B6" s="40"/>
      <c r="C6" s="40"/>
      <c r="D6" s="40"/>
      <c r="E6" s="40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5" thickBot="1">
      <c r="A7" s="8"/>
      <c r="B7" s="39" t="s">
        <v>51</v>
      </c>
      <c r="C7" s="39"/>
      <c r="D7" s="40"/>
      <c r="E7" s="40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5" thickBot="1">
      <c r="A8" s="42" t="s">
        <v>52</v>
      </c>
      <c r="B8" s="43">
        <v>1</v>
      </c>
      <c r="C8" s="44">
        <v>2</v>
      </c>
      <c r="D8" s="44">
        <v>3</v>
      </c>
      <c r="E8" s="44">
        <v>4</v>
      </c>
      <c r="F8" s="42" t="s">
        <v>53</v>
      </c>
      <c r="G8" s="43" t="s">
        <v>54</v>
      </c>
      <c r="H8" s="44" t="s">
        <v>55</v>
      </c>
      <c r="I8" s="44" t="s">
        <v>56</v>
      </c>
      <c r="J8" s="45" t="s">
        <v>57</v>
      </c>
      <c r="K8" s="42" t="s">
        <v>58</v>
      </c>
      <c r="L8" s="43" t="s">
        <v>54</v>
      </c>
      <c r="M8" s="44" t="s">
        <v>55</v>
      </c>
      <c r="N8" s="44" t="s">
        <v>56</v>
      </c>
      <c r="O8" s="45" t="s">
        <v>57</v>
      </c>
    </row>
    <row r="9" spans="1:15">
      <c r="A9" s="48" t="str">
        <f>Critério!A5</f>
        <v>SAS BASE</v>
      </c>
      <c r="B9" s="46">
        <f>Critério!F5</f>
        <v>8</v>
      </c>
      <c r="C9" s="47">
        <f>Critério!H5</f>
        <v>16</v>
      </c>
      <c r="D9" s="47">
        <f>Critério!J5</f>
        <v>24</v>
      </c>
      <c r="E9" s="47">
        <f>Critério!L5</f>
        <v>40</v>
      </c>
      <c r="F9" s="48" t="str">
        <f>A9</f>
        <v>SAS BASE</v>
      </c>
      <c r="G9" s="49">
        <f xml:space="preserve"> B9 * Mudanca_Pct</f>
        <v>5.28</v>
      </c>
      <c r="H9" s="50">
        <f t="shared" ref="H9:J15" si="0" xml:space="preserve"> C9 * Mudanca_Pct</f>
        <v>10.56</v>
      </c>
      <c r="I9" s="50">
        <f t="shared" si="0"/>
        <v>15.84</v>
      </c>
      <c r="J9" s="51">
        <f t="shared" si="0"/>
        <v>26.400000000000002</v>
      </c>
      <c r="K9" s="17" t="str">
        <f>A9</f>
        <v>SAS BASE</v>
      </c>
      <c r="L9" s="49">
        <f xml:space="preserve"> B9 *Reaproveitamento_Pct</f>
        <v>2.64</v>
      </c>
      <c r="M9" s="50">
        <f t="shared" ref="M9:O15" si="1" xml:space="preserve"> C9 *Reaproveitamento_Pct</f>
        <v>5.28</v>
      </c>
      <c r="N9" s="50">
        <f t="shared" si="1"/>
        <v>7.92</v>
      </c>
      <c r="O9" s="51">
        <f t="shared" si="1"/>
        <v>13.200000000000001</v>
      </c>
    </row>
    <row r="10" spans="1:15">
      <c r="A10" s="48" t="str">
        <f>Critério!A12</f>
        <v>DATA INTEGRATION</v>
      </c>
      <c r="B10" s="52">
        <f>Critério!F12</f>
        <v>4</v>
      </c>
      <c r="C10" s="53">
        <f>Critério!H12</f>
        <v>8</v>
      </c>
      <c r="D10" s="53">
        <f>Critério!J12</f>
        <v>24</v>
      </c>
      <c r="E10" s="53">
        <f>Critério!L12</f>
        <v>40</v>
      </c>
      <c r="F10" s="48" t="str">
        <f t="shared" ref="F10:F20" si="2">A10</f>
        <v>DATA INTEGRATION</v>
      </c>
      <c r="G10" s="54">
        <f t="shared" ref="G10:G15" si="3" xml:space="preserve"> B10 * Mudanca_Pct</f>
        <v>2.64</v>
      </c>
      <c r="H10" s="55">
        <f t="shared" si="0"/>
        <v>5.28</v>
      </c>
      <c r="I10" s="55">
        <f t="shared" si="0"/>
        <v>15.84</v>
      </c>
      <c r="J10" s="56">
        <f t="shared" si="0"/>
        <v>26.400000000000002</v>
      </c>
      <c r="K10" s="17" t="str">
        <f t="shared" ref="K10:K20" si="4">A10</f>
        <v>DATA INTEGRATION</v>
      </c>
      <c r="L10" s="54">
        <f t="shared" ref="L10:L15" si="5" xml:space="preserve"> B10 *Reaproveitamento_Pct</f>
        <v>1.32</v>
      </c>
      <c r="M10" s="55">
        <f t="shared" si="1"/>
        <v>2.64</v>
      </c>
      <c r="N10" s="55">
        <f t="shared" si="1"/>
        <v>7.92</v>
      </c>
      <c r="O10" s="56">
        <f t="shared" si="1"/>
        <v>13.200000000000001</v>
      </c>
    </row>
    <row r="11" spans="1:15">
      <c r="A11" s="48" t="str">
        <f>Critério!A19</f>
        <v>DATA QUALITY</v>
      </c>
      <c r="B11" s="52">
        <f>Critério!F19</f>
        <v>4</v>
      </c>
      <c r="C11" s="53">
        <f>Critério!H19</f>
        <v>8</v>
      </c>
      <c r="D11" s="53">
        <f>Critério!J19</f>
        <v>16</v>
      </c>
      <c r="E11" s="53">
        <f>Critério!L19</f>
        <v>24</v>
      </c>
      <c r="F11" s="48" t="str">
        <f t="shared" si="2"/>
        <v>DATA QUALITY</v>
      </c>
      <c r="G11" s="54">
        <f t="shared" si="3"/>
        <v>2.64</v>
      </c>
      <c r="H11" s="55">
        <f t="shared" si="0"/>
        <v>5.28</v>
      </c>
      <c r="I11" s="55">
        <f t="shared" si="0"/>
        <v>10.56</v>
      </c>
      <c r="J11" s="56">
        <f t="shared" si="0"/>
        <v>15.84</v>
      </c>
      <c r="K11" s="17" t="str">
        <f t="shared" si="4"/>
        <v>DATA QUALITY</v>
      </c>
      <c r="L11" s="54">
        <f t="shared" si="5"/>
        <v>1.32</v>
      </c>
      <c r="M11" s="55">
        <f t="shared" si="1"/>
        <v>2.64</v>
      </c>
      <c r="N11" s="55">
        <f t="shared" si="1"/>
        <v>5.28</v>
      </c>
      <c r="O11" s="56">
        <f t="shared" si="1"/>
        <v>7.92</v>
      </c>
    </row>
    <row r="12" spans="1:15">
      <c r="A12" s="48" t="str">
        <f>Critério!A26</f>
        <v>BUSSINES RULES</v>
      </c>
      <c r="B12" s="52">
        <f>Critério!F26</f>
        <v>2</v>
      </c>
      <c r="C12" s="53">
        <f>Critério!H26</f>
        <v>4</v>
      </c>
      <c r="D12" s="53">
        <f>Critério!J26</f>
        <v>6</v>
      </c>
      <c r="E12" s="53">
        <f>Critério!L26</f>
        <v>8</v>
      </c>
      <c r="F12" s="48" t="str">
        <f t="shared" si="2"/>
        <v>BUSSINES RULES</v>
      </c>
      <c r="G12" s="54">
        <f t="shared" si="3"/>
        <v>1.32</v>
      </c>
      <c r="H12" s="55">
        <f t="shared" si="0"/>
        <v>2.64</v>
      </c>
      <c r="I12" s="55">
        <f t="shared" si="0"/>
        <v>3.96</v>
      </c>
      <c r="J12" s="56">
        <f t="shared" si="0"/>
        <v>5.28</v>
      </c>
      <c r="K12" s="17" t="str">
        <f t="shared" si="4"/>
        <v>BUSSINES RULES</v>
      </c>
      <c r="L12" s="54">
        <f t="shared" si="5"/>
        <v>0.66</v>
      </c>
      <c r="M12" s="55">
        <f t="shared" si="1"/>
        <v>1.32</v>
      </c>
      <c r="N12" s="55">
        <f t="shared" si="1"/>
        <v>1.98</v>
      </c>
      <c r="O12" s="56">
        <f t="shared" si="1"/>
        <v>2.64</v>
      </c>
    </row>
    <row r="13" spans="1:15">
      <c r="A13" s="48" t="str">
        <f>Critério!A33</f>
        <v>SAS RGF</v>
      </c>
      <c r="B13" s="52">
        <f>Critério!F33</f>
        <v>3</v>
      </c>
      <c r="C13" s="53">
        <f>Critério!H33</f>
        <v>6</v>
      </c>
      <c r="D13" s="53">
        <f>Critério!J33</f>
        <v>12</v>
      </c>
      <c r="E13" s="53">
        <f>Critério!L33</f>
        <v>16</v>
      </c>
      <c r="F13" s="48" t="str">
        <f t="shared" si="2"/>
        <v>SAS RGF</v>
      </c>
      <c r="G13" s="54">
        <f t="shared" si="3"/>
        <v>1.98</v>
      </c>
      <c r="H13" s="55">
        <f t="shared" si="0"/>
        <v>3.96</v>
      </c>
      <c r="I13" s="55">
        <f t="shared" si="0"/>
        <v>7.92</v>
      </c>
      <c r="J13" s="56">
        <f t="shared" si="0"/>
        <v>10.56</v>
      </c>
      <c r="K13" s="17" t="str">
        <f t="shared" si="4"/>
        <v>SAS RGF</v>
      </c>
      <c r="L13" s="54">
        <f t="shared" si="5"/>
        <v>0.99</v>
      </c>
      <c r="M13" s="55">
        <f t="shared" si="1"/>
        <v>1.98</v>
      </c>
      <c r="N13" s="55">
        <f t="shared" si="1"/>
        <v>3.96</v>
      </c>
      <c r="O13" s="56">
        <f t="shared" si="1"/>
        <v>5.28</v>
      </c>
    </row>
    <row r="14" spans="1:15">
      <c r="A14" s="48" t="str">
        <f>Critério!A40</f>
        <v>RISK DIMENSIONS</v>
      </c>
      <c r="B14" s="52">
        <f>Critério!F40</f>
        <v>16</v>
      </c>
      <c r="C14" s="53">
        <f>Critério!H40</f>
        <v>24</v>
      </c>
      <c r="D14" s="53">
        <f>Critério!J40</f>
        <v>40</v>
      </c>
      <c r="E14" s="53">
        <f>Critério!L40</f>
        <v>60</v>
      </c>
      <c r="F14" s="48" t="str">
        <f t="shared" si="2"/>
        <v>RISK DIMENSIONS</v>
      </c>
      <c r="G14" s="54">
        <f t="shared" si="3"/>
        <v>10.56</v>
      </c>
      <c r="H14" s="55">
        <f t="shared" si="0"/>
        <v>15.84</v>
      </c>
      <c r="I14" s="55">
        <f t="shared" si="0"/>
        <v>26.400000000000002</v>
      </c>
      <c r="J14" s="56">
        <f t="shared" si="0"/>
        <v>39.6</v>
      </c>
      <c r="K14" s="17" t="str">
        <f t="shared" si="4"/>
        <v>RISK DIMENSIONS</v>
      </c>
      <c r="L14" s="54">
        <f t="shared" si="5"/>
        <v>5.28</v>
      </c>
      <c r="M14" s="55">
        <f t="shared" si="1"/>
        <v>7.92</v>
      </c>
      <c r="N14" s="55">
        <f t="shared" si="1"/>
        <v>13.200000000000001</v>
      </c>
      <c r="O14" s="56">
        <f t="shared" si="1"/>
        <v>19.8</v>
      </c>
    </row>
    <row r="15" spans="1:15">
      <c r="A15" s="48" t="str">
        <f>Critério!A47</f>
        <v>SAS RFW</v>
      </c>
      <c r="B15" s="52">
        <f>Critério!F47</f>
        <v>16</v>
      </c>
      <c r="C15" s="53">
        <f>Critério!H47</f>
        <v>24</v>
      </c>
      <c r="D15" s="53">
        <f>Critério!J47</f>
        <v>32</v>
      </c>
      <c r="E15" s="53">
        <f>Critério!L47</f>
        <v>40</v>
      </c>
      <c r="F15" s="48" t="str">
        <f t="shared" si="2"/>
        <v>SAS RFW</v>
      </c>
      <c r="G15" s="54">
        <f t="shared" si="3"/>
        <v>10.56</v>
      </c>
      <c r="H15" s="55">
        <f t="shared" si="0"/>
        <v>15.84</v>
      </c>
      <c r="I15" s="55">
        <f t="shared" si="0"/>
        <v>21.12</v>
      </c>
      <c r="J15" s="56">
        <f t="shared" si="0"/>
        <v>26.400000000000002</v>
      </c>
      <c r="K15" s="17" t="str">
        <f t="shared" si="4"/>
        <v>SAS RFW</v>
      </c>
      <c r="L15" s="54">
        <f t="shared" si="5"/>
        <v>5.28</v>
      </c>
      <c r="M15" s="55">
        <f t="shared" si="1"/>
        <v>7.92</v>
      </c>
      <c r="N15" s="55">
        <f t="shared" si="1"/>
        <v>10.56</v>
      </c>
      <c r="O15" s="56">
        <f t="shared" si="1"/>
        <v>13.200000000000001</v>
      </c>
    </row>
    <row r="16" spans="1:15">
      <c r="A16" s="48" t="str">
        <f>Critério!A54</f>
        <v>SAS IRM</v>
      </c>
      <c r="B16" s="52">
        <f>Critério!F54</f>
        <v>4</v>
      </c>
      <c r="C16" s="53">
        <f>Critério!H54</f>
        <v>8</v>
      </c>
      <c r="D16" s="53">
        <f>Critério!J54</f>
        <v>16</v>
      </c>
      <c r="E16" s="53">
        <f>Critério!L54</f>
        <v>24</v>
      </c>
      <c r="F16" s="48" t="str">
        <f t="shared" si="2"/>
        <v>SAS IRM</v>
      </c>
      <c r="G16" s="54">
        <f t="shared" ref="G16:J21" si="6" xml:space="preserve"> B16 * Mudanca_Pct</f>
        <v>2.64</v>
      </c>
      <c r="H16" s="55">
        <f t="shared" si="6"/>
        <v>5.28</v>
      </c>
      <c r="I16" s="55">
        <f t="shared" si="6"/>
        <v>10.56</v>
      </c>
      <c r="J16" s="56">
        <f t="shared" si="6"/>
        <v>15.84</v>
      </c>
      <c r="K16" s="17" t="str">
        <f t="shared" si="4"/>
        <v>SAS IRM</v>
      </c>
      <c r="L16" s="54">
        <f t="shared" ref="L16:O21" si="7" xml:space="preserve"> B16 *Reaproveitamento_Pct</f>
        <v>1.32</v>
      </c>
      <c r="M16" s="55">
        <f t="shared" si="7"/>
        <v>2.64</v>
      </c>
      <c r="N16" s="55">
        <f t="shared" si="7"/>
        <v>5.28</v>
      </c>
      <c r="O16" s="56">
        <f t="shared" si="7"/>
        <v>7.92</v>
      </c>
    </row>
    <row r="17" spans="1:15">
      <c r="A17" s="48" t="str">
        <f>Critério!A61</f>
        <v>SAS VI</v>
      </c>
      <c r="B17" s="52">
        <f>Critério!F61</f>
        <v>8</v>
      </c>
      <c r="C17" s="53">
        <f>Critério!H61</f>
        <v>16</v>
      </c>
      <c r="D17" s="53">
        <f>Critério!J61</f>
        <v>28</v>
      </c>
      <c r="E17" s="53">
        <f>Critério!L61</f>
        <v>40</v>
      </c>
      <c r="F17" s="48" t="str">
        <f>A17</f>
        <v>SAS VI</v>
      </c>
      <c r="G17" s="54">
        <f t="shared" ref="G17" si="8" xml:space="preserve"> B17 * Mudanca_Pct</f>
        <v>5.28</v>
      </c>
      <c r="H17" s="55">
        <f t="shared" ref="H17" si="9" xml:space="preserve"> C17 * Mudanca_Pct</f>
        <v>10.56</v>
      </c>
      <c r="I17" s="55">
        <f t="shared" ref="I17" si="10" xml:space="preserve"> D17 * Mudanca_Pct</f>
        <v>18.48</v>
      </c>
      <c r="J17" s="56">
        <f t="shared" ref="J17" si="11" xml:space="preserve"> E17 * Mudanca_Pct</f>
        <v>26.400000000000002</v>
      </c>
      <c r="K17" s="17" t="str">
        <f>A17</f>
        <v>SAS VI</v>
      </c>
      <c r="L17" s="54">
        <f t="shared" ref="L17" si="12" xml:space="preserve"> B17 *Reaproveitamento_Pct</f>
        <v>2.64</v>
      </c>
      <c r="M17" s="55">
        <f t="shared" ref="M17" si="13" xml:space="preserve"> C17 *Reaproveitamento_Pct</f>
        <v>5.28</v>
      </c>
      <c r="N17" s="55">
        <f t="shared" ref="N17" si="14" xml:space="preserve"> D17 *Reaproveitamento_Pct</f>
        <v>9.24</v>
      </c>
      <c r="O17" s="56">
        <f t="shared" ref="O17" si="15" xml:space="preserve"> E17 *Reaproveitamento_Pct</f>
        <v>13.200000000000001</v>
      </c>
    </row>
    <row r="18" spans="1:15">
      <c r="A18" s="48" t="str">
        <f>Critério!A67</f>
        <v>SAS VA</v>
      </c>
      <c r="B18" s="52">
        <f>Critério!F67</f>
        <v>2</v>
      </c>
      <c r="C18" s="53">
        <f>Critério!H67</f>
        <v>4</v>
      </c>
      <c r="D18" s="53">
        <f>Critério!J67</f>
        <v>6</v>
      </c>
      <c r="E18" s="53">
        <f>Critério!L67</f>
        <v>8</v>
      </c>
      <c r="F18" s="48" t="str">
        <f t="shared" si="2"/>
        <v>SAS VA</v>
      </c>
      <c r="G18" s="54">
        <f t="shared" si="6"/>
        <v>1.32</v>
      </c>
      <c r="H18" s="55">
        <f t="shared" si="6"/>
        <v>2.64</v>
      </c>
      <c r="I18" s="55">
        <f t="shared" si="6"/>
        <v>3.96</v>
      </c>
      <c r="J18" s="56">
        <f t="shared" si="6"/>
        <v>5.28</v>
      </c>
      <c r="K18" s="17" t="str">
        <f t="shared" si="4"/>
        <v>SAS VA</v>
      </c>
      <c r="L18" s="54">
        <f t="shared" si="7"/>
        <v>0.66</v>
      </c>
      <c r="M18" s="55">
        <f t="shared" si="7"/>
        <v>1.32</v>
      </c>
      <c r="N18" s="55">
        <f t="shared" si="7"/>
        <v>1.98</v>
      </c>
      <c r="O18" s="56">
        <f t="shared" si="7"/>
        <v>2.64</v>
      </c>
    </row>
    <row r="19" spans="1:15">
      <c r="A19" s="48" t="str">
        <f>Critério!A74</f>
        <v>Data</v>
      </c>
      <c r="B19" s="52">
        <f>Critério!F74</f>
        <v>4</v>
      </c>
      <c r="C19" s="53">
        <f>Critério!H74</f>
        <v>8</v>
      </c>
      <c r="D19" s="53">
        <f>Critério!J74</f>
        <v>14</v>
      </c>
      <c r="E19" s="53">
        <f>Critério!L74</f>
        <v>18</v>
      </c>
      <c r="F19" s="48" t="str">
        <f t="shared" si="2"/>
        <v>Data</v>
      </c>
      <c r="G19" s="54">
        <f t="shared" si="6"/>
        <v>2.64</v>
      </c>
      <c r="H19" s="55">
        <f t="shared" si="6"/>
        <v>5.28</v>
      </c>
      <c r="I19" s="55">
        <f t="shared" si="6"/>
        <v>9.24</v>
      </c>
      <c r="J19" s="56">
        <f t="shared" si="6"/>
        <v>11.88</v>
      </c>
      <c r="K19" s="17" t="str">
        <f t="shared" si="4"/>
        <v>Data</v>
      </c>
      <c r="L19" s="54">
        <f t="shared" si="7"/>
        <v>1.32</v>
      </c>
      <c r="M19" s="55">
        <f t="shared" si="7"/>
        <v>2.64</v>
      </c>
      <c r="N19" s="55">
        <f t="shared" si="7"/>
        <v>4.62</v>
      </c>
      <c r="O19" s="56">
        <f t="shared" si="7"/>
        <v>5.94</v>
      </c>
    </row>
    <row r="20" spans="1:15">
      <c r="A20" s="48" t="str">
        <f>Critério!A80</f>
        <v>XML</v>
      </c>
      <c r="B20" s="52">
        <f>Critério!F80</f>
        <v>5</v>
      </c>
      <c r="C20" s="53">
        <f>Critério!H80</f>
        <v>9</v>
      </c>
      <c r="D20" s="53">
        <f>Critério!J80</f>
        <v>16</v>
      </c>
      <c r="E20" s="53">
        <f>Critério!L80</f>
        <v>24</v>
      </c>
      <c r="F20" s="48" t="str">
        <f t="shared" si="2"/>
        <v>XML</v>
      </c>
      <c r="G20" s="54">
        <f t="shared" si="6"/>
        <v>3.3000000000000003</v>
      </c>
      <c r="H20" s="55">
        <f t="shared" si="6"/>
        <v>5.94</v>
      </c>
      <c r="I20" s="55">
        <f t="shared" si="6"/>
        <v>10.56</v>
      </c>
      <c r="J20" s="56">
        <f t="shared" si="6"/>
        <v>15.84</v>
      </c>
      <c r="K20" s="17" t="str">
        <f t="shared" si="4"/>
        <v>XML</v>
      </c>
      <c r="L20" s="54">
        <f xml:space="preserve"> B20 *Reaproveitamento_Pct</f>
        <v>1.6500000000000001</v>
      </c>
      <c r="M20" s="55">
        <f xml:space="preserve"> C20 *Reaproveitamento_Pct</f>
        <v>2.97</v>
      </c>
      <c r="N20" s="55">
        <f xml:space="preserve"> D20 *Reaproveitamento_Pct</f>
        <v>5.28</v>
      </c>
      <c r="O20" s="56">
        <f xml:space="preserve"> E20 *Reaproveitamento_Pct</f>
        <v>7.92</v>
      </c>
    </row>
    <row r="21" spans="1:15" ht="15" thickBot="1">
      <c r="A21" s="154" t="s">
        <v>94</v>
      </c>
      <c r="B21" s="58"/>
      <c r="C21" s="59"/>
      <c r="D21" s="59"/>
      <c r="E21" s="59"/>
      <c r="F21" s="57"/>
      <c r="G21" s="60">
        <f t="shared" si="6"/>
        <v>0</v>
      </c>
      <c r="H21" s="61">
        <f t="shared" si="6"/>
        <v>0</v>
      </c>
      <c r="I21" s="61">
        <f t="shared" si="6"/>
        <v>0</v>
      </c>
      <c r="J21" s="62">
        <f t="shared" si="6"/>
        <v>0</v>
      </c>
      <c r="K21" s="57"/>
      <c r="L21" s="60">
        <f t="shared" si="7"/>
        <v>0</v>
      </c>
      <c r="M21" s="61">
        <f t="shared" si="7"/>
        <v>0</v>
      </c>
      <c r="N21" s="61">
        <f t="shared" si="7"/>
        <v>0</v>
      </c>
      <c r="O21" s="62">
        <f t="shared" si="7"/>
        <v>0</v>
      </c>
    </row>
    <row r="22" spans="1: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9" t="s">
        <v>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>
      <c r="A26" s="8" t="s">
        <v>10</v>
      </c>
      <c r="B26" s="8"/>
      <c r="C26" s="64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8" t="s">
        <v>61</v>
      </c>
      <c r="B27" s="8"/>
      <c r="C27" s="5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</sheetData>
  <mergeCells count="1">
    <mergeCell ref="A1:O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DG97"/>
  <sheetViews>
    <sheetView tabSelected="1" topLeftCell="A61" zoomScaleNormal="100" workbookViewId="0">
      <selection activeCell="DG72" sqref="DG72"/>
    </sheetView>
  </sheetViews>
  <sheetFormatPr defaultRowHeight="14.5"/>
  <cols>
    <col min="2" max="2" width="9" customWidth="1"/>
    <col min="3" max="3" width="10.453125" customWidth="1"/>
  </cols>
  <sheetData>
    <row r="1" spans="1:111" ht="16.5" thickTop="1" thickBot="1">
      <c r="A1" s="78"/>
      <c r="B1" s="78"/>
      <c r="C1" s="78"/>
      <c r="D1" s="78"/>
      <c r="E1" s="78"/>
      <c r="F1" s="78"/>
      <c r="G1" s="78"/>
      <c r="H1" s="78"/>
      <c r="I1" s="78"/>
      <c r="J1" s="79"/>
      <c r="K1" s="79"/>
      <c r="L1" s="357" t="str">
        <f>"Produce " &amp; Cabeçalho!E7</f>
        <v>Produce Onda 2</v>
      </c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  <c r="AI1" s="358"/>
      <c r="AJ1" s="358"/>
      <c r="AK1" s="358"/>
      <c r="AL1" s="358"/>
      <c r="AM1" s="358"/>
      <c r="AN1" s="358"/>
      <c r="AO1" s="358"/>
      <c r="AP1" s="358"/>
      <c r="AQ1" s="358"/>
      <c r="AR1" s="358"/>
      <c r="AS1" s="358"/>
      <c r="AT1" s="358"/>
      <c r="AU1" s="358"/>
      <c r="AV1" s="358"/>
      <c r="AW1" s="358"/>
      <c r="AX1" s="358"/>
      <c r="AY1" s="358"/>
      <c r="AZ1" s="358"/>
      <c r="BA1" s="358"/>
      <c r="BB1" s="358"/>
      <c r="BC1" s="358"/>
      <c r="BD1" s="358"/>
      <c r="BE1" s="358"/>
      <c r="BF1" s="358"/>
      <c r="BG1" s="358"/>
      <c r="BH1" s="359"/>
      <c r="BI1" s="80"/>
      <c r="BJ1" s="399" t="str">
        <f>L1</f>
        <v>Produce Onda 2</v>
      </c>
      <c r="BK1" s="400"/>
      <c r="BL1" s="400"/>
      <c r="BM1" s="400"/>
      <c r="BN1" s="400"/>
      <c r="BO1" s="400"/>
      <c r="BP1" s="400"/>
      <c r="BQ1" s="400"/>
      <c r="BR1" s="400"/>
      <c r="BS1" s="400"/>
      <c r="BT1" s="400"/>
      <c r="BU1" s="400"/>
      <c r="BV1" s="400"/>
      <c r="BW1" s="400"/>
      <c r="BX1" s="400"/>
      <c r="BY1" s="400"/>
      <c r="BZ1" s="400"/>
      <c r="CA1" s="400"/>
      <c r="CB1" s="400"/>
      <c r="CC1" s="400"/>
      <c r="CD1" s="400"/>
      <c r="CE1" s="400"/>
      <c r="CF1" s="400"/>
      <c r="CG1" s="400"/>
      <c r="CH1" s="400"/>
      <c r="CI1" s="400"/>
      <c r="CJ1" s="400"/>
      <c r="CK1" s="400"/>
      <c r="CL1" s="400"/>
      <c r="CM1" s="400"/>
      <c r="CN1" s="400"/>
      <c r="CO1" s="400"/>
      <c r="CP1" s="400"/>
      <c r="CQ1" s="400"/>
      <c r="CR1" s="400"/>
      <c r="CS1" s="400"/>
      <c r="CT1" s="400"/>
      <c r="CU1" s="400"/>
      <c r="CV1" s="400"/>
      <c r="CW1" s="400"/>
      <c r="CX1" s="400"/>
      <c r="CY1" s="400"/>
      <c r="CZ1" s="400"/>
      <c r="DA1" s="400"/>
      <c r="DB1" s="400"/>
      <c r="DC1" s="400"/>
      <c r="DD1" s="400"/>
      <c r="DE1" s="400"/>
      <c r="DF1" s="400"/>
      <c r="DG1" s="401"/>
    </row>
    <row r="2" spans="1:111" ht="15.5">
      <c r="A2" s="78"/>
      <c r="B2" s="78"/>
      <c r="C2" s="78"/>
      <c r="D2" s="78"/>
      <c r="E2" s="78"/>
      <c r="F2" s="78"/>
      <c r="G2" s="78"/>
      <c r="H2" s="78"/>
      <c r="I2" s="78"/>
      <c r="J2" s="79"/>
      <c r="K2" s="79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78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</row>
    <row r="3" spans="1:111" ht="18">
      <c r="A3" s="82"/>
      <c r="B3" s="82"/>
      <c r="C3" s="82"/>
      <c r="D3" s="82"/>
      <c r="E3" s="82"/>
      <c r="F3" s="82"/>
      <c r="G3" s="82"/>
      <c r="H3" s="82"/>
      <c r="I3" s="82"/>
      <c r="J3" s="83"/>
      <c r="K3" s="83"/>
      <c r="L3" s="402" t="str">
        <f>A5</f>
        <v>Onda 2</v>
      </c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2"/>
      <c r="AG3" s="402"/>
      <c r="AH3" s="402"/>
      <c r="AI3" s="402"/>
      <c r="AJ3" s="402"/>
      <c r="AK3" s="402"/>
      <c r="AL3" s="402"/>
      <c r="AM3" s="402"/>
      <c r="AN3" s="402"/>
      <c r="AO3" s="402"/>
      <c r="AP3" s="402"/>
      <c r="AQ3" s="402"/>
      <c r="AR3" s="402"/>
      <c r="AS3" s="402"/>
      <c r="AT3" s="402"/>
      <c r="AU3" s="402"/>
      <c r="AV3" s="402"/>
      <c r="AW3" s="402"/>
      <c r="AX3" s="402"/>
      <c r="AY3" s="402"/>
      <c r="AZ3" s="402"/>
      <c r="BA3" s="402"/>
      <c r="BB3" s="402"/>
      <c r="BC3" s="402"/>
      <c r="BD3" s="402"/>
      <c r="BE3" s="402"/>
      <c r="BF3" s="402"/>
      <c r="BG3" s="402"/>
      <c r="BH3" s="402"/>
      <c r="BI3" s="80"/>
      <c r="BJ3" s="403" t="str">
        <f>A5</f>
        <v>Onda 2</v>
      </c>
      <c r="BK3" s="403"/>
      <c r="BL3" s="403"/>
      <c r="BM3" s="403"/>
      <c r="BN3" s="403"/>
      <c r="BO3" s="403"/>
      <c r="BP3" s="403"/>
      <c r="BQ3" s="403"/>
      <c r="BR3" s="403"/>
      <c r="BS3" s="403"/>
      <c r="BT3" s="403"/>
      <c r="BU3" s="403"/>
      <c r="BV3" s="403"/>
      <c r="BW3" s="403"/>
      <c r="BX3" s="403"/>
      <c r="BY3" s="403"/>
      <c r="BZ3" s="403"/>
      <c r="CA3" s="403"/>
      <c r="CB3" s="403"/>
      <c r="CC3" s="403"/>
      <c r="CD3" s="403"/>
      <c r="CE3" s="403"/>
      <c r="CF3" s="403"/>
      <c r="CG3" s="403"/>
      <c r="CH3" s="403"/>
      <c r="CI3" s="403"/>
      <c r="CJ3" s="403"/>
      <c r="CK3" s="403"/>
      <c r="CL3" s="403"/>
      <c r="CM3" s="403"/>
      <c r="CN3" s="403"/>
      <c r="CO3" s="403"/>
      <c r="CP3" s="403"/>
      <c r="CQ3" s="403"/>
      <c r="CR3" s="403"/>
      <c r="CS3" s="403"/>
      <c r="CT3" s="403"/>
      <c r="CU3" s="403"/>
      <c r="CV3" s="403"/>
      <c r="CW3" s="403"/>
      <c r="CX3" s="403"/>
      <c r="CY3" s="403"/>
      <c r="CZ3" s="403"/>
      <c r="DA3" s="403"/>
      <c r="DB3" s="403"/>
      <c r="DC3" s="403"/>
      <c r="DD3" s="403"/>
      <c r="DE3" s="403"/>
      <c r="DF3" s="403"/>
      <c r="DG3" s="403"/>
    </row>
    <row r="4" spans="1:111" ht="15.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404" t="s">
        <v>74</v>
      </c>
      <c r="M4" s="404"/>
      <c r="N4" s="404"/>
      <c r="O4" s="404"/>
      <c r="P4" s="404"/>
      <c r="Q4" s="404"/>
      <c r="R4" s="404"/>
      <c r="S4" s="404"/>
      <c r="T4" s="404"/>
      <c r="U4" s="404"/>
      <c r="V4" s="404"/>
      <c r="W4" s="404"/>
      <c r="X4" s="404"/>
      <c r="Y4" s="404"/>
      <c r="Z4" s="404"/>
      <c r="AA4" s="404"/>
      <c r="AB4" s="404"/>
      <c r="AC4" s="404"/>
      <c r="AD4" s="404"/>
      <c r="AE4" s="404"/>
      <c r="AF4" s="404"/>
      <c r="AG4" s="404"/>
      <c r="AH4" s="404"/>
      <c r="AI4" s="404"/>
      <c r="AJ4" s="404"/>
      <c r="AK4" s="404"/>
      <c r="AL4" s="404"/>
      <c r="AM4" s="404"/>
      <c r="AN4" s="404"/>
      <c r="AO4" s="404"/>
      <c r="AP4" s="404"/>
      <c r="AQ4" s="404"/>
      <c r="AR4" s="404"/>
      <c r="AS4" s="404"/>
      <c r="AT4" s="404"/>
      <c r="AU4" s="404"/>
      <c r="AV4" s="404"/>
      <c r="AW4" s="404"/>
      <c r="AX4" s="404"/>
      <c r="AY4" s="404"/>
      <c r="AZ4" s="404"/>
      <c r="BA4" s="404"/>
      <c r="BB4" s="404"/>
      <c r="BC4" s="404"/>
      <c r="BD4" s="404"/>
      <c r="BE4" s="404"/>
      <c r="BF4" s="404"/>
      <c r="BG4" s="404"/>
      <c r="BH4" s="404"/>
      <c r="BI4" s="80"/>
      <c r="BJ4" s="405" t="s">
        <v>75</v>
      </c>
      <c r="BK4" s="405"/>
      <c r="BL4" s="405"/>
      <c r="BM4" s="405"/>
      <c r="BN4" s="405"/>
      <c r="BO4" s="405"/>
      <c r="BP4" s="405"/>
      <c r="BQ4" s="405"/>
      <c r="BR4" s="405"/>
      <c r="BS4" s="405"/>
      <c r="BT4" s="405"/>
      <c r="BU4" s="405"/>
      <c r="BV4" s="405"/>
      <c r="BW4" s="405"/>
      <c r="BX4" s="405"/>
      <c r="BY4" s="405"/>
      <c r="BZ4" s="405"/>
      <c r="CA4" s="405"/>
      <c r="CB4" s="405"/>
      <c r="CC4" s="405"/>
      <c r="CD4" s="405"/>
      <c r="CE4" s="405"/>
      <c r="CF4" s="405"/>
      <c r="CG4" s="405"/>
      <c r="CH4" s="405"/>
      <c r="CI4" s="405"/>
      <c r="CJ4" s="405"/>
      <c r="CK4" s="405"/>
      <c r="CL4" s="405"/>
      <c r="CM4" s="405"/>
      <c r="CN4" s="405"/>
      <c r="CO4" s="405"/>
      <c r="CP4" s="405"/>
      <c r="CQ4" s="405"/>
      <c r="CR4" s="405"/>
      <c r="CS4" s="405"/>
      <c r="CT4" s="405"/>
      <c r="CU4" s="405"/>
      <c r="CV4" s="405"/>
      <c r="CW4" s="405"/>
      <c r="CX4" s="405"/>
      <c r="CY4" s="405"/>
      <c r="CZ4" s="405"/>
      <c r="DA4" s="405"/>
      <c r="DB4" s="405"/>
      <c r="DC4" s="405"/>
      <c r="DD4" s="405"/>
      <c r="DE4" s="405"/>
      <c r="DF4" s="405"/>
      <c r="DG4" s="405"/>
    </row>
    <row r="5" spans="1:111" ht="42.5" customHeight="1">
      <c r="A5" s="395" t="str">
        <f>Cabeçalho!E7</f>
        <v>Onda 2</v>
      </c>
      <c r="B5" s="395"/>
      <c r="C5" s="395"/>
      <c r="D5" s="395"/>
      <c r="E5" s="395"/>
      <c r="F5" s="395"/>
      <c r="G5" s="395"/>
      <c r="H5" s="395"/>
      <c r="I5" s="395"/>
      <c r="J5" s="395"/>
      <c r="K5" s="84" t="s">
        <v>76</v>
      </c>
      <c r="L5" s="379" t="str">
        <f>Matrix!A9</f>
        <v>SAS BASE</v>
      </c>
      <c r="M5" s="380"/>
      <c r="N5" s="380"/>
      <c r="O5" s="381"/>
      <c r="P5" s="382" t="str">
        <f>Matrix!A10</f>
        <v>DATA INTEGRATION</v>
      </c>
      <c r="Q5" s="383"/>
      <c r="R5" s="383"/>
      <c r="S5" s="384"/>
      <c r="T5" s="379" t="str">
        <f>Matrix!A11</f>
        <v>DATA QUALITY</v>
      </c>
      <c r="U5" s="380"/>
      <c r="V5" s="380"/>
      <c r="W5" s="381"/>
      <c r="X5" s="382" t="str">
        <f>Matrix!A12</f>
        <v>BUSSINES RULES</v>
      </c>
      <c r="Y5" s="383"/>
      <c r="Z5" s="383"/>
      <c r="AA5" s="384"/>
      <c r="AB5" s="379" t="str">
        <f>Matrix!A13</f>
        <v>SAS RGF</v>
      </c>
      <c r="AC5" s="380"/>
      <c r="AD5" s="380"/>
      <c r="AE5" s="381"/>
      <c r="AF5" s="382" t="str">
        <f>Matrix!A14</f>
        <v>RISK DIMENSIONS</v>
      </c>
      <c r="AG5" s="383"/>
      <c r="AH5" s="383"/>
      <c r="AI5" s="384"/>
      <c r="AJ5" s="379" t="str">
        <f>Matrix!A15</f>
        <v>SAS RFW</v>
      </c>
      <c r="AK5" s="380"/>
      <c r="AL5" s="380"/>
      <c r="AM5" s="381"/>
      <c r="AN5" s="382" t="str">
        <f>Matrix!A16</f>
        <v>SAS IRM</v>
      </c>
      <c r="AO5" s="383"/>
      <c r="AP5" s="383"/>
      <c r="AQ5" s="384"/>
      <c r="AR5" s="379" t="str">
        <f>Matrix!A17</f>
        <v>SAS VI</v>
      </c>
      <c r="AS5" s="380"/>
      <c r="AT5" s="380"/>
      <c r="AU5" s="381"/>
      <c r="AV5" s="382" t="str">
        <f>Matrix!A18</f>
        <v>SAS VA</v>
      </c>
      <c r="AW5" s="383"/>
      <c r="AX5" s="383"/>
      <c r="AY5" s="384"/>
      <c r="AZ5" s="379" t="str">
        <f>Matrix!A19</f>
        <v>Data</v>
      </c>
      <c r="BA5" s="380"/>
      <c r="BB5" s="380"/>
      <c r="BC5" s="381"/>
      <c r="BD5" s="382" t="str">
        <f>Matrix!A20</f>
        <v>XML</v>
      </c>
      <c r="BE5" s="383"/>
      <c r="BF5" s="383"/>
      <c r="BG5" s="384"/>
      <c r="BH5" s="85" t="s">
        <v>77</v>
      </c>
      <c r="BI5" s="80"/>
      <c r="BJ5" s="86" t="s">
        <v>78</v>
      </c>
      <c r="BK5" s="87" t="str">
        <f>L5</f>
        <v>SAS BASE</v>
      </c>
      <c r="BL5" s="88"/>
      <c r="BM5" s="89"/>
      <c r="BN5" s="90"/>
      <c r="BO5" s="91" t="str">
        <f>P5</f>
        <v>DATA INTEGRATION</v>
      </c>
      <c r="BP5" s="92"/>
      <c r="BQ5" s="93"/>
      <c r="BR5" s="93"/>
      <c r="BS5" s="87" t="str">
        <f>T5</f>
        <v>DATA QUALITY</v>
      </c>
      <c r="BT5" s="88"/>
      <c r="BU5" s="89"/>
      <c r="BV5" s="90"/>
      <c r="BW5" s="91" t="str">
        <f>X5</f>
        <v>BUSSINES RULES</v>
      </c>
      <c r="BX5" s="92"/>
      <c r="BY5" s="93"/>
      <c r="BZ5" s="93"/>
      <c r="CA5" s="87" t="str">
        <f>AB5</f>
        <v>SAS RGF</v>
      </c>
      <c r="CB5" s="88"/>
      <c r="CC5" s="89"/>
      <c r="CD5" s="90"/>
      <c r="CE5" s="91" t="str">
        <f>AF5</f>
        <v>RISK DIMENSIONS</v>
      </c>
      <c r="CF5" s="92"/>
      <c r="CG5" s="93"/>
      <c r="CH5" s="93"/>
      <c r="CI5" s="87" t="str">
        <f>AJ5</f>
        <v>SAS RFW</v>
      </c>
      <c r="CJ5" s="88"/>
      <c r="CK5" s="89"/>
      <c r="CL5" s="90"/>
      <c r="CM5" s="91" t="str">
        <f>AN5</f>
        <v>SAS IRM</v>
      </c>
      <c r="CN5" s="92"/>
      <c r="CO5" s="93"/>
      <c r="CP5" s="93"/>
      <c r="CQ5" s="87" t="str">
        <f>AR5</f>
        <v>SAS VI</v>
      </c>
      <c r="CR5" s="88"/>
      <c r="CS5" s="89"/>
      <c r="CT5" s="90"/>
      <c r="CU5" s="91" t="str">
        <f>AV5</f>
        <v>SAS VA</v>
      </c>
      <c r="CV5" s="92"/>
      <c r="CW5" s="93"/>
      <c r="CX5" s="93"/>
      <c r="CY5" s="87" t="str">
        <f>AZ5</f>
        <v>Data</v>
      </c>
      <c r="CZ5" s="88"/>
      <c r="DA5" s="89"/>
      <c r="DB5" s="90"/>
      <c r="DC5" s="91" t="str">
        <f>BD5</f>
        <v>XML</v>
      </c>
      <c r="DD5" s="92"/>
      <c r="DE5" s="93"/>
      <c r="DF5" s="93"/>
      <c r="DG5" s="94" t="s">
        <v>79</v>
      </c>
    </row>
    <row r="6" spans="1:111">
      <c r="A6" s="394"/>
      <c r="B6" s="394"/>
      <c r="C6" s="394"/>
      <c r="D6" s="394"/>
      <c r="E6" s="394"/>
      <c r="F6" s="394"/>
      <c r="G6" s="394"/>
      <c r="H6" s="394"/>
      <c r="I6" s="394"/>
      <c r="J6" s="394"/>
      <c r="K6" s="95"/>
      <c r="L6" s="96">
        <v>1</v>
      </c>
      <c r="M6" s="96">
        <v>2</v>
      </c>
      <c r="N6" s="96">
        <v>3</v>
      </c>
      <c r="O6" s="96">
        <v>4</v>
      </c>
      <c r="P6" s="97">
        <v>1</v>
      </c>
      <c r="Q6" s="97">
        <v>2</v>
      </c>
      <c r="R6" s="97">
        <v>3</v>
      </c>
      <c r="S6" s="97">
        <v>4</v>
      </c>
      <c r="T6" s="96">
        <v>1</v>
      </c>
      <c r="U6" s="96">
        <v>2</v>
      </c>
      <c r="V6" s="96">
        <v>3</v>
      </c>
      <c r="W6" s="96">
        <v>4</v>
      </c>
      <c r="X6" s="97">
        <v>1</v>
      </c>
      <c r="Y6" s="97">
        <v>2</v>
      </c>
      <c r="Z6" s="97">
        <v>3</v>
      </c>
      <c r="AA6" s="97">
        <v>4</v>
      </c>
      <c r="AB6" s="96">
        <v>1</v>
      </c>
      <c r="AC6" s="96">
        <v>2</v>
      </c>
      <c r="AD6" s="96">
        <v>3</v>
      </c>
      <c r="AE6" s="96">
        <v>4</v>
      </c>
      <c r="AF6" s="97">
        <v>1</v>
      </c>
      <c r="AG6" s="97">
        <v>2</v>
      </c>
      <c r="AH6" s="97">
        <v>3</v>
      </c>
      <c r="AI6" s="97">
        <v>4</v>
      </c>
      <c r="AJ6" s="96">
        <v>1</v>
      </c>
      <c r="AK6" s="96">
        <v>2</v>
      </c>
      <c r="AL6" s="96">
        <v>3</v>
      </c>
      <c r="AM6" s="96">
        <v>4</v>
      </c>
      <c r="AN6" s="97">
        <v>1</v>
      </c>
      <c r="AO6" s="97">
        <v>2</v>
      </c>
      <c r="AP6" s="97">
        <v>3</v>
      </c>
      <c r="AQ6" s="97">
        <v>4</v>
      </c>
      <c r="AR6" s="96">
        <v>1</v>
      </c>
      <c r="AS6" s="96">
        <v>2</v>
      </c>
      <c r="AT6" s="96">
        <v>3</v>
      </c>
      <c r="AU6" s="96">
        <v>4</v>
      </c>
      <c r="AV6" s="97">
        <v>1</v>
      </c>
      <c r="AW6" s="97">
        <v>2</v>
      </c>
      <c r="AX6" s="97">
        <v>3</v>
      </c>
      <c r="AY6" s="97">
        <v>4</v>
      </c>
      <c r="AZ6" s="96">
        <v>1</v>
      </c>
      <c r="BA6" s="96">
        <v>2</v>
      </c>
      <c r="BB6" s="96">
        <v>3</v>
      </c>
      <c r="BC6" s="96">
        <v>4</v>
      </c>
      <c r="BD6" s="97">
        <v>1</v>
      </c>
      <c r="BE6" s="97">
        <v>2</v>
      </c>
      <c r="BF6" s="97">
        <v>3</v>
      </c>
      <c r="BG6" s="97">
        <v>4</v>
      </c>
      <c r="BH6" s="97"/>
      <c r="BI6" s="98"/>
      <c r="BJ6" s="99"/>
      <c r="BK6" s="100">
        <v>1</v>
      </c>
      <c r="BL6" s="100">
        <v>2</v>
      </c>
      <c r="BM6" s="100">
        <v>3</v>
      </c>
      <c r="BN6" s="100">
        <v>4</v>
      </c>
      <c r="BO6" s="101">
        <v>1</v>
      </c>
      <c r="BP6" s="101">
        <v>2</v>
      </c>
      <c r="BQ6" s="101">
        <v>3</v>
      </c>
      <c r="BR6" s="101">
        <v>4</v>
      </c>
      <c r="BS6" s="100">
        <v>1</v>
      </c>
      <c r="BT6" s="100">
        <v>2</v>
      </c>
      <c r="BU6" s="100">
        <v>3</v>
      </c>
      <c r="BV6" s="100">
        <v>4</v>
      </c>
      <c r="BW6" s="101">
        <v>1</v>
      </c>
      <c r="BX6" s="101">
        <v>2</v>
      </c>
      <c r="BY6" s="101">
        <v>3</v>
      </c>
      <c r="BZ6" s="101">
        <v>4</v>
      </c>
      <c r="CA6" s="100">
        <v>1</v>
      </c>
      <c r="CB6" s="100">
        <v>2</v>
      </c>
      <c r="CC6" s="100">
        <v>3</v>
      </c>
      <c r="CD6" s="100">
        <v>4</v>
      </c>
      <c r="CE6" s="101">
        <v>1</v>
      </c>
      <c r="CF6" s="101">
        <v>2</v>
      </c>
      <c r="CG6" s="101">
        <v>3</v>
      </c>
      <c r="CH6" s="101">
        <v>4</v>
      </c>
      <c r="CI6" s="100">
        <v>1</v>
      </c>
      <c r="CJ6" s="100">
        <v>2</v>
      </c>
      <c r="CK6" s="100">
        <v>3</v>
      </c>
      <c r="CL6" s="100">
        <v>4</v>
      </c>
      <c r="CM6" s="101">
        <v>1</v>
      </c>
      <c r="CN6" s="101">
        <v>2</v>
      </c>
      <c r="CO6" s="101">
        <v>3</v>
      </c>
      <c r="CP6" s="101">
        <v>4</v>
      </c>
      <c r="CQ6" s="100">
        <v>1</v>
      </c>
      <c r="CR6" s="100">
        <v>2</v>
      </c>
      <c r="CS6" s="100">
        <v>3</v>
      </c>
      <c r="CT6" s="100">
        <v>4</v>
      </c>
      <c r="CU6" s="101">
        <v>1</v>
      </c>
      <c r="CV6" s="101">
        <v>2</v>
      </c>
      <c r="CW6" s="101">
        <v>3</v>
      </c>
      <c r="CX6" s="101">
        <v>4</v>
      </c>
      <c r="CY6" s="100">
        <v>1</v>
      </c>
      <c r="CZ6" s="100">
        <v>2</v>
      </c>
      <c r="DA6" s="100">
        <v>3</v>
      </c>
      <c r="DB6" s="100">
        <v>4</v>
      </c>
      <c r="DC6" s="101">
        <v>1</v>
      </c>
      <c r="DD6" s="101">
        <v>2</v>
      </c>
      <c r="DE6" s="101">
        <v>3</v>
      </c>
      <c r="DF6" s="101">
        <v>4</v>
      </c>
      <c r="DG6" s="102"/>
    </row>
    <row r="7" spans="1:111">
      <c r="A7" s="396" t="s">
        <v>117</v>
      </c>
      <c r="B7" s="397"/>
      <c r="C7" s="397"/>
      <c r="D7" s="397"/>
      <c r="E7" s="397"/>
      <c r="F7" s="397"/>
      <c r="G7" s="397"/>
      <c r="H7" s="397"/>
      <c r="I7" s="397"/>
      <c r="J7" s="398"/>
      <c r="K7" s="103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5"/>
      <c r="BI7" s="106"/>
      <c r="BJ7" s="107"/>
      <c r="BK7" s="108"/>
      <c r="BL7" s="108"/>
      <c r="BM7" s="108"/>
      <c r="BN7" s="108"/>
      <c r="BO7" s="109"/>
      <c r="BP7" s="109"/>
      <c r="BQ7" s="109"/>
      <c r="BR7" s="109"/>
      <c r="BS7" s="108"/>
      <c r="BT7" s="108"/>
      <c r="BU7" s="108"/>
      <c r="BV7" s="108"/>
      <c r="BW7" s="109"/>
      <c r="BX7" s="109"/>
      <c r="BY7" s="109"/>
      <c r="BZ7" s="109"/>
      <c r="CA7" s="108"/>
      <c r="CB7" s="108"/>
      <c r="CC7" s="108"/>
      <c r="CD7" s="108"/>
      <c r="CE7" s="109"/>
      <c r="CF7" s="109"/>
      <c r="CG7" s="109"/>
      <c r="CH7" s="109"/>
      <c r="CI7" s="108"/>
      <c r="CJ7" s="108"/>
      <c r="CK7" s="108"/>
      <c r="CL7" s="108"/>
      <c r="CM7" s="109"/>
      <c r="CN7" s="109"/>
      <c r="CO7" s="109"/>
      <c r="CP7" s="109"/>
      <c r="CQ7" s="108"/>
      <c r="CR7" s="108"/>
      <c r="CS7" s="108"/>
      <c r="CT7" s="108"/>
      <c r="CU7" s="109"/>
      <c r="CV7" s="109"/>
      <c r="CW7" s="109"/>
      <c r="CX7" s="109"/>
      <c r="CY7" s="108"/>
      <c r="CZ7" s="108"/>
      <c r="DA7" s="108"/>
      <c r="DB7" s="108"/>
      <c r="DC7" s="109"/>
      <c r="DD7" s="109"/>
      <c r="DE7" s="109"/>
      <c r="DF7" s="109"/>
      <c r="DG7" s="110"/>
    </row>
    <row r="8" spans="1:111">
      <c r="A8" s="293" t="s">
        <v>264</v>
      </c>
      <c r="B8" s="294" t="s">
        <v>265</v>
      </c>
      <c r="C8" s="294" t="s">
        <v>266</v>
      </c>
      <c r="D8" s="362" t="s">
        <v>267</v>
      </c>
      <c r="E8" s="362"/>
      <c r="F8" s="362"/>
      <c r="G8" s="362"/>
      <c r="H8" s="362"/>
      <c r="I8" s="362"/>
      <c r="J8" s="363"/>
      <c r="K8" s="111" t="s">
        <v>45</v>
      </c>
      <c r="L8" s="112"/>
      <c r="M8" s="112"/>
      <c r="N8" s="112"/>
      <c r="O8" s="112"/>
      <c r="P8" s="113">
        <v>1</v>
      </c>
      <c r="Q8" s="113"/>
      <c r="R8" s="113"/>
      <c r="S8" s="113"/>
      <c r="T8" s="112"/>
      <c r="U8" s="112"/>
      <c r="V8" s="112"/>
      <c r="W8" s="112"/>
      <c r="X8" s="113"/>
      <c r="Y8" s="113"/>
      <c r="Z8" s="113"/>
      <c r="AA8" s="113"/>
      <c r="AB8" s="112"/>
      <c r="AC8" s="112"/>
      <c r="AD8" s="112"/>
      <c r="AE8" s="112"/>
      <c r="AF8" s="113"/>
      <c r="AG8" s="113"/>
      <c r="AH8" s="113"/>
      <c r="AI8" s="113"/>
      <c r="AJ8" s="112"/>
      <c r="AK8" s="112"/>
      <c r="AL8" s="112"/>
      <c r="AM8" s="112"/>
      <c r="AN8" s="113"/>
      <c r="AO8" s="113"/>
      <c r="AP8" s="113"/>
      <c r="AQ8" s="113"/>
      <c r="AR8" s="112"/>
      <c r="AS8" s="112"/>
      <c r="AT8" s="112"/>
      <c r="AU8" s="112"/>
      <c r="AV8" s="113"/>
      <c r="AW8" s="113"/>
      <c r="AX8" s="113"/>
      <c r="AY8" s="113"/>
      <c r="AZ8" s="112"/>
      <c r="BA8" s="112"/>
      <c r="BB8" s="112"/>
      <c r="BC8" s="112"/>
      <c r="BD8" s="113"/>
      <c r="BE8" s="113"/>
      <c r="BF8" s="113"/>
      <c r="BG8" s="113"/>
      <c r="BH8" s="114">
        <f>SUM(L8:BG8)</f>
        <v>1</v>
      </c>
      <c r="BI8" s="106"/>
      <c r="BJ8" s="115">
        <f>VLOOKUP(K8,Matrix!$F$3:$G$5,2,FALSE)</f>
        <v>1</v>
      </c>
      <c r="BK8" s="116">
        <f>HLOOKUP(BK$6,Matrix!$A$8:$O$21,2,FALSE)*(L8*$BJ8)</f>
        <v>0</v>
      </c>
      <c r="BL8" s="116">
        <f>HLOOKUP(BL$6,Matrix!$A$8:$O$21,2,FALSE)*(M8*$BJ8)</f>
        <v>0</v>
      </c>
      <c r="BM8" s="116">
        <f>HLOOKUP(BM$6,Matrix!$A$8:$O$21,2,FALSE)*(N8*$BJ8)</f>
        <v>0</v>
      </c>
      <c r="BN8" s="116">
        <f>HLOOKUP(BN$6,Matrix!$A$8:$O$21,2,FALSE)*(O8*$BJ8)</f>
        <v>0</v>
      </c>
      <c r="BO8" s="117">
        <f>HLOOKUP(BO$6,Matrix!$A$8:$O$21,3,FALSE)*(P8*$BJ8)</f>
        <v>4</v>
      </c>
      <c r="BP8" s="117">
        <f>HLOOKUP(BP$6,Matrix!$A$8:$O$21,3,FALSE)*(Q8*$BJ8)</f>
        <v>0</v>
      </c>
      <c r="BQ8" s="117">
        <f>HLOOKUP(BQ$6,Matrix!$A$8:$O$21,3,FALSE)*(R8*$BJ8)</f>
        <v>0</v>
      </c>
      <c r="BR8" s="117">
        <f>HLOOKUP(BR$6,Matrix!$A$8:$O$21,3,FALSE)*(S8*$BJ8)</f>
        <v>0</v>
      </c>
      <c r="BS8" s="116">
        <f>HLOOKUP(BS$6,Matrix!$A$8:$O$21,4,FALSE)*(T8*$BJ8)</f>
        <v>0</v>
      </c>
      <c r="BT8" s="116">
        <f>HLOOKUP(BT$6,Matrix!$A$8:$O$21,4,FALSE)*(U8*$BJ8)</f>
        <v>0</v>
      </c>
      <c r="BU8" s="116">
        <f>HLOOKUP(BU$6,Matrix!$A$8:$O$21,4,FALSE)*(V8*$BJ8)</f>
        <v>0</v>
      </c>
      <c r="BV8" s="116">
        <f>HLOOKUP(BV$6,Matrix!$A$8:$O$21,4,FALSE)*(W8*$BJ8)</f>
        <v>0</v>
      </c>
      <c r="BW8" s="117">
        <f>HLOOKUP(BW$6,Matrix!$A$8:$O$21,5,FALSE)*(X8*$BJ8)</f>
        <v>0</v>
      </c>
      <c r="BX8" s="117">
        <f>HLOOKUP(BX$6,Matrix!$A$8:$O$21,5,FALSE)*(Y8*$BJ8)</f>
        <v>0</v>
      </c>
      <c r="BY8" s="117">
        <f>HLOOKUP(BY$6,Matrix!$A$8:$O$21,5,FALSE)*(Z8*$BJ8)</f>
        <v>0</v>
      </c>
      <c r="BZ8" s="117">
        <f>HLOOKUP(BZ$6,Matrix!$A$8:$O$21,5,FALSE)*(AA8*$BJ8)</f>
        <v>0</v>
      </c>
      <c r="CA8" s="116">
        <f>HLOOKUP(CA$6,Matrix!$A$8:$O$21,6,FALSE)*(AB8*$BJ8)</f>
        <v>0</v>
      </c>
      <c r="CB8" s="116">
        <f>HLOOKUP(CB$6,Matrix!$A$8:$O$21,6,FALSE)*(AC8*$BJ8)</f>
        <v>0</v>
      </c>
      <c r="CC8" s="116">
        <f>HLOOKUP(CC$6,Matrix!$A$8:$O$21,6,FALSE)*(AD8*$BJ8)</f>
        <v>0</v>
      </c>
      <c r="CD8" s="116">
        <f>HLOOKUP(CD$6,Matrix!$A$8:$O$21,6,FALSE)*(AE8*$BJ8)</f>
        <v>0</v>
      </c>
      <c r="CE8" s="117">
        <f>HLOOKUP(CE$6,Matrix!$A$8:$O$21,7,FALSE)*(AF8*$BJ8)</f>
        <v>0</v>
      </c>
      <c r="CF8" s="117">
        <f>HLOOKUP(CF$6,Matrix!$A$8:$O$21,7,FALSE)*(AG8*$BJ8)</f>
        <v>0</v>
      </c>
      <c r="CG8" s="117">
        <f>HLOOKUP(CG$6,Matrix!$A$8:$O$21,7,FALSE)*(AH8*$BJ8)</f>
        <v>0</v>
      </c>
      <c r="CH8" s="117">
        <f>HLOOKUP(CH$6,Matrix!$A$8:$O$21,7,FALSE)*(AI8*$BJ8)</f>
        <v>0</v>
      </c>
      <c r="CI8" s="116">
        <f>HLOOKUP(CI$6,Matrix!$A$8:$O$21,8,FALSE)*(AJ8*$BJ8)</f>
        <v>0</v>
      </c>
      <c r="CJ8" s="116">
        <f>HLOOKUP(CJ$6,Matrix!$A$8:$O$21,8,FALSE)*(AK8*$BJ8)</f>
        <v>0</v>
      </c>
      <c r="CK8" s="116">
        <f>HLOOKUP(CK$6,Matrix!$A$8:$O$21,8,FALSE)*(AL8*$BJ8)</f>
        <v>0</v>
      </c>
      <c r="CL8" s="116">
        <f>HLOOKUP(CL$6,Matrix!$A$8:$O$21,8,FALSE)*(AM8*$BJ8)</f>
        <v>0</v>
      </c>
      <c r="CM8" s="117">
        <f>HLOOKUP(CM$6,Matrix!$A$8:$O$21,9,FALSE)*(AN8*$BJ8)</f>
        <v>0</v>
      </c>
      <c r="CN8" s="117">
        <f>HLOOKUP(CN$6,Matrix!$A$8:$O$21,9,FALSE)*(AO8*$BJ8)</f>
        <v>0</v>
      </c>
      <c r="CO8" s="117">
        <f>HLOOKUP(CO$6,Matrix!$A$8:$O$21,9,FALSE)*(AP8*$BJ8)</f>
        <v>0</v>
      </c>
      <c r="CP8" s="117">
        <f>HLOOKUP(CP$6,Matrix!$A$8:$O$21,9,FALSE)*(AQ8*$BJ8)</f>
        <v>0</v>
      </c>
      <c r="CQ8" s="116">
        <f>HLOOKUP(CQ$6,Matrix!$A$8:$O$21,10,FALSE)*(AR8*$BJ8)</f>
        <v>0</v>
      </c>
      <c r="CR8" s="116">
        <f>HLOOKUP(CR$6,Matrix!$A$8:$O$21,10,FALSE)*(AS8*$BJ8)</f>
        <v>0</v>
      </c>
      <c r="CS8" s="116">
        <f>HLOOKUP(CS$6,Matrix!$A$8:$O$21,10,FALSE)*(AT8*$BJ8)</f>
        <v>0</v>
      </c>
      <c r="CT8" s="116">
        <f>HLOOKUP(CT$6,Matrix!$A$8:$O$21,10,FALSE)*(AU8*$BJ8)</f>
        <v>0</v>
      </c>
      <c r="CU8" s="117">
        <f>HLOOKUP(CU$6,Matrix!$A$8:$O$21,11,FALSE)*(AV8*$BJ8)</f>
        <v>0</v>
      </c>
      <c r="CV8" s="117">
        <f>HLOOKUP(CV$6,Matrix!$A$8:$O$21,11,FALSE)*(AW8*$BJ8)</f>
        <v>0</v>
      </c>
      <c r="CW8" s="117">
        <f>HLOOKUP(CW$6,Matrix!$A$8:$O$21,11,FALSE)*(AX8*$BJ8)</f>
        <v>0</v>
      </c>
      <c r="CX8" s="117">
        <f>HLOOKUP(CX$6,Matrix!$A$8:$O$21,11,FALSE)*(AY8*$BJ8)</f>
        <v>0</v>
      </c>
      <c r="CY8" s="116">
        <f>HLOOKUP(CY$6,Matrix!$A$8:$O$21,12,FALSE)*(AZ8*$BJ8)</f>
        <v>0</v>
      </c>
      <c r="CZ8" s="116">
        <f>HLOOKUP(CZ$6,Matrix!$A$8:$O$21,12,FALSE)*(BA8*$BJ8)</f>
        <v>0</v>
      </c>
      <c r="DA8" s="116">
        <f>HLOOKUP(DA$6,Matrix!$A$8:$O$21,12,FALSE)*(BB8*$BJ8)</f>
        <v>0</v>
      </c>
      <c r="DB8" s="116">
        <f>HLOOKUP(DB$6,Matrix!$A$8:$O$21,12,FALSE)*(BC8*$BJ8)</f>
        <v>0</v>
      </c>
      <c r="DC8" s="117">
        <f>HLOOKUP(DC$6,Matrix!$A$8:$O$21,13,FALSE)*(BD8*$BJ8)</f>
        <v>0</v>
      </c>
      <c r="DD8" s="117">
        <f>HLOOKUP(DD$6,Matrix!$A$8:$O$21,13,FALSE)*(BE8*$BJ8)</f>
        <v>0</v>
      </c>
      <c r="DE8" s="117">
        <f>HLOOKUP(DE$6,Matrix!$A$8:$O$21,13,FALSE)*(BF8*$BJ8)</f>
        <v>0</v>
      </c>
      <c r="DF8" s="117">
        <f>HLOOKUP(DF$6,Matrix!$A$8:$O$21,13,FALSE)*(BG8*$BJ8)</f>
        <v>0</v>
      </c>
      <c r="DG8" s="118">
        <f>SUM(BK8:DF8)</f>
        <v>4</v>
      </c>
    </row>
    <row r="9" spans="1:111" ht="20">
      <c r="A9" s="293">
        <v>2</v>
      </c>
      <c r="B9" s="294">
        <v>4</v>
      </c>
      <c r="C9" s="294" t="s">
        <v>268</v>
      </c>
      <c r="D9" s="294" t="s">
        <v>269</v>
      </c>
      <c r="E9" s="294"/>
      <c r="F9" s="294"/>
      <c r="G9" s="294"/>
      <c r="H9" s="294"/>
      <c r="I9" s="294"/>
      <c r="J9" s="295"/>
      <c r="K9" s="111" t="s">
        <v>45</v>
      </c>
      <c r="L9" s="112"/>
      <c r="M9" s="112"/>
      <c r="N9" s="112"/>
      <c r="O9" s="112"/>
      <c r="P9" s="113">
        <v>1</v>
      </c>
      <c r="Q9" s="113"/>
      <c r="R9" s="113"/>
      <c r="S9" s="113"/>
      <c r="T9" s="112"/>
      <c r="U9" s="112"/>
      <c r="V9" s="112"/>
      <c r="W9" s="112"/>
      <c r="X9" s="113"/>
      <c r="Y9" s="113"/>
      <c r="Z9" s="113"/>
      <c r="AA9" s="113"/>
      <c r="AB9" s="112"/>
      <c r="AC9" s="112"/>
      <c r="AD9" s="112"/>
      <c r="AE9" s="112"/>
      <c r="AF9" s="113"/>
      <c r="AG9" s="113"/>
      <c r="AH9" s="113"/>
      <c r="AI9" s="113"/>
      <c r="AJ9" s="112"/>
      <c r="AK9" s="112"/>
      <c r="AL9" s="112"/>
      <c r="AM9" s="112"/>
      <c r="AN9" s="113"/>
      <c r="AO9" s="113"/>
      <c r="AP9" s="113"/>
      <c r="AQ9" s="113"/>
      <c r="AR9" s="112"/>
      <c r="AS9" s="112"/>
      <c r="AT9" s="112"/>
      <c r="AU9" s="112"/>
      <c r="AV9" s="113"/>
      <c r="AW9" s="113"/>
      <c r="AX9" s="113"/>
      <c r="AY9" s="113"/>
      <c r="AZ9" s="112"/>
      <c r="BA9" s="112"/>
      <c r="BB9" s="112"/>
      <c r="BC9" s="112"/>
      <c r="BD9" s="113"/>
      <c r="BE9" s="113"/>
      <c r="BF9" s="113"/>
      <c r="BG9" s="113"/>
      <c r="BH9" s="114">
        <f t="shared" ref="BH9:BH71" si="0">SUM(L9:BG9)</f>
        <v>1</v>
      </c>
      <c r="BI9" s="106"/>
      <c r="BJ9" s="115">
        <f>VLOOKUP(K9,Matrix!$F$3:$G$5,2,FALSE)</f>
        <v>1</v>
      </c>
      <c r="BK9" s="116">
        <f>HLOOKUP(BK$6,Matrix!$A$8:$O$21,2,FALSE)*(L9*$BJ9)</f>
        <v>0</v>
      </c>
      <c r="BL9" s="116">
        <f>HLOOKUP(BL$6,Matrix!$A$8:$O$21,2,FALSE)*(M9*$BJ9)</f>
        <v>0</v>
      </c>
      <c r="BM9" s="116">
        <f>HLOOKUP(BM$6,Matrix!$A$8:$O$21,2,FALSE)*(N9*$BJ9)</f>
        <v>0</v>
      </c>
      <c r="BN9" s="116">
        <f>HLOOKUP(BN$6,Matrix!$A$8:$O$21,2,FALSE)*(O9*$BJ9)</f>
        <v>0</v>
      </c>
      <c r="BO9" s="117">
        <f>HLOOKUP(BO$6,Matrix!$A$8:$O$21,3,FALSE)*(P9*$BJ9)</f>
        <v>4</v>
      </c>
      <c r="BP9" s="117">
        <f>HLOOKUP(BP$6,Matrix!$A$8:$O$21,3,FALSE)*(Q9*$BJ9)</f>
        <v>0</v>
      </c>
      <c r="BQ9" s="117">
        <f>HLOOKUP(BQ$6,Matrix!$A$8:$O$21,3,FALSE)*(R9*$BJ9)</f>
        <v>0</v>
      </c>
      <c r="BR9" s="117">
        <f>HLOOKUP(BR$6,Matrix!$A$8:$O$21,3,FALSE)*(S9*$BJ9)</f>
        <v>0</v>
      </c>
      <c r="BS9" s="116">
        <f>HLOOKUP(BS$6,Matrix!$A$8:$O$21,4,FALSE)*(T9*$BJ9)</f>
        <v>0</v>
      </c>
      <c r="BT9" s="116">
        <f>HLOOKUP(BT$6,Matrix!$A$8:$O$21,4,FALSE)*(U9*$BJ9)</f>
        <v>0</v>
      </c>
      <c r="BU9" s="116">
        <f>HLOOKUP(BU$6,Matrix!$A$8:$O$21,4,FALSE)*(V9*$BJ9)</f>
        <v>0</v>
      </c>
      <c r="BV9" s="116">
        <f>HLOOKUP(BV$6,Matrix!$A$8:$O$21,4,FALSE)*(W9*$BJ9)</f>
        <v>0</v>
      </c>
      <c r="BW9" s="117">
        <f>HLOOKUP(BW$6,Matrix!$A$8:$O$21,5,FALSE)*(X9*$BJ9)</f>
        <v>0</v>
      </c>
      <c r="BX9" s="117">
        <f>HLOOKUP(BX$6,Matrix!$A$8:$O$21,5,FALSE)*(Y9*$BJ9)</f>
        <v>0</v>
      </c>
      <c r="BY9" s="117">
        <f>HLOOKUP(BY$6,Matrix!$A$8:$O$21,5,FALSE)*(Z9*$BJ9)</f>
        <v>0</v>
      </c>
      <c r="BZ9" s="117">
        <f>HLOOKUP(BZ$6,Matrix!$A$8:$O$21,5,FALSE)*(AA9*$BJ9)</f>
        <v>0</v>
      </c>
      <c r="CA9" s="116">
        <f>HLOOKUP(CA$6,Matrix!$A$8:$O$21,6,FALSE)*(AB9*$BJ9)</f>
        <v>0</v>
      </c>
      <c r="CB9" s="116">
        <f>HLOOKUP(CB$6,Matrix!$A$8:$O$21,6,FALSE)*(AC9*$BJ9)</f>
        <v>0</v>
      </c>
      <c r="CC9" s="116">
        <f>HLOOKUP(CC$6,Matrix!$A$8:$O$21,6,FALSE)*(AD9*$BJ9)</f>
        <v>0</v>
      </c>
      <c r="CD9" s="116">
        <f>HLOOKUP(CD$6,Matrix!$A$8:$O$21,6,FALSE)*(AE9*$BJ9)</f>
        <v>0</v>
      </c>
      <c r="CE9" s="117">
        <f>HLOOKUP(CE$6,Matrix!$A$8:$O$21,7,FALSE)*(AF9*$BJ9)</f>
        <v>0</v>
      </c>
      <c r="CF9" s="117">
        <f>HLOOKUP(CF$6,Matrix!$A$8:$O$21,7,FALSE)*(AG9*$BJ9)</f>
        <v>0</v>
      </c>
      <c r="CG9" s="117">
        <f>HLOOKUP(CG$6,Matrix!$A$8:$O$21,7,FALSE)*(AH9*$BJ9)</f>
        <v>0</v>
      </c>
      <c r="CH9" s="117">
        <f>HLOOKUP(CH$6,Matrix!$A$8:$O$21,7,FALSE)*(AI9*$BJ9)</f>
        <v>0</v>
      </c>
      <c r="CI9" s="116">
        <f>HLOOKUP(CI$6,Matrix!$A$8:$O$21,8,FALSE)*(AJ9*$BJ9)</f>
        <v>0</v>
      </c>
      <c r="CJ9" s="116">
        <f>HLOOKUP(CJ$6,Matrix!$A$8:$O$21,8,FALSE)*(AK9*$BJ9)</f>
        <v>0</v>
      </c>
      <c r="CK9" s="116">
        <f>HLOOKUP(CK$6,Matrix!$A$8:$O$21,8,FALSE)*(AL9*$BJ9)</f>
        <v>0</v>
      </c>
      <c r="CL9" s="116">
        <f>HLOOKUP(CL$6,Matrix!$A$8:$O$21,8,FALSE)*(AM9*$BJ9)</f>
        <v>0</v>
      </c>
      <c r="CM9" s="117">
        <f>HLOOKUP(CM$6,Matrix!$A$8:$O$21,9,FALSE)*(AN9*$BJ9)</f>
        <v>0</v>
      </c>
      <c r="CN9" s="117">
        <f>HLOOKUP(CN$6,Matrix!$A$8:$O$21,9,FALSE)*(AO9*$BJ9)</f>
        <v>0</v>
      </c>
      <c r="CO9" s="117">
        <f>HLOOKUP(CO$6,Matrix!$A$8:$O$21,9,FALSE)*(AP9*$BJ9)</f>
        <v>0</v>
      </c>
      <c r="CP9" s="117">
        <f>HLOOKUP(CP$6,Matrix!$A$8:$O$21,9,FALSE)*(AQ9*$BJ9)</f>
        <v>0</v>
      </c>
      <c r="CQ9" s="116">
        <f>HLOOKUP(CQ$6,Matrix!$A$8:$O$21,10,FALSE)*(AR9*$BJ9)</f>
        <v>0</v>
      </c>
      <c r="CR9" s="116">
        <f>HLOOKUP(CR$6,Matrix!$A$8:$O$21,10,FALSE)*(AS9*$BJ9)</f>
        <v>0</v>
      </c>
      <c r="CS9" s="116">
        <f>HLOOKUP(CS$6,Matrix!$A$8:$O$21,10,FALSE)*(AT9*$BJ9)</f>
        <v>0</v>
      </c>
      <c r="CT9" s="116">
        <f>HLOOKUP(CT$6,Matrix!$A$8:$O$21,10,FALSE)*(AU9*$BJ9)</f>
        <v>0</v>
      </c>
      <c r="CU9" s="117">
        <f>HLOOKUP(CU$6,Matrix!$A$8:$O$21,11,FALSE)*(AV9*$BJ9)</f>
        <v>0</v>
      </c>
      <c r="CV9" s="117">
        <f>HLOOKUP(CV$6,Matrix!$A$8:$O$21,11,FALSE)*(AW9*$BJ9)</f>
        <v>0</v>
      </c>
      <c r="CW9" s="117">
        <f>HLOOKUP(CW$6,Matrix!$A$8:$O$21,11,FALSE)*(AX9*$BJ9)</f>
        <v>0</v>
      </c>
      <c r="CX9" s="117">
        <f>HLOOKUP(CX$6,Matrix!$A$8:$O$21,11,FALSE)*(AY9*$BJ9)</f>
        <v>0</v>
      </c>
      <c r="CY9" s="116">
        <f>HLOOKUP(CY$6,Matrix!$A$8:$O$21,12,FALSE)*(AZ9*$BJ9)</f>
        <v>0</v>
      </c>
      <c r="CZ9" s="116">
        <f>HLOOKUP(CZ$6,Matrix!$A$8:$O$21,12,FALSE)*(BA9*$BJ9)</f>
        <v>0</v>
      </c>
      <c r="DA9" s="116">
        <f>HLOOKUP(DA$6,Matrix!$A$8:$O$21,12,FALSE)*(BB9*$BJ9)</f>
        <v>0</v>
      </c>
      <c r="DB9" s="116">
        <f>HLOOKUP(DB$6,Matrix!$A$8:$O$21,12,FALSE)*(BC9*$BJ9)</f>
        <v>0</v>
      </c>
      <c r="DC9" s="117">
        <f>HLOOKUP(DC$6,Matrix!$A$8:$O$21,13,FALSE)*(BD9*$BJ9)</f>
        <v>0</v>
      </c>
      <c r="DD9" s="117">
        <f>HLOOKUP(DD$6,Matrix!$A$8:$O$21,13,FALSE)*(BE9*$BJ9)</f>
        <v>0</v>
      </c>
      <c r="DE9" s="117">
        <f>HLOOKUP(DE$6,Matrix!$A$8:$O$21,13,FALSE)*(BF9*$BJ9)</f>
        <v>0</v>
      </c>
      <c r="DF9" s="117">
        <f>HLOOKUP(DF$6,Matrix!$A$8:$O$21,13,FALSE)*(BG9*$BJ9)</f>
        <v>0</v>
      </c>
      <c r="DG9" s="118">
        <f>SUM(BK9:DF9)</f>
        <v>4</v>
      </c>
    </row>
    <row r="10" spans="1:111" ht="20">
      <c r="A10" s="293">
        <v>2</v>
      </c>
      <c r="B10" s="294">
        <v>4</v>
      </c>
      <c r="C10" s="294" t="s">
        <v>268</v>
      </c>
      <c r="D10" s="362" t="s">
        <v>270</v>
      </c>
      <c r="E10" s="362"/>
      <c r="F10" s="362"/>
      <c r="G10" s="362"/>
      <c r="H10" s="362"/>
      <c r="I10" s="362"/>
      <c r="J10" s="363"/>
      <c r="K10" s="111" t="s">
        <v>45</v>
      </c>
      <c r="L10" s="112"/>
      <c r="M10" s="112"/>
      <c r="N10" s="112"/>
      <c r="O10" s="112"/>
      <c r="P10" s="113">
        <v>1</v>
      </c>
      <c r="Q10" s="113"/>
      <c r="R10" s="113"/>
      <c r="S10" s="113"/>
      <c r="T10" s="112"/>
      <c r="U10" s="112"/>
      <c r="V10" s="112"/>
      <c r="W10" s="112"/>
      <c r="X10" s="113"/>
      <c r="Y10" s="113"/>
      <c r="Z10" s="113"/>
      <c r="AA10" s="113"/>
      <c r="AB10" s="112"/>
      <c r="AC10" s="112"/>
      <c r="AD10" s="112"/>
      <c r="AE10" s="112"/>
      <c r="AF10" s="113"/>
      <c r="AG10" s="113"/>
      <c r="AH10" s="113"/>
      <c r="AI10" s="113"/>
      <c r="AJ10" s="112"/>
      <c r="AK10" s="112"/>
      <c r="AL10" s="112"/>
      <c r="AM10" s="112"/>
      <c r="AN10" s="113"/>
      <c r="AO10" s="113"/>
      <c r="AP10" s="113"/>
      <c r="AQ10" s="113"/>
      <c r="AR10" s="112"/>
      <c r="AS10" s="112"/>
      <c r="AT10" s="112"/>
      <c r="AU10" s="112"/>
      <c r="AV10" s="113"/>
      <c r="AW10" s="113"/>
      <c r="AX10" s="113"/>
      <c r="AY10" s="113"/>
      <c r="AZ10" s="112"/>
      <c r="BA10" s="112"/>
      <c r="BB10" s="112"/>
      <c r="BC10" s="112"/>
      <c r="BD10" s="113"/>
      <c r="BE10" s="113"/>
      <c r="BF10" s="113"/>
      <c r="BG10" s="113"/>
      <c r="BH10" s="114">
        <f t="shared" si="0"/>
        <v>1</v>
      </c>
      <c r="BI10" s="106"/>
      <c r="BJ10" s="115">
        <f>VLOOKUP(K10,Matrix!$F$3:$G$5,2,FALSE)</f>
        <v>1</v>
      </c>
      <c r="BK10" s="116">
        <f>HLOOKUP(BK$6,Matrix!$A$8:$O$21,2,FALSE)*(L10*$BJ10)</f>
        <v>0</v>
      </c>
      <c r="BL10" s="116">
        <f>HLOOKUP(BL$6,Matrix!$A$8:$O$21,2,FALSE)*(M10*$BJ10)</f>
        <v>0</v>
      </c>
      <c r="BM10" s="116">
        <f>HLOOKUP(BM$6,Matrix!$A$8:$O$21,2,FALSE)*(N10*$BJ10)</f>
        <v>0</v>
      </c>
      <c r="BN10" s="116">
        <f>HLOOKUP(BN$6,Matrix!$A$8:$O$21,2,FALSE)*(O10*$BJ10)</f>
        <v>0</v>
      </c>
      <c r="BO10" s="117">
        <f>HLOOKUP(BO$6,Matrix!$A$8:$O$21,3,FALSE)*(P10*$BJ10)</f>
        <v>4</v>
      </c>
      <c r="BP10" s="117">
        <f>HLOOKUP(BP$6,Matrix!$A$8:$O$21,3,FALSE)*(Q10*$BJ10)</f>
        <v>0</v>
      </c>
      <c r="BQ10" s="117">
        <f>HLOOKUP(BQ$6,Matrix!$A$8:$O$21,3,FALSE)*(R10*$BJ10)</f>
        <v>0</v>
      </c>
      <c r="BR10" s="117">
        <f>HLOOKUP(BR$6,Matrix!$A$8:$O$21,3,FALSE)*(S10*$BJ10)</f>
        <v>0</v>
      </c>
      <c r="BS10" s="116">
        <f>HLOOKUP(BS$6,Matrix!$A$8:$O$21,4,FALSE)*(T10*$BJ10)</f>
        <v>0</v>
      </c>
      <c r="BT10" s="116">
        <f>HLOOKUP(BT$6,Matrix!$A$8:$O$21,4,FALSE)*(U10*$BJ10)</f>
        <v>0</v>
      </c>
      <c r="BU10" s="116">
        <f>HLOOKUP(BU$6,Matrix!$A$8:$O$21,4,FALSE)*(V10*$BJ10)</f>
        <v>0</v>
      </c>
      <c r="BV10" s="116">
        <f>HLOOKUP(BV$6,Matrix!$A$8:$O$21,4,FALSE)*(W10*$BJ10)</f>
        <v>0</v>
      </c>
      <c r="BW10" s="117">
        <f>HLOOKUP(BW$6,Matrix!$A$8:$O$21,5,FALSE)*(X10*$BJ10)</f>
        <v>0</v>
      </c>
      <c r="BX10" s="117">
        <f>HLOOKUP(BX$6,Matrix!$A$8:$O$21,5,FALSE)*(Y10*$BJ10)</f>
        <v>0</v>
      </c>
      <c r="BY10" s="117">
        <f>HLOOKUP(BY$6,Matrix!$A$8:$O$21,5,FALSE)*(Z10*$BJ10)</f>
        <v>0</v>
      </c>
      <c r="BZ10" s="117">
        <f>HLOOKUP(BZ$6,Matrix!$A$8:$O$21,5,FALSE)*(AA10*$BJ10)</f>
        <v>0</v>
      </c>
      <c r="CA10" s="116">
        <f>HLOOKUP(CA$6,Matrix!$A$8:$O$21,6,FALSE)*(AB10*$BJ10)</f>
        <v>0</v>
      </c>
      <c r="CB10" s="116">
        <f>HLOOKUP(CB$6,Matrix!$A$8:$O$21,6,FALSE)*(AC10*$BJ10)</f>
        <v>0</v>
      </c>
      <c r="CC10" s="116">
        <f>HLOOKUP(CC$6,Matrix!$A$8:$O$21,6,FALSE)*(AD10*$BJ10)</f>
        <v>0</v>
      </c>
      <c r="CD10" s="116">
        <f>HLOOKUP(CD$6,Matrix!$A$8:$O$21,6,FALSE)*(AE10*$BJ10)</f>
        <v>0</v>
      </c>
      <c r="CE10" s="117">
        <f>HLOOKUP(CE$6,Matrix!$A$8:$O$21,7,FALSE)*(AF10*$BJ10)</f>
        <v>0</v>
      </c>
      <c r="CF10" s="117">
        <f>HLOOKUP(CF$6,Matrix!$A$8:$O$21,7,FALSE)*(AG10*$BJ10)</f>
        <v>0</v>
      </c>
      <c r="CG10" s="117">
        <f>HLOOKUP(CG$6,Matrix!$A$8:$O$21,7,FALSE)*(AH10*$BJ10)</f>
        <v>0</v>
      </c>
      <c r="CH10" s="117">
        <f>HLOOKUP(CH$6,Matrix!$A$8:$O$21,7,FALSE)*(AI10*$BJ10)</f>
        <v>0</v>
      </c>
      <c r="CI10" s="116">
        <f>HLOOKUP(CI$6,Matrix!$A$8:$O$21,8,FALSE)*(AJ10*$BJ10)</f>
        <v>0</v>
      </c>
      <c r="CJ10" s="116">
        <f>HLOOKUP(CJ$6,Matrix!$A$8:$O$21,8,FALSE)*(AK10*$BJ10)</f>
        <v>0</v>
      </c>
      <c r="CK10" s="116">
        <f>HLOOKUP(CK$6,Matrix!$A$8:$O$21,8,FALSE)*(AL10*$BJ10)</f>
        <v>0</v>
      </c>
      <c r="CL10" s="116">
        <f>HLOOKUP(CL$6,Matrix!$A$8:$O$21,8,FALSE)*(AM10*$BJ10)</f>
        <v>0</v>
      </c>
      <c r="CM10" s="117">
        <f>HLOOKUP(CM$6,Matrix!$A$8:$O$21,9,FALSE)*(AN10*$BJ10)</f>
        <v>0</v>
      </c>
      <c r="CN10" s="117">
        <f>HLOOKUP(CN$6,Matrix!$A$8:$O$21,9,FALSE)*(AO10*$BJ10)</f>
        <v>0</v>
      </c>
      <c r="CO10" s="117">
        <f>HLOOKUP(CO$6,Matrix!$A$8:$O$21,9,FALSE)*(AP10*$BJ10)</f>
        <v>0</v>
      </c>
      <c r="CP10" s="117">
        <f>HLOOKUP(CP$6,Matrix!$A$8:$O$21,9,FALSE)*(AQ10*$BJ10)</f>
        <v>0</v>
      </c>
      <c r="CQ10" s="116">
        <f>HLOOKUP(CQ$6,Matrix!$A$8:$O$21,10,FALSE)*(AR10*$BJ10)</f>
        <v>0</v>
      </c>
      <c r="CR10" s="116">
        <f>HLOOKUP(CR$6,Matrix!$A$8:$O$21,10,FALSE)*(AS10*$BJ10)</f>
        <v>0</v>
      </c>
      <c r="CS10" s="116">
        <f>HLOOKUP(CS$6,Matrix!$A$8:$O$21,10,FALSE)*(AT10*$BJ10)</f>
        <v>0</v>
      </c>
      <c r="CT10" s="116">
        <f>HLOOKUP(CT$6,Matrix!$A$8:$O$21,10,FALSE)*(AU10*$BJ10)</f>
        <v>0</v>
      </c>
      <c r="CU10" s="117">
        <f>HLOOKUP(CU$6,Matrix!$A$8:$O$21,11,FALSE)*(AV10*$BJ10)</f>
        <v>0</v>
      </c>
      <c r="CV10" s="117">
        <f>HLOOKUP(CV$6,Matrix!$A$8:$O$21,11,FALSE)*(AW10*$BJ10)</f>
        <v>0</v>
      </c>
      <c r="CW10" s="117">
        <f>HLOOKUP(CW$6,Matrix!$A$8:$O$21,11,FALSE)*(AX10*$BJ10)</f>
        <v>0</v>
      </c>
      <c r="CX10" s="117">
        <f>HLOOKUP(CX$6,Matrix!$A$8:$O$21,11,FALSE)*(AY10*$BJ10)</f>
        <v>0</v>
      </c>
      <c r="CY10" s="116">
        <f>HLOOKUP(CY$6,Matrix!$A$8:$O$21,12,FALSE)*(AZ10*$BJ10)</f>
        <v>0</v>
      </c>
      <c r="CZ10" s="116">
        <f>HLOOKUP(CZ$6,Matrix!$A$8:$O$21,12,FALSE)*(BA10*$BJ10)</f>
        <v>0</v>
      </c>
      <c r="DA10" s="116">
        <f>HLOOKUP(DA$6,Matrix!$A$8:$O$21,12,FALSE)*(BB10*$BJ10)</f>
        <v>0</v>
      </c>
      <c r="DB10" s="116">
        <f>HLOOKUP(DB$6,Matrix!$A$8:$O$21,12,FALSE)*(BC10*$BJ10)</f>
        <v>0</v>
      </c>
      <c r="DC10" s="117">
        <f>HLOOKUP(DC$6,Matrix!$A$8:$O$21,13,FALSE)*(BD10*$BJ10)</f>
        <v>0</v>
      </c>
      <c r="DD10" s="117">
        <f>HLOOKUP(DD$6,Matrix!$A$8:$O$21,13,FALSE)*(BE10*$BJ10)</f>
        <v>0</v>
      </c>
      <c r="DE10" s="117">
        <f>HLOOKUP(DE$6,Matrix!$A$8:$O$21,13,FALSE)*(BF10*$BJ10)</f>
        <v>0</v>
      </c>
      <c r="DF10" s="117">
        <f>HLOOKUP(DF$6,Matrix!$A$8:$O$21,13,FALSE)*(BG10*$BJ10)</f>
        <v>0</v>
      </c>
      <c r="DG10" s="118">
        <f>SUM(BK10:DF10)</f>
        <v>4</v>
      </c>
    </row>
    <row r="11" spans="1:111" ht="20">
      <c r="A11" s="293">
        <v>2</v>
      </c>
      <c r="B11" s="294">
        <v>4</v>
      </c>
      <c r="C11" s="294" t="s">
        <v>268</v>
      </c>
      <c r="D11" s="294" t="s">
        <v>271</v>
      </c>
      <c r="E11" s="294"/>
      <c r="F11" s="294"/>
      <c r="G11" s="294"/>
      <c r="H11" s="294"/>
      <c r="I11" s="294"/>
      <c r="J11" s="295"/>
      <c r="K11" s="111" t="s">
        <v>45</v>
      </c>
      <c r="L11" s="112"/>
      <c r="M11" s="112"/>
      <c r="N11" s="112">
        <v>1</v>
      </c>
      <c r="O11" s="112"/>
      <c r="P11" s="113"/>
      <c r="Q11" s="113">
        <v>1</v>
      </c>
      <c r="R11" s="113"/>
      <c r="S11" s="113"/>
      <c r="T11" s="112"/>
      <c r="U11" s="112"/>
      <c r="V11" s="112"/>
      <c r="W11" s="112"/>
      <c r="X11" s="113"/>
      <c r="Y11" s="113"/>
      <c r="Z11" s="113"/>
      <c r="AA11" s="113"/>
      <c r="AB11" s="112"/>
      <c r="AC11" s="112"/>
      <c r="AD11" s="112"/>
      <c r="AE11" s="112"/>
      <c r="AF11" s="113"/>
      <c r="AG11" s="113"/>
      <c r="AH11" s="113"/>
      <c r="AI11" s="113"/>
      <c r="AJ11" s="112"/>
      <c r="AK11" s="112"/>
      <c r="AL11" s="112"/>
      <c r="AM11" s="112"/>
      <c r="AN11" s="113"/>
      <c r="AO11" s="113"/>
      <c r="AP11" s="113"/>
      <c r="AQ11" s="113"/>
      <c r="AR11" s="112"/>
      <c r="AS11" s="112"/>
      <c r="AT11" s="112"/>
      <c r="AU11" s="112"/>
      <c r="AV11" s="113"/>
      <c r="AW11" s="113"/>
      <c r="AX11" s="113"/>
      <c r="AY11" s="113"/>
      <c r="AZ11" s="112"/>
      <c r="BA11" s="112"/>
      <c r="BB11" s="112"/>
      <c r="BC11" s="112"/>
      <c r="BD11" s="113"/>
      <c r="BE11" s="113"/>
      <c r="BF11" s="113"/>
      <c r="BG11" s="113"/>
      <c r="BH11" s="114">
        <f t="shared" si="0"/>
        <v>2</v>
      </c>
      <c r="BI11" s="106"/>
      <c r="BJ11" s="115">
        <f>VLOOKUP(K11,Matrix!$F$3:$G$5,2,FALSE)</f>
        <v>1</v>
      </c>
      <c r="BK11" s="116">
        <f>HLOOKUP(BK$6,Matrix!$A$8:$O$21,2,FALSE)*(L11*$BJ11)</f>
        <v>0</v>
      </c>
      <c r="BL11" s="116">
        <f>HLOOKUP(BL$6,Matrix!$A$8:$O$21,2,FALSE)*(M11*$BJ11)</f>
        <v>0</v>
      </c>
      <c r="BM11" s="116">
        <f>HLOOKUP(BM$6,Matrix!$A$8:$O$21,2,FALSE)*(N11*$BJ11)</f>
        <v>24</v>
      </c>
      <c r="BN11" s="116">
        <f>HLOOKUP(BN$6,Matrix!$A$8:$O$21,2,FALSE)*(O11*$BJ11)</f>
        <v>0</v>
      </c>
      <c r="BO11" s="117">
        <f>HLOOKUP(BO$6,Matrix!$A$8:$O$21,3,FALSE)*(P11*$BJ11)</f>
        <v>0</v>
      </c>
      <c r="BP11" s="117">
        <f>HLOOKUP(BP$6,Matrix!$A$8:$O$21,3,FALSE)*(Q11*$BJ11)</f>
        <v>8</v>
      </c>
      <c r="BQ11" s="117">
        <f>HLOOKUP(BQ$6,Matrix!$A$8:$O$21,3,FALSE)*(R11*$BJ11)</f>
        <v>0</v>
      </c>
      <c r="BR11" s="117">
        <f>HLOOKUP(BR$6,Matrix!$A$8:$O$21,3,FALSE)*(S11*$BJ11)</f>
        <v>0</v>
      </c>
      <c r="BS11" s="116">
        <f>HLOOKUP(BS$6,Matrix!$A$8:$O$21,4,FALSE)*(T11*$BJ11)</f>
        <v>0</v>
      </c>
      <c r="BT11" s="116">
        <f>HLOOKUP(BT$6,Matrix!$A$8:$O$21,4,FALSE)*(U11*$BJ11)</f>
        <v>0</v>
      </c>
      <c r="BU11" s="116">
        <f>HLOOKUP(BU$6,Matrix!$A$8:$O$21,4,FALSE)*(V11*$BJ11)</f>
        <v>0</v>
      </c>
      <c r="BV11" s="116">
        <f>HLOOKUP(BV$6,Matrix!$A$8:$O$21,4,FALSE)*(W11*$BJ11)</f>
        <v>0</v>
      </c>
      <c r="BW11" s="117">
        <f>HLOOKUP(BW$6,Matrix!$A$8:$O$21,5,FALSE)*(X11*$BJ11)</f>
        <v>0</v>
      </c>
      <c r="BX11" s="117">
        <f>HLOOKUP(BX$6,Matrix!$A$8:$O$21,5,FALSE)*(Y11*$BJ11)</f>
        <v>0</v>
      </c>
      <c r="BY11" s="117">
        <f>HLOOKUP(BY$6,Matrix!$A$8:$O$21,5,FALSE)*(Z11*$BJ11)</f>
        <v>0</v>
      </c>
      <c r="BZ11" s="117">
        <f>HLOOKUP(BZ$6,Matrix!$A$8:$O$21,5,FALSE)*(AA11*$BJ11)</f>
        <v>0</v>
      </c>
      <c r="CA11" s="116">
        <f>HLOOKUP(CA$6,Matrix!$A$8:$O$21,6,FALSE)*(AB11*$BJ11)</f>
        <v>0</v>
      </c>
      <c r="CB11" s="116">
        <f>HLOOKUP(CB$6,Matrix!$A$8:$O$21,6,FALSE)*(AC11*$BJ11)</f>
        <v>0</v>
      </c>
      <c r="CC11" s="116">
        <f>HLOOKUP(CC$6,Matrix!$A$8:$O$21,6,FALSE)*(AD11*$BJ11)</f>
        <v>0</v>
      </c>
      <c r="CD11" s="116">
        <f>HLOOKUP(CD$6,Matrix!$A$8:$O$21,6,FALSE)*(AE11*$BJ11)</f>
        <v>0</v>
      </c>
      <c r="CE11" s="117">
        <f>HLOOKUP(CE$6,Matrix!$A$8:$O$21,7,FALSE)*(AF11*$BJ11)</f>
        <v>0</v>
      </c>
      <c r="CF11" s="117">
        <f>HLOOKUP(CF$6,Matrix!$A$8:$O$21,7,FALSE)*(AG11*$BJ11)</f>
        <v>0</v>
      </c>
      <c r="CG11" s="117">
        <f>HLOOKUP(CG$6,Matrix!$A$8:$O$21,7,FALSE)*(AH11*$BJ11)</f>
        <v>0</v>
      </c>
      <c r="CH11" s="117">
        <f>HLOOKUP(CH$6,Matrix!$A$8:$O$21,7,FALSE)*(AI11*$BJ11)</f>
        <v>0</v>
      </c>
      <c r="CI11" s="116">
        <f>HLOOKUP(CI$6,Matrix!$A$8:$O$21,8,FALSE)*(AJ11*$BJ11)</f>
        <v>0</v>
      </c>
      <c r="CJ11" s="116">
        <f>HLOOKUP(CJ$6,Matrix!$A$8:$O$21,8,FALSE)*(AK11*$BJ11)</f>
        <v>0</v>
      </c>
      <c r="CK11" s="116">
        <f>HLOOKUP(CK$6,Matrix!$A$8:$O$21,8,FALSE)*(AL11*$BJ11)</f>
        <v>0</v>
      </c>
      <c r="CL11" s="116">
        <f>HLOOKUP(CL$6,Matrix!$A$8:$O$21,8,FALSE)*(AM11*$BJ11)</f>
        <v>0</v>
      </c>
      <c r="CM11" s="117">
        <f>HLOOKUP(CM$6,Matrix!$A$8:$O$21,9,FALSE)*(AN11*$BJ11)</f>
        <v>0</v>
      </c>
      <c r="CN11" s="117">
        <f>HLOOKUP(CN$6,Matrix!$A$8:$O$21,9,FALSE)*(AO11*$BJ11)</f>
        <v>0</v>
      </c>
      <c r="CO11" s="117">
        <f>HLOOKUP(CO$6,Matrix!$A$8:$O$21,9,FALSE)*(AP11*$BJ11)</f>
        <v>0</v>
      </c>
      <c r="CP11" s="117">
        <f>HLOOKUP(CP$6,Matrix!$A$8:$O$21,9,FALSE)*(AQ11*$BJ11)</f>
        <v>0</v>
      </c>
      <c r="CQ11" s="116">
        <f>HLOOKUP(CQ$6,Matrix!$A$8:$O$21,10,FALSE)*(AR11*$BJ11)</f>
        <v>0</v>
      </c>
      <c r="CR11" s="116">
        <f>HLOOKUP(CR$6,Matrix!$A$8:$O$21,10,FALSE)*(AS11*$BJ11)</f>
        <v>0</v>
      </c>
      <c r="CS11" s="116">
        <f>HLOOKUP(CS$6,Matrix!$A$8:$O$21,10,FALSE)*(AT11*$BJ11)</f>
        <v>0</v>
      </c>
      <c r="CT11" s="116">
        <f>HLOOKUP(CT$6,Matrix!$A$8:$O$21,10,FALSE)*(AU11*$BJ11)</f>
        <v>0</v>
      </c>
      <c r="CU11" s="117">
        <f>HLOOKUP(CU$6,Matrix!$A$8:$O$21,11,FALSE)*(AV11*$BJ11)</f>
        <v>0</v>
      </c>
      <c r="CV11" s="117">
        <f>HLOOKUP(CV$6,Matrix!$A$8:$O$21,11,FALSE)*(AW11*$BJ11)</f>
        <v>0</v>
      </c>
      <c r="CW11" s="117">
        <f>HLOOKUP(CW$6,Matrix!$A$8:$O$21,11,FALSE)*(AX11*$BJ11)</f>
        <v>0</v>
      </c>
      <c r="CX11" s="117">
        <f>HLOOKUP(CX$6,Matrix!$A$8:$O$21,11,FALSE)*(AY11*$BJ11)</f>
        <v>0</v>
      </c>
      <c r="CY11" s="116">
        <f>HLOOKUP(CY$6,Matrix!$A$8:$O$21,12,FALSE)*(AZ11*$BJ11)</f>
        <v>0</v>
      </c>
      <c r="CZ11" s="116">
        <f>HLOOKUP(CZ$6,Matrix!$A$8:$O$21,12,FALSE)*(BA11*$BJ11)</f>
        <v>0</v>
      </c>
      <c r="DA11" s="116">
        <f>HLOOKUP(DA$6,Matrix!$A$8:$O$21,12,FALSE)*(BB11*$BJ11)</f>
        <v>0</v>
      </c>
      <c r="DB11" s="116">
        <f>HLOOKUP(DB$6,Matrix!$A$8:$O$21,12,FALSE)*(BC11*$BJ11)</f>
        <v>0</v>
      </c>
      <c r="DC11" s="117">
        <f>HLOOKUP(DC$6,Matrix!$A$8:$O$21,13,FALSE)*(BD11*$BJ11)</f>
        <v>0</v>
      </c>
      <c r="DD11" s="117">
        <f>HLOOKUP(DD$6,Matrix!$A$8:$O$21,13,FALSE)*(BE11*$BJ11)</f>
        <v>0</v>
      </c>
      <c r="DE11" s="117">
        <f>HLOOKUP(DE$6,Matrix!$A$8:$O$21,13,FALSE)*(BF11*$BJ11)</f>
        <v>0</v>
      </c>
      <c r="DF11" s="117">
        <f>HLOOKUP(DF$6,Matrix!$A$8:$O$21,13,FALSE)*(BG11*$BJ11)</f>
        <v>0</v>
      </c>
      <c r="DG11" s="118">
        <f>SUM(BK11:DF11)</f>
        <v>32</v>
      </c>
    </row>
    <row r="12" spans="1:111" ht="20">
      <c r="A12" s="293">
        <v>2</v>
      </c>
      <c r="B12" s="294">
        <v>4</v>
      </c>
      <c r="C12" s="294" t="s">
        <v>268</v>
      </c>
      <c r="D12" s="362" t="s">
        <v>272</v>
      </c>
      <c r="E12" s="362"/>
      <c r="F12" s="362"/>
      <c r="G12" s="362"/>
      <c r="H12" s="362"/>
      <c r="I12" s="362"/>
      <c r="J12" s="363"/>
      <c r="K12" s="111" t="s">
        <v>45</v>
      </c>
      <c r="L12" s="112"/>
      <c r="M12" s="112"/>
      <c r="N12" s="112">
        <v>1</v>
      </c>
      <c r="O12" s="112"/>
      <c r="P12" s="113"/>
      <c r="Q12" s="113">
        <v>1</v>
      </c>
      <c r="R12" s="113"/>
      <c r="S12" s="113"/>
      <c r="T12" s="112"/>
      <c r="U12" s="112"/>
      <c r="V12" s="112"/>
      <c r="W12" s="112"/>
      <c r="X12" s="113"/>
      <c r="Y12" s="113"/>
      <c r="Z12" s="113"/>
      <c r="AA12" s="113"/>
      <c r="AB12" s="112"/>
      <c r="AC12" s="112"/>
      <c r="AD12" s="112"/>
      <c r="AE12" s="112"/>
      <c r="AF12" s="113"/>
      <c r="AG12" s="113"/>
      <c r="AH12" s="113"/>
      <c r="AI12" s="113"/>
      <c r="AJ12" s="112"/>
      <c r="AK12" s="112"/>
      <c r="AL12" s="112"/>
      <c r="AM12" s="112"/>
      <c r="AN12" s="113"/>
      <c r="AO12" s="113"/>
      <c r="AP12" s="113"/>
      <c r="AQ12" s="113"/>
      <c r="AR12" s="112"/>
      <c r="AS12" s="112"/>
      <c r="AT12" s="112"/>
      <c r="AU12" s="112"/>
      <c r="AV12" s="113"/>
      <c r="AW12" s="113"/>
      <c r="AX12" s="113"/>
      <c r="AY12" s="113"/>
      <c r="AZ12" s="112"/>
      <c r="BA12" s="112"/>
      <c r="BB12" s="112"/>
      <c r="BC12" s="112"/>
      <c r="BD12" s="113"/>
      <c r="BE12" s="113"/>
      <c r="BF12" s="113"/>
      <c r="BG12" s="113"/>
      <c r="BH12" s="114">
        <f t="shared" si="0"/>
        <v>2</v>
      </c>
      <c r="BI12" s="106"/>
      <c r="BJ12" s="115">
        <f>VLOOKUP(K12,Matrix!$F$3:$G$5,2,FALSE)</f>
        <v>1</v>
      </c>
      <c r="BK12" s="116">
        <f>HLOOKUP(BK$6,Matrix!$A$8:$O$21,2,FALSE)*(L12*$BJ12)</f>
        <v>0</v>
      </c>
      <c r="BL12" s="116">
        <f>HLOOKUP(BL$6,Matrix!$A$8:$O$21,2,FALSE)*(M12*$BJ12)</f>
        <v>0</v>
      </c>
      <c r="BM12" s="116">
        <f>HLOOKUP(BM$6,Matrix!$A$8:$O$21,2,FALSE)*(N12*$BJ12)</f>
        <v>24</v>
      </c>
      <c r="BN12" s="116">
        <f>HLOOKUP(BN$6,Matrix!$A$8:$O$21,2,FALSE)*(O12*$BJ12)</f>
        <v>0</v>
      </c>
      <c r="BO12" s="117">
        <f>HLOOKUP(BO$6,Matrix!$A$8:$O$21,3,FALSE)*(P12*$BJ12)</f>
        <v>0</v>
      </c>
      <c r="BP12" s="117">
        <f>HLOOKUP(BP$6,Matrix!$A$8:$O$21,3,FALSE)*(Q12*$BJ12)</f>
        <v>8</v>
      </c>
      <c r="BQ12" s="117">
        <f>HLOOKUP(BQ$6,Matrix!$A$8:$O$21,3,FALSE)*(R12*$BJ12)</f>
        <v>0</v>
      </c>
      <c r="BR12" s="117">
        <f>HLOOKUP(BR$6,Matrix!$A$8:$O$21,3,FALSE)*(S12*$BJ12)</f>
        <v>0</v>
      </c>
      <c r="BS12" s="116">
        <f>HLOOKUP(BS$6,Matrix!$A$8:$O$21,4,FALSE)*(T12*$BJ12)</f>
        <v>0</v>
      </c>
      <c r="BT12" s="116">
        <f>HLOOKUP(BT$6,Matrix!$A$8:$O$21,4,FALSE)*(U12*$BJ12)</f>
        <v>0</v>
      </c>
      <c r="BU12" s="116">
        <f>HLOOKUP(BU$6,Matrix!$A$8:$O$21,4,FALSE)*(V12*$BJ12)</f>
        <v>0</v>
      </c>
      <c r="BV12" s="116">
        <f>HLOOKUP(BV$6,Matrix!$A$8:$O$21,4,FALSE)*(W12*$BJ12)</f>
        <v>0</v>
      </c>
      <c r="BW12" s="117">
        <f>HLOOKUP(BW$6,Matrix!$A$8:$O$21,5,FALSE)*(X12*$BJ12)</f>
        <v>0</v>
      </c>
      <c r="BX12" s="117">
        <f>HLOOKUP(BX$6,Matrix!$A$8:$O$21,5,FALSE)*(Y12*$BJ12)</f>
        <v>0</v>
      </c>
      <c r="BY12" s="117">
        <f>HLOOKUP(BY$6,Matrix!$A$8:$O$21,5,FALSE)*(Z12*$BJ12)</f>
        <v>0</v>
      </c>
      <c r="BZ12" s="117">
        <f>HLOOKUP(BZ$6,Matrix!$A$8:$O$21,5,FALSE)*(AA12*$BJ12)</f>
        <v>0</v>
      </c>
      <c r="CA12" s="116">
        <f>HLOOKUP(CA$6,Matrix!$A$8:$O$21,6,FALSE)*(AB12*$BJ12)</f>
        <v>0</v>
      </c>
      <c r="CB12" s="116">
        <f>HLOOKUP(CB$6,Matrix!$A$8:$O$21,6,FALSE)*(AC12*$BJ12)</f>
        <v>0</v>
      </c>
      <c r="CC12" s="116">
        <f>HLOOKUP(CC$6,Matrix!$A$8:$O$21,6,FALSE)*(AD12*$BJ12)</f>
        <v>0</v>
      </c>
      <c r="CD12" s="116">
        <f>HLOOKUP(CD$6,Matrix!$A$8:$O$21,6,FALSE)*(AE12*$BJ12)</f>
        <v>0</v>
      </c>
      <c r="CE12" s="117">
        <f>HLOOKUP(CE$6,Matrix!$A$8:$O$21,7,FALSE)*(AF12*$BJ12)</f>
        <v>0</v>
      </c>
      <c r="CF12" s="117">
        <f>HLOOKUP(CF$6,Matrix!$A$8:$O$21,7,FALSE)*(AG12*$BJ12)</f>
        <v>0</v>
      </c>
      <c r="CG12" s="117">
        <f>HLOOKUP(CG$6,Matrix!$A$8:$O$21,7,FALSE)*(AH12*$BJ12)</f>
        <v>0</v>
      </c>
      <c r="CH12" s="117">
        <f>HLOOKUP(CH$6,Matrix!$A$8:$O$21,7,FALSE)*(AI12*$BJ12)</f>
        <v>0</v>
      </c>
      <c r="CI12" s="116">
        <f>HLOOKUP(CI$6,Matrix!$A$8:$O$21,8,FALSE)*(AJ12*$BJ12)</f>
        <v>0</v>
      </c>
      <c r="CJ12" s="116">
        <f>HLOOKUP(CJ$6,Matrix!$A$8:$O$21,8,FALSE)*(AK12*$BJ12)</f>
        <v>0</v>
      </c>
      <c r="CK12" s="116">
        <f>HLOOKUP(CK$6,Matrix!$A$8:$O$21,8,FALSE)*(AL12*$BJ12)</f>
        <v>0</v>
      </c>
      <c r="CL12" s="116">
        <f>HLOOKUP(CL$6,Matrix!$A$8:$O$21,8,FALSE)*(AM12*$BJ12)</f>
        <v>0</v>
      </c>
      <c r="CM12" s="117">
        <f>HLOOKUP(CM$6,Matrix!$A$8:$O$21,9,FALSE)*(AN12*$BJ12)</f>
        <v>0</v>
      </c>
      <c r="CN12" s="117">
        <f>HLOOKUP(CN$6,Matrix!$A$8:$O$21,9,FALSE)*(AO12*$BJ12)</f>
        <v>0</v>
      </c>
      <c r="CO12" s="117">
        <f>HLOOKUP(CO$6,Matrix!$A$8:$O$21,9,FALSE)*(AP12*$BJ12)</f>
        <v>0</v>
      </c>
      <c r="CP12" s="117">
        <f>HLOOKUP(CP$6,Matrix!$A$8:$O$21,9,FALSE)*(AQ12*$BJ12)</f>
        <v>0</v>
      </c>
      <c r="CQ12" s="116">
        <f>HLOOKUP(CQ$6,Matrix!$A$8:$O$21,10,FALSE)*(AR12*$BJ12)</f>
        <v>0</v>
      </c>
      <c r="CR12" s="116">
        <f>HLOOKUP(CR$6,Matrix!$A$8:$O$21,10,FALSE)*(AS12*$BJ12)</f>
        <v>0</v>
      </c>
      <c r="CS12" s="116">
        <f>HLOOKUP(CS$6,Matrix!$A$8:$O$21,10,FALSE)*(AT12*$BJ12)</f>
        <v>0</v>
      </c>
      <c r="CT12" s="116">
        <f>HLOOKUP(CT$6,Matrix!$A$8:$O$21,10,FALSE)*(AU12*$BJ12)</f>
        <v>0</v>
      </c>
      <c r="CU12" s="117">
        <f>HLOOKUP(CU$6,Matrix!$A$8:$O$21,11,FALSE)*(AV12*$BJ12)</f>
        <v>0</v>
      </c>
      <c r="CV12" s="117">
        <f>HLOOKUP(CV$6,Matrix!$A$8:$O$21,11,FALSE)*(AW12*$BJ12)</f>
        <v>0</v>
      </c>
      <c r="CW12" s="117">
        <f>HLOOKUP(CW$6,Matrix!$A$8:$O$21,11,FALSE)*(AX12*$BJ12)</f>
        <v>0</v>
      </c>
      <c r="CX12" s="117">
        <f>HLOOKUP(CX$6,Matrix!$A$8:$O$21,11,FALSE)*(AY12*$BJ12)</f>
        <v>0</v>
      </c>
      <c r="CY12" s="116">
        <f>HLOOKUP(CY$6,Matrix!$A$8:$O$21,12,FALSE)*(AZ12*$BJ12)</f>
        <v>0</v>
      </c>
      <c r="CZ12" s="116">
        <f>HLOOKUP(CZ$6,Matrix!$A$8:$O$21,12,FALSE)*(BA12*$BJ12)</f>
        <v>0</v>
      </c>
      <c r="DA12" s="116">
        <f>HLOOKUP(DA$6,Matrix!$A$8:$O$21,12,FALSE)*(BB12*$BJ12)</f>
        <v>0</v>
      </c>
      <c r="DB12" s="116">
        <f>HLOOKUP(DB$6,Matrix!$A$8:$O$21,12,FALSE)*(BC12*$BJ12)</f>
        <v>0</v>
      </c>
      <c r="DC12" s="117">
        <f>HLOOKUP(DC$6,Matrix!$A$8:$O$21,13,FALSE)*(BD12*$BJ12)</f>
        <v>0</v>
      </c>
      <c r="DD12" s="117">
        <f>HLOOKUP(DD$6,Matrix!$A$8:$O$21,13,FALSE)*(BE12*$BJ12)</f>
        <v>0</v>
      </c>
      <c r="DE12" s="117">
        <f>HLOOKUP(DE$6,Matrix!$A$8:$O$21,13,FALSE)*(BF12*$BJ12)</f>
        <v>0</v>
      </c>
      <c r="DF12" s="117">
        <f>HLOOKUP(DF$6,Matrix!$A$8:$O$21,13,FALSE)*(BG12*$BJ12)</f>
        <v>0</v>
      </c>
      <c r="DG12" s="118">
        <f>SUM(BK12:DF12)</f>
        <v>32</v>
      </c>
    </row>
    <row r="13" spans="1:111" ht="20">
      <c r="A13" s="293">
        <v>2</v>
      </c>
      <c r="B13" s="294">
        <v>4</v>
      </c>
      <c r="C13" s="294" t="s">
        <v>268</v>
      </c>
      <c r="D13" s="362" t="s">
        <v>273</v>
      </c>
      <c r="E13" s="362"/>
      <c r="F13" s="362"/>
      <c r="G13" s="362"/>
      <c r="H13" s="362"/>
      <c r="I13" s="362"/>
      <c r="J13" s="363"/>
      <c r="K13" s="111" t="s">
        <v>45</v>
      </c>
      <c r="L13" s="112"/>
      <c r="M13" s="112"/>
      <c r="N13" s="112">
        <v>1</v>
      </c>
      <c r="O13" s="112"/>
      <c r="P13" s="113"/>
      <c r="Q13" s="113">
        <v>1</v>
      </c>
      <c r="R13" s="113"/>
      <c r="S13" s="113"/>
      <c r="T13" s="112"/>
      <c r="U13" s="112"/>
      <c r="V13" s="112"/>
      <c r="W13" s="112"/>
      <c r="X13" s="113"/>
      <c r="Y13" s="113"/>
      <c r="Z13" s="113"/>
      <c r="AA13" s="113"/>
      <c r="AB13" s="112"/>
      <c r="AC13" s="112"/>
      <c r="AD13" s="112"/>
      <c r="AE13" s="112"/>
      <c r="AF13" s="113"/>
      <c r="AG13" s="113"/>
      <c r="AH13" s="113"/>
      <c r="AI13" s="113"/>
      <c r="AJ13" s="112"/>
      <c r="AK13" s="112"/>
      <c r="AL13" s="112"/>
      <c r="AM13" s="112"/>
      <c r="AN13" s="113"/>
      <c r="AO13" s="113"/>
      <c r="AP13" s="113"/>
      <c r="AQ13" s="113"/>
      <c r="AR13" s="112"/>
      <c r="AS13" s="112"/>
      <c r="AT13" s="112"/>
      <c r="AU13" s="112"/>
      <c r="AV13" s="113"/>
      <c r="AW13" s="113"/>
      <c r="AX13" s="113"/>
      <c r="AY13" s="113"/>
      <c r="AZ13" s="112"/>
      <c r="BA13" s="112"/>
      <c r="BB13" s="112"/>
      <c r="BC13" s="112"/>
      <c r="BD13" s="113"/>
      <c r="BE13" s="113"/>
      <c r="BF13" s="113"/>
      <c r="BG13" s="113"/>
      <c r="BH13" s="114">
        <f t="shared" si="0"/>
        <v>2</v>
      </c>
      <c r="BI13" s="106"/>
      <c r="BJ13" s="115">
        <f>VLOOKUP(K13,Matrix!$F$3:$G$5,2,FALSE)</f>
        <v>1</v>
      </c>
      <c r="BK13" s="116">
        <f>HLOOKUP(BK$6,Matrix!$A$8:$O$21,2,FALSE)*(L13*$BJ13)</f>
        <v>0</v>
      </c>
      <c r="BL13" s="116">
        <f>HLOOKUP(BL$6,Matrix!$A$8:$O$21,2,FALSE)*(M13*$BJ13)</f>
        <v>0</v>
      </c>
      <c r="BM13" s="116">
        <f>HLOOKUP(BM$6,Matrix!$A$8:$O$21,2,FALSE)*(N13*$BJ13)</f>
        <v>24</v>
      </c>
      <c r="BN13" s="116">
        <f>HLOOKUP(BN$6,Matrix!$A$8:$O$21,2,FALSE)*(O13*$BJ13)</f>
        <v>0</v>
      </c>
      <c r="BO13" s="117">
        <f>HLOOKUP(BO$6,Matrix!$A$8:$O$21,3,FALSE)*(P13*$BJ13)</f>
        <v>0</v>
      </c>
      <c r="BP13" s="117">
        <f>HLOOKUP(BP$6,Matrix!$A$8:$O$21,3,FALSE)*(Q13*$BJ13)</f>
        <v>8</v>
      </c>
      <c r="BQ13" s="117">
        <f>HLOOKUP(BQ$6,Matrix!$A$8:$O$21,3,FALSE)*(R13*$BJ13)</f>
        <v>0</v>
      </c>
      <c r="BR13" s="117">
        <f>HLOOKUP(BR$6,Matrix!$A$8:$O$21,3,FALSE)*(S13*$BJ13)</f>
        <v>0</v>
      </c>
      <c r="BS13" s="116">
        <f>HLOOKUP(BS$6,Matrix!$A$8:$O$21,4,FALSE)*(T13*$BJ13)</f>
        <v>0</v>
      </c>
      <c r="BT13" s="116">
        <f>HLOOKUP(BT$6,Matrix!$A$8:$O$21,4,FALSE)*(U13*$BJ13)</f>
        <v>0</v>
      </c>
      <c r="BU13" s="116">
        <f>HLOOKUP(BU$6,Matrix!$A$8:$O$21,4,FALSE)*(V13*$BJ13)</f>
        <v>0</v>
      </c>
      <c r="BV13" s="116">
        <f>HLOOKUP(BV$6,Matrix!$A$8:$O$21,4,FALSE)*(W13*$BJ13)</f>
        <v>0</v>
      </c>
      <c r="BW13" s="117">
        <f>HLOOKUP(BW$6,Matrix!$A$8:$O$21,5,FALSE)*(X13*$BJ13)</f>
        <v>0</v>
      </c>
      <c r="BX13" s="117">
        <f>HLOOKUP(BX$6,Matrix!$A$8:$O$21,5,FALSE)*(Y13*$BJ13)</f>
        <v>0</v>
      </c>
      <c r="BY13" s="117">
        <f>HLOOKUP(BY$6,Matrix!$A$8:$O$21,5,FALSE)*(Z13*$BJ13)</f>
        <v>0</v>
      </c>
      <c r="BZ13" s="117">
        <f>HLOOKUP(BZ$6,Matrix!$A$8:$O$21,5,FALSE)*(AA13*$BJ13)</f>
        <v>0</v>
      </c>
      <c r="CA13" s="116">
        <f>HLOOKUP(CA$6,Matrix!$A$8:$O$21,6,FALSE)*(AB13*$BJ13)</f>
        <v>0</v>
      </c>
      <c r="CB13" s="116">
        <f>HLOOKUP(CB$6,Matrix!$A$8:$O$21,6,FALSE)*(AC13*$BJ13)</f>
        <v>0</v>
      </c>
      <c r="CC13" s="116">
        <f>HLOOKUP(CC$6,Matrix!$A$8:$O$21,6,FALSE)*(AD13*$BJ13)</f>
        <v>0</v>
      </c>
      <c r="CD13" s="116">
        <f>HLOOKUP(CD$6,Matrix!$A$8:$O$21,6,FALSE)*(AE13*$BJ13)</f>
        <v>0</v>
      </c>
      <c r="CE13" s="117">
        <f>HLOOKUP(CE$6,Matrix!$A$8:$O$21,7,FALSE)*(AF13*$BJ13)</f>
        <v>0</v>
      </c>
      <c r="CF13" s="117">
        <f>HLOOKUP(CF$6,Matrix!$A$8:$O$21,7,FALSE)*(AG13*$BJ13)</f>
        <v>0</v>
      </c>
      <c r="CG13" s="117">
        <f>HLOOKUP(CG$6,Matrix!$A$8:$O$21,7,FALSE)*(AH13*$BJ13)</f>
        <v>0</v>
      </c>
      <c r="CH13" s="117">
        <f>HLOOKUP(CH$6,Matrix!$A$8:$O$21,7,FALSE)*(AI13*$BJ13)</f>
        <v>0</v>
      </c>
      <c r="CI13" s="116">
        <f>HLOOKUP(CI$6,Matrix!$A$8:$O$21,8,FALSE)*(AJ13*$BJ13)</f>
        <v>0</v>
      </c>
      <c r="CJ13" s="116">
        <f>HLOOKUP(CJ$6,Matrix!$A$8:$O$21,8,FALSE)*(AK13*$BJ13)</f>
        <v>0</v>
      </c>
      <c r="CK13" s="116">
        <f>HLOOKUP(CK$6,Matrix!$A$8:$O$21,8,FALSE)*(AL13*$BJ13)</f>
        <v>0</v>
      </c>
      <c r="CL13" s="116">
        <f>HLOOKUP(CL$6,Matrix!$A$8:$O$21,8,FALSE)*(AM13*$BJ13)</f>
        <v>0</v>
      </c>
      <c r="CM13" s="117">
        <f>HLOOKUP(CM$6,Matrix!$A$8:$O$21,9,FALSE)*(AN13*$BJ13)</f>
        <v>0</v>
      </c>
      <c r="CN13" s="117">
        <f>HLOOKUP(CN$6,Matrix!$A$8:$O$21,9,FALSE)*(AO13*$BJ13)</f>
        <v>0</v>
      </c>
      <c r="CO13" s="117">
        <f>HLOOKUP(CO$6,Matrix!$A$8:$O$21,9,FALSE)*(AP13*$BJ13)</f>
        <v>0</v>
      </c>
      <c r="CP13" s="117">
        <f>HLOOKUP(CP$6,Matrix!$A$8:$O$21,9,FALSE)*(AQ13*$BJ13)</f>
        <v>0</v>
      </c>
      <c r="CQ13" s="116">
        <f>HLOOKUP(CQ$6,Matrix!$A$8:$O$21,10,FALSE)*(AR13*$BJ13)</f>
        <v>0</v>
      </c>
      <c r="CR13" s="116">
        <f>HLOOKUP(CR$6,Matrix!$A$8:$O$21,10,FALSE)*(AS13*$BJ13)</f>
        <v>0</v>
      </c>
      <c r="CS13" s="116">
        <f>HLOOKUP(CS$6,Matrix!$A$8:$O$21,10,FALSE)*(AT13*$BJ13)</f>
        <v>0</v>
      </c>
      <c r="CT13" s="116">
        <f>HLOOKUP(CT$6,Matrix!$A$8:$O$21,10,FALSE)*(AU13*$BJ13)</f>
        <v>0</v>
      </c>
      <c r="CU13" s="117">
        <f>HLOOKUP(CU$6,Matrix!$A$8:$O$21,11,FALSE)*(AV13*$BJ13)</f>
        <v>0</v>
      </c>
      <c r="CV13" s="117">
        <f>HLOOKUP(CV$6,Matrix!$A$8:$O$21,11,FALSE)*(AW13*$BJ13)</f>
        <v>0</v>
      </c>
      <c r="CW13" s="117">
        <f>HLOOKUP(CW$6,Matrix!$A$8:$O$21,11,FALSE)*(AX13*$BJ13)</f>
        <v>0</v>
      </c>
      <c r="CX13" s="117">
        <f>HLOOKUP(CX$6,Matrix!$A$8:$O$21,11,FALSE)*(AY13*$BJ13)</f>
        <v>0</v>
      </c>
      <c r="CY13" s="116">
        <f>HLOOKUP(CY$6,Matrix!$A$8:$O$21,12,FALSE)*(AZ13*$BJ13)</f>
        <v>0</v>
      </c>
      <c r="CZ13" s="116">
        <f>HLOOKUP(CZ$6,Matrix!$A$8:$O$21,12,FALSE)*(BA13*$BJ13)</f>
        <v>0</v>
      </c>
      <c r="DA13" s="116">
        <f>HLOOKUP(DA$6,Matrix!$A$8:$O$21,12,FALSE)*(BB13*$BJ13)</f>
        <v>0</v>
      </c>
      <c r="DB13" s="116">
        <f>HLOOKUP(DB$6,Matrix!$A$8:$O$21,12,FALSE)*(BC13*$BJ13)</f>
        <v>0</v>
      </c>
      <c r="DC13" s="117">
        <f>HLOOKUP(DC$6,Matrix!$A$8:$O$21,13,FALSE)*(BD13*$BJ13)</f>
        <v>0</v>
      </c>
      <c r="DD13" s="117">
        <f>HLOOKUP(DD$6,Matrix!$A$8:$O$21,13,FALSE)*(BE13*$BJ13)</f>
        <v>0</v>
      </c>
      <c r="DE13" s="117">
        <f>HLOOKUP(DE$6,Matrix!$A$8:$O$21,13,FALSE)*(BF13*$BJ13)</f>
        <v>0</v>
      </c>
      <c r="DF13" s="117">
        <f>HLOOKUP(DF$6,Matrix!$A$8:$O$21,13,FALSE)*(BG13*$BJ13)</f>
        <v>0</v>
      </c>
      <c r="DG13" s="118">
        <f t="shared" ref="DG13:DG70" si="1">SUM(BK13:DF13)</f>
        <v>32</v>
      </c>
    </row>
    <row r="14" spans="1:111" ht="20">
      <c r="A14" s="293">
        <v>2</v>
      </c>
      <c r="B14" s="294">
        <v>4</v>
      </c>
      <c r="C14" s="294" t="s">
        <v>268</v>
      </c>
      <c r="D14" s="362" t="s">
        <v>274</v>
      </c>
      <c r="E14" s="362"/>
      <c r="F14" s="362"/>
      <c r="G14" s="362"/>
      <c r="H14" s="362"/>
      <c r="I14" s="362"/>
      <c r="J14" s="363"/>
      <c r="K14" s="111" t="s">
        <v>45</v>
      </c>
      <c r="L14" s="112"/>
      <c r="M14" s="112"/>
      <c r="N14" s="112">
        <v>1</v>
      </c>
      <c r="O14" s="112"/>
      <c r="P14" s="113"/>
      <c r="Q14" s="113">
        <v>1</v>
      </c>
      <c r="R14" s="113"/>
      <c r="S14" s="113"/>
      <c r="T14" s="112"/>
      <c r="U14" s="112"/>
      <c r="V14" s="112"/>
      <c r="W14" s="112"/>
      <c r="X14" s="113"/>
      <c r="Y14" s="113"/>
      <c r="Z14" s="113"/>
      <c r="AA14" s="113"/>
      <c r="AB14" s="112"/>
      <c r="AC14" s="112"/>
      <c r="AD14" s="112"/>
      <c r="AE14" s="112"/>
      <c r="AF14" s="113"/>
      <c r="AG14" s="113"/>
      <c r="AH14" s="113"/>
      <c r="AI14" s="113"/>
      <c r="AJ14" s="112"/>
      <c r="AK14" s="112"/>
      <c r="AL14" s="112"/>
      <c r="AM14" s="112"/>
      <c r="AN14" s="113"/>
      <c r="AO14" s="113"/>
      <c r="AP14" s="113"/>
      <c r="AQ14" s="113"/>
      <c r="AR14" s="112"/>
      <c r="AS14" s="112"/>
      <c r="AT14" s="112"/>
      <c r="AU14" s="112"/>
      <c r="AV14" s="113"/>
      <c r="AW14" s="113"/>
      <c r="AX14" s="113"/>
      <c r="AY14" s="113"/>
      <c r="AZ14" s="112"/>
      <c r="BA14" s="112"/>
      <c r="BB14" s="112"/>
      <c r="BC14" s="112"/>
      <c r="BD14" s="113"/>
      <c r="BE14" s="113"/>
      <c r="BF14" s="113"/>
      <c r="BG14" s="113"/>
      <c r="BH14" s="114">
        <f t="shared" si="0"/>
        <v>2</v>
      </c>
      <c r="BI14" s="106"/>
      <c r="BJ14" s="115">
        <f>VLOOKUP(K14,Matrix!$F$3:$G$5,2,FALSE)</f>
        <v>1</v>
      </c>
      <c r="BK14" s="116">
        <f>HLOOKUP(BK$6,Matrix!$A$8:$O$21,2,FALSE)*(L14*$BJ14)</f>
        <v>0</v>
      </c>
      <c r="BL14" s="116">
        <f>HLOOKUP(BL$6,Matrix!$A$8:$O$21,2,FALSE)*(M14*$BJ14)</f>
        <v>0</v>
      </c>
      <c r="BM14" s="116">
        <f>HLOOKUP(BM$6,Matrix!$A$8:$O$21,2,FALSE)*(N14*$BJ14)</f>
        <v>24</v>
      </c>
      <c r="BN14" s="116">
        <f>HLOOKUP(BN$6,Matrix!$A$8:$O$21,2,FALSE)*(O14*$BJ14)</f>
        <v>0</v>
      </c>
      <c r="BO14" s="117">
        <f>HLOOKUP(BO$6,Matrix!$A$8:$O$21,3,FALSE)*(P14*$BJ14)</f>
        <v>0</v>
      </c>
      <c r="BP14" s="117">
        <f>HLOOKUP(BP$6,Matrix!$A$8:$O$21,3,FALSE)*(Q14*$BJ14)</f>
        <v>8</v>
      </c>
      <c r="BQ14" s="117">
        <f>HLOOKUP(BQ$6,Matrix!$A$8:$O$21,3,FALSE)*(R14*$BJ14)</f>
        <v>0</v>
      </c>
      <c r="BR14" s="117">
        <f>HLOOKUP(BR$6,Matrix!$A$8:$O$21,3,FALSE)*(S14*$BJ14)</f>
        <v>0</v>
      </c>
      <c r="BS14" s="116">
        <f>HLOOKUP(BS$6,Matrix!$A$8:$O$21,4,FALSE)*(T14*$BJ14)</f>
        <v>0</v>
      </c>
      <c r="BT14" s="116">
        <f>HLOOKUP(BT$6,Matrix!$A$8:$O$21,4,FALSE)*(U14*$BJ14)</f>
        <v>0</v>
      </c>
      <c r="BU14" s="116">
        <f>HLOOKUP(BU$6,Matrix!$A$8:$O$21,4,FALSE)*(V14*$BJ14)</f>
        <v>0</v>
      </c>
      <c r="BV14" s="116">
        <f>HLOOKUP(BV$6,Matrix!$A$8:$O$21,4,FALSE)*(W14*$BJ14)</f>
        <v>0</v>
      </c>
      <c r="BW14" s="117">
        <f>HLOOKUP(BW$6,Matrix!$A$8:$O$21,5,FALSE)*(X14*$BJ14)</f>
        <v>0</v>
      </c>
      <c r="BX14" s="117">
        <f>HLOOKUP(BX$6,Matrix!$A$8:$O$21,5,FALSE)*(Y14*$BJ14)</f>
        <v>0</v>
      </c>
      <c r="BY14" s="117">
        <f>HLOOKUP(BY$6,Matrix!$A$8:$O$21,5,FALSE)*(Z14*$BJ14)</f>
        <v>0</v>
      </c>
      <c r="BZ14" s="117">
        <f>HLOOKUP(BZ$6,Matrix!$A$8:$O$21,5,FALSE)*(AA14*$BJ14)</f>
        <v>0</v>
      </c>
      <c r="CA14" s="116">
        <f>HLOOKUP(CA$6,Matrix!$A$8:$O$21,6,FALSE)*(AB14*$BJ14)</f>
        <v>0</v>
      </c>
      <c r="CB14" s="116">
        <f>HLOOKUP(CB$6,Matrix!$A$8:$O$21,6,FALSE)*(AC14*$BJ14)</f>
        <v>0</v>
      </c>
      <c r="CC14" s="116">
        <f>HLOOKUP(CC$6,Matrix!$A$8:$O$21,6,FALSE)*(AD14*$BJ14)</f>
        <v>0</v>
      </c>
      <c r="CD14" s="116">
        <f>HLOOKUP(CD$6,Matrix!$A$8:$O$21,6,FALSE)*(AE14*$BJ14)</f>
        <v>0</v>
      </c>
      <c r="CE14" s="117">
        <f>HLOOKUP(CE$6,Matrix!$A$8:$O$21,7,FALSE)*(AF14*$BJ14)</f>
        <v>0</v>
      </c>
      <c r="CF14" s="117">
        <f>HLOOKUP(CF$6,Matrix!$A$8:$O$21,7,FALSE)*(AG14*$BJ14)</f>
        <v>0</v>
      </c>
      <c r="CG14" s="117">
        <f>HLOOKUP(CG$6,Matrix!$A$8:$O$21,7,FALSE)*(AH14*$BJ14)</f>
        <v>0</v>
      </c>
      <c r="CH14" s="117">
        <f>HLOOKUP(CH$6,Matrix!$A$8:$O$21,7,FALSE)*(AI14*$BJ14)</f>
        <v>0</v>
      </c>
      <c r="CI14" s="116">
        <f>HLOOKUP(CI$6,Matrix!$A$8:$O$21,8,FALSE)*(AJ14*$BJ14)</f>
        <v>0</v>
      </c>
      <c r="CJ14" s="116">
        <f>HLOOKUP(CJ$6,Matrix!$A$8:$O$21,8,FALSE)*(AK14*$BJ14)</f>
        <v>0</v>
      </c>
      <c r="CK14" s="116">
        <f>HLOOKUP(CK$6,Matrix!$A$8:$O$21,8,FALSE)*(AL14*$BJ14)</f>
        <v>0</v>
      </c>
      <c r="CL14" s="116">
        <f>HLOOKUP(CL$6,Matrix!$A$8:$O$21,8,FALSE)*(AM14*$BJ14)</f>
        <v>0</v>
      </c>
      <c r="CM14" s="117">
        <f>HLOOKUP(CM$6,Matrix!$A$8:$O$21,9,FALSE)*(AN14*$BJ14)</f>
        <v>0</v>
      </c>
      <c r="CN14" s="117">
        <f>HLOOKUP(CN$6,Matrix!$A$8:$O$21,9,FALSE)*(AO14*$BJ14)</f>
        <v>0</v>
      </c>
      <c r="CO14" s="117">
        <f>HLOOKUP(CO$6,Matrix!$A$8:$O$21,9,FALSE)*(AP14*$BJ14)</f>
        <v>0</v>
      </c>
      <c r="CP14" s="117">
        <f>HLOOKUP(CP$6,Matrix!$A$8:$O$21,9,FALSE)*(AQ14*$BJ14)</f>
        <v>0</v>
      </c>
      <c r="CQ14" s="116">
        <f>HLOOKUP(CQ$6,Matrix!$A$8:$O$21,10,FALSE)*(AR14*$BJ14)</f>
        <v>0</v>
      </c>
      <c r="CR14" s="116">
        <f>HLOOKUP(CR$6,Matrix!$A$8:$O$21,10,FALSE)*(AS14*$BJ14)</f>
        <v>0</v>
      </c>
      <c r="CS14" s="116">
        <f>HLOOKUP(CS$6,Matrix!$A$8:$O$21,10,FALSE)*(AT14*$BJ14)</f>
        <v>0</v>
      </c>
      <c r="CT14" s="116">
        <f>HLOOKUP(CT$6,Matrix!$A$8:$O$21,10,FALSE)*(AU14*$BJ14)</f>
        <v>0</v>
      </c>
      <c r="CU14" s="117">
        <f>HLOOKUP(CU$6,Matrix!$A$8:$O$21,11,FALSE)*(AV14*$BJ14)</f>
        <v>0</v>
      </c>
      <c r="CV14" s="117">
        <f>HLOOKUP(CV$6,Matrix!$A$8:$O$21,11,FALSE)*(AW14*$BJ14)</f>
        <v>0</v>
      </c>
      <c r="CW14" s="117">
        <f>HLOOKUP(CW$6,Matrix!$A$8:$O$21,11,FALSE)*(AX14*$BJ14)</f>
        <v>0</v>
      </c>
      <c r="CX14" s="117">
        <f>HLOOKUP(CX$6,Matrix!$A$8:$O$21,11,FALSE)*(AY14*$BJ14)</f>
        <v>0</v>
      </c>
      <c r="CY14" s="116">
        <f>HLOOKUP(CY$6,Matrix!$A$8:$O$21,12,FALSE)*(AZ14*$BJ14)</f>
        <v>0</v>
      </c>
      <c r="CZ14" s="116">
        <f>HLOOKUP(CZ$6,Matrix!$A$8:$O$21,12,FALSE)*(BA14*$BJ14)</f>
        <v>0</v>
      </c>
      <c r="DA14" s="116">
        <f>HLOOKUP(DA$6,Matrix!$A$8:$O$21,12,FALSE)*(BB14*$BJ14)</f>
        <v>0</v>
      </c>
      <c r="DB14" s="116">
        <f>HLOOKUP(DB$6,Matrix!$A$8:$O$21,12,FALSE)*(BC14*$BJ14)</f>
        <v>0</v>
      </c>
      <c r="DC14" s="117">
        <f>HLOOKUP(DC$6,Matrix!$A$8:$O$21,13,FALSE)*(BD14*$BJ14)</f>
        <v>0</v>
      </c>
      <c r="DD14" s="117">
        <f>HLOOKUP(DD$6,Matrix!$A$8:$O$21,13,FALSE)*(BE14*$BJ14)</f>
        <v>0</v>
      </c>
      <c r="DE14" s="117">
        <f>HLOOKUP(DE$6,Matrix!$A$8:$O$21,13,FALSE)*(BF14*$BJ14)</f>
        <v>0</v>
      </c>
      <c r="DF14" s="117">
        <f>HLOOKUP(DF$6,Matrix!$A$8:$O$21,13,FALSE)*(BG14*$BJ14)</f>
        <v>0</v>
      </c>
      <c r="DG14" s="118">
        <f t="shared" si="1"/>
        <v>32</v>
      </c>
    </row>
    <row r="15" spans="1:111">
      <c r="A15" s="293">
        <v>2</v>
      </c>
      <c r="B15" s="294">
        <v>4</v>
      </c>
      <c r="C15" s="294" t="s">
        <v>284</v>
      </c>
      <c r="D15" s="294" t="s">
        <v>275</v>
      </c>
      <c r="E15" s="294"/>
      <c r="F15" s="294"/>
      <c r="G15" s="294"/>
      <c r="H15" s="294"/>
      <c r="I15" s="294"/>
      <c r="J15" s="295"/>
      <c r="K15" s="111" t="s">
        <v>45</v>
      </c>
      <c r="L15" s="112"/>
      <c r="M15" s="112"/>
      <c r="N15" s="112"/>
      <c r="O15" s="112"/>
      <c r="P15" s="113">
        <v>1</v>
      </c>
      <c r="Q15" s="113"/>
      <c r="R15" s="113"/>
      <c r="S15" s="113"/>
      <c r="T15" s="112"/>
      <c r="U15" s="112"/>
      <c r="V15" s="112"/>
      <c r="W15" s="112"/>
      <c r="X15" s="113"/>
      <c r="Y15" s="113"/>
      <c r="Z15" s="113"/>
      <c r="AA15" s="113"/>
      <c r="AB15" s="112"/>
      <c r="AC15" s="112"/>
      <c r="AD15" s="112"/>
      <c r="AE15" s="112"/>
      <c r="AF15" s="113"/>
      <c r="AG15" s="113"/>
      <c r="AH15" s="113"/>
      <c r="AI15" s="113"/>
      <c r="AJ15" s="112"/>
      <c r="AK15" s="112"/>
      <c r="AL15" s="112"/>
      <c r="AM15" s="112"/>
      <c r="AN15" s="113"/>
      <c r="AO15" s="113"/>
      <c r="AP15" s="113"/>
      <c r="AQ15" s="113"/>
      <c r="AR15" s="112"/>
      <c r="AS15" s="112"/>
      <c r="AT15" s="112"/>
      <c r="AU15" s="112"/>
      <c r="AV15" s="113"/>
      <c r="AW15" s="113"/>
      <c r="AX15" s="113"/>
      <c r="AY15" s="113"/>
      <c r="AZ15" s="112"/>
      <c r="BA15" s="112"/>
      <c r="BB15" s="112"/>
      <c r="BC15" s="112"/>
      <c r="BD15" s="113"/>
      <c r="BE15" s="113"/>
      <c r="BF15" s="113"/>
      <c r="BG15" s="113"/>
      <c r="BH15" s="114">
        <f t="shared" ref="BH15:BH25" si="2">SUM(L15:BG15)</f>
        <v>1</v>
      </c>
      <c r="BI15" s="106"/>
      <c r="BJ15" s="115">
        <f>VLOOKUP(K15,Matrix!$F$3:$G$5,2,FALSE)</f>
        <v>1</v>
      </c>
      <c r="BK15" s="116">
        <f>HLOOKUP(BK$6,Matrix!$A$8:$O$21,2,FALSE)*(L15*$BJ15)</f>
        <v>0</v>
      </c>
      <c r="BL15" s="116">
        <f>HLOOKUP(BL$6,Matrix!$A$8:$O$21,2,FALSE)*(M15*$BJ15)</f>
        <v>0</v>
      </c>
      <c r="BM15" s="116">
        <f>HLOOKUP(BM$6,Matrix!$A$8:$O$21,2,FALSE)*(N15*$BJ15)</f>
        <v>0</v>
      </c>
      <c r="BN15" s="116">
        <f>HLOOKUP(BN$6,Matrix!$A$8:$O$21,2,FALSE)*(O15*$BJ15)</f>
        <v>0</v>
      </c>
      <c r="BO15" s="117">
        <f>HLOOKUP(BO$6,Matrix!$A$8:$O$21,3,FALSE)*(P15*$BJ15)</f>
        <v>4</v>
      </c>
      <c r="BP15" s="117">
        <f>HLOOKUP(BP$6,Matrix!$A$8:$O$21,3,FALSE)*(Q15*$BJ15)</f>
        <v>0</v>
      </c>
      <c r="BQ15" s="117">
        <f>HLOOKUP(BQ$6,Matrix!$A$8:$O$21,3,FALSE)*(R15*$BJ15)</f>
        <v>0</v>
      </c>
      <c r="BR15" s="117">
        <f>HLOOKUP(BR$6,Matrix!$A$8:$O$21,3,FALSE)*(S15*$BJ15)</f>
        <v>0</v>
      </c>
      <c r="BS15" s="116">
        <f>HLOOKUP(BS$6,Matrix!$A$8:$O$21,4,FALSE)*(T15*$BJ15)</f>
        <v>0</v>
      </c>
      <c r="BT15" s="116">
        <f>HLOOKUP(BT$6,Matrix!$A$8:$O$21,4,FALSE)*(U15*$BJ15)</f>
        <v>0</v>
      </c>
      <c r="BU15" s="116">
        <f>HLOOKUP(BU$6,Matrix!$A$8:$O$21,4,FALSE)*(V15*$BJ15)</f>
        <v>0</v>
      </c>
      <c r="BV15" s="116">
        <f>HLOOKUP(BV$6,Matrix!$A$8:$O$21,4,FALSE)*(W15*$BJ15)</f>
        <v>0</v>
      </c>
      <c r="BW15" s="117">
        <f>HLOOKUP(BW$6,Matrix!$A$8:$O$21,5,FALSE)*(X15*$BJ15)</f>
        <v>0</v>
      </c>
      <c r="BX15" s="117">
        <f>HLOOKUP(BX$6,Matrix!$A$8:$O$21,5,FALSE)*(Y15*$BJ15)</f>
        <v>0</v>
      </c>
      <c r="BY15" s="117">
        <f>HLOOKUP(BY$6,Matrix!$A$8:$O$21,5,FALSE)*(Z15*$BJ15)</f>
        <v>0</v>
      </c>
      <c r="BZ15" s="117">
        <f>HLOOKUP(BZ$6,Matrix!$A$8:$O$21,5,FALSE)*(AA15*$BJ15)</f>
        <v>0</v>
      </c>
      <c r="CA15" s="116">
        <f>HLOOKUP(CA$6,Matrix!$A$8:$O$21,6,FALSE)*(AB15*$BJ15)</f>
        <v>0</v>
      </c>
      <c r="CB15" s="116">
        <f>HLOOKUP(CB$6,Matrix!$A$8:$O$21,6,FALSE)*(AC15*$BJ15)</f>
        <v>0</v>
      </c>
      <c r="CC15" s="116">
        <f>HLOOKUP(CC$6,Matrix!$A$8:$O$21,6,FALSE)*(AD15*$BJ15)</f>
        <v>0</v>
      </c>
      <c r="CD15" s="116">
        <f>HLOOKUP(CD$6,Matrix!$A$8:$O$21,6,FALSE)*(AE15*$BJ15)</f>
        <v>0</v>
      </c>
      <c r="CE15" s="117">
        <f>HLOOKUP(CE$6,Matrix!$A$8:$O$21,7,FALSE)*(AF15*$BJ15)</f>
        <v>0</v>
      </c>
      <c r="CF15" s="117">
        <f>HLOOKUP(CF$6,Matrix!$A$8:$O$21,7,FALSE)*(AG15*$BJ15)</f>
        <v>0</v>
      </c>
      <c r="CG15" s="117">
        <f>HLOOKUP(CG$6,Matrix!$A$8:$O$21,7,FALSE)*(AH15*$BJ15)</f>
        <v>0</v>
      </c>
      <c r="CH15" s="117">
        <f>HLOOKUP(CH$6,Matrix!$A$8:$O$21,7,FALSE)*(AI15*$BJ15)</f>
        <v>0</v>
      </c>
      <c r="CI15" s="116">
        <f>HLOOKUP(CI$6,Matrix!$A$8:$O$21,8,FALSE)*(AJ15*$BJ15)</f>
        <v>0</v>
      </c>
      <c r="CJ15" s="116">
        <f>HLOOKUP(CJ$6,Matrix!$A$8:$O$21,8,FALSE)*(AK15*$BJ15)</f>
        <v>0</v>
      </c>
      <c r="CK15" s="116">
        <f>HLOOKUP(CK$6,Matrix!$A$8:$O$21,8,FALSE)*(AL15*$BJ15)</f>
        <v>0</v>
      </c>
      <c r="CL15" s="116">
        <f>HLOOKUP(CL$6,Matrix!$A$8:$O$21,8,FALSE)*(AM15*$BJ15)</f>
        <v>0</v>
      </c>
      <c r="CM15" s="117">
        <f>HLOOKUP(CM$6,Matrix!$A$8:$O$21,9,FALSE)*(AN15*$BJ15)</f>
        <v>0</v>
      </c>
      <c r="CN15" s="117">
        <f>HLOOKUP(CN$6,Matrix!$A$8:$O$21,9,FALSE)*(AO15*$BJ15)</f>
        <v>0</v>
      </c>
      <c r="CO15" s="117">
        <f>HLOOKUP(CO$6,Matrix!$A$8:$O$21,9,FALSE)*(AP15*$BJ15)</f>
        <v>0</v>
      </c>
      <c r="CP15" s="117">
        <f>HLOOKUP(CP$6,Matrix!$A$8:$O$21,9,FALSE)*(AQ15*$BJ15)</f>
        <v>0</v>
      </c>
      <c r="CQ15" s="116">
        <f>HLOOKUP(CQ$6,Matrix!$A$8:$O$21,10,FALSE)*(AR15*$BJ15)</f>
        <v>0</v>
      </c>
      <c r="CR15" s="116">
        <f>HLOOKUP(CR$6,Matrix!$A$8:$O$21,10,FALSE)*(AS15*$BJ15)</f>
        <v>0</v>
      </c>
      <c r="CS15" s="116">
        <f>HLOOKUP(CS$6,Matrix!$A$8:$O$21,10,FALSE)*(AT15*$BJ15)</f>
        <v>0</v>
      </c>
      <c r="CT15" s="116">
        <f>HLOOKUP(CT$6,Matrix!$A$8:$O$21,10,FALSE)*(AU15*$BJ15)</f>
        <v>0</v>
      </c>
      <c r="CU15" s="117">
        <f>HLOOKUP(CU$6,Matrix!$A$8:$O$21,11,FALSE)*(AV15*$BJ15)</f>
        <v>0</v>
      </c>
      <c r="CV15" s="117">
        <f>HLOOKUP(CV$6,Matrix!$A$8:$O$21,11,FALSE)*(AW15*$BJ15)</f>
        <v>0</v>
      </c>
      <c r="CW15" s="117">
        <f>HLOOKUP(CW$6,Matrix!$A$8:$O$21,11,FALSE)*(AX15*$BJ15)</f>
        <v>0</v>
      </c>
      <c r="CX15" s="117">
        <f>HLOOKUP(CX$6,Matrix!$A$8:$O$21,11,FALSE)*(AY15*$BJ15)</f>
        <v>0</v>
      </c>
      <c r="CY15" s="116">
        <f>HLOOKUP(CY$6,Matrix!$A$8:$O$21,12,FALSE)*(AZ15*$BJ15)</f>
        <v>0</v>
      </c>
      <c r="CZ15" s="116">
        <f>HLOOKUP(CZ$6,Matrix!$A$8:$O$21,12,FALSE)*(BA15*$BJ15)</f>
        <v>0</v>
      </c>
      <c r="DA15" s="116">
        <f>HLOOKUP(DA$6,Matrix!$A$8:$O$21,12,FALSE)*(BB15*$BJ15)</f>
        <v>0</v>
      </c>
      <c r="DB15" s="116">
        <f>HLOOKUP(DB$6,Matrix!$A$8:$O$21,12,FALSE)*(BC15*$BJ15)</f>
        <v>0</v>
      </c>
      <c r="DC15" s="117">
        <f>HLOOKUP(DC$6,Matrix!$A$8:$O$21,13,FALSE)*(BD15*$BJ15)</f>
        <v>0</v>
      </c>
      <c r="DD15" s="117">
        <f>HLOOKUP(DD$6,Matrix!$A$8:$O$21,13,FALSE)*(BE15*$BJ15)</f>
        <v>0</v>
      </c>
      <c r="DE15" s="117">
        <f>HLOOKUP(DE$6,Matrix!$A$8:$O$21,13,FALSE)*(BF15*$BJ15)</f>
        <v>0</v>
      </c>
      <c r="DF15" s="117">
        <f>HLOOKUP(DF$6,Matrix!$A$8:$O$21,13,FALSE)*(BG15*$BJ15)</f>
        <v>0</v>
      </c>
      <c r="DG15" s="118">
        <f t="shared" ref="DG15:DG25" si="3">SUM(BK15:DF15)</f>
        <v>4</v>
      </c>
    </row>
    <row r="16" spans="1:111">
      <c r="A16" s="293">
        <v>2</v>
      </c>
      <c r="B16" s="294">
        <v>4</v>
      </c>
      <c r="C16" s="294" t="s">
        <v>284</v>
      </c>
      <c r="D16" s="362" t="s">
        <v>276</v>
      </c>
      <c r="E16" s="362"/>
      <c r="F16" s="362"/>
      <c r="G16" s="362"/>
      <c r="H16" s="362"/>
      <c r="I16" s="362"/>
      <c r="J16" s="363"/>
      <c r="K16" s="111" t="s">
        <v>45</v>
      </c>
      <c r="L16" s="112"/>
      <c r="M16" s="112"/>
      <c r="N16" s="112"/>
      <c r="O16" s="112"/>
      <c r="P16" s="113">
        <v>1</v>
      </c>
      <c r="Q16" s="113"/>
      <c r="R16" s="113"/>
      <c r="S16" s="113"/>
      <c r="T16" s="112"/>
      <c r="U16" s="112"/>
      <c r="V16" s="112"/>
      <c r="W16" s="112"/>
      <c r="X16" s="113"/>
      <c r="Y16" s="113"/>
      <c r="Z16" s="113"/>
      <c r="AA16" s="113"/>
      <c r="AB16" s="112"/>
      <c r="AC16" s="112"/>
      <c r="AD16" s="112"/>
      <c r="AE16" s="112"/>
      <c r="AF16" s="113"/>
      <c r="AG16" s="113"/>
      <c r="AH16" s="113"/>
      <c r="AI16" s="113"/>
      <c r="AJ16" s="112"/>
      <c r="AK16" s="112"/>
      <c r="AL16" s="112"/>
      <c r="AM16" s="112"/>
      <c r="AN16" s="113"/>
      <c r="AO16" s="113"/>
      <c r="AP16" s="113"/>
      <c r="AQ16" s="113"/>
      <c r="AR16" s="112"/>
      <c r="AS16" s="112"/>
      <c r="AT16" s="112"/>
      <c r="AU16" s="112"/>
      <c r="AV16" s="113"/>
      <c r="AW16" s="113"/>
      <c r="AX16" s="113"/>
      <c r="AY16" s="113"/>
      <c r="AZ16" s="112"/>
      <c r="BA16" s="112"/>
      <c r="BB16" s="112"/>
      <c r="BC16" s="112"/>
      <c r="BD16" s="113"/>
      <c r="BE16" s="113"/>
      <c r="BF16" s="113"/>
      <c r="BG16" s="113"/>
      <c r="BH16" s="114">
        <f t="shared" si="2"/>
        <v>1</v>
      </c>
      <c r="BI16" s="106"/>
      <c r="BJ16" s="115">
        <f>VLOOKUP(K16,Matrix!$F$3:$G$5,2,FALSE)</f>
        <v>1</v>
      </c>
      <c r="BK16" s="116">
        <f>HLOOKUP(BK$6,Matrix!$A$8:$O$21,2,FALSE)*(L16*$BJ16)</f>
        <v>0</v>
      </c>
      <c r="BL16" s="116">
        <f>HLOOKUP(BL$6,Matrix!$A$8:$O$21,2,FALSE)*(M16*$BJ16)</f>
        <v>0</v>
      </c>
      <c r="BM16" s="116">
        <f>HLOOKUP(BM$6,Matrix!$A$8:$O$21,2,FALSE)*(N16*$BJ16)</f>
        <v>0</v>
      </c>
      <c r="BN16" s="116">
        <f>HLOOKUP(BN$6,Matrix!$A$8:$O$21,2,FALSE)*(O16*$BJ16)</f>
        <v>0</v>
      </c>
      <c r="BO16" s="117">
        <f>HLOOKUP(BO$6,Matrix!$A$8:$O$21,3,FALSE)*(P16*$BJ16)</f>
        <v>4</v>
      </c>
      <c r="BP16" s="117">
        <f>HLOOKUP(BP$6,Matrix!$A$8:$O$21,3,FALSE)*(Q16*$BJ16)</f>
        <v>0</v>
      </c>
      <c r="BQ16" s="117">
        <f>HLOOKUP(BQ$6,Matrix!$A$8:$O$21,3,FALSE)*(R16*$BJ16)</f>
        <v>0</v>
      </c>
      <c r="BR16" s="117">
        <f>HLOOKUP(BR$6,Matrix!$A$8:$O$21,3,FALSE)*(S16*$BJ16)</f>
        <v>0</v>
      </c>
      <c r="BS16" s="116">
        <f>HLOOKUP(BS$6,Matrix!$A$8:$O$21,4,FALSE)*(T16*$BJ16)</f>
        <v>0</v>
      </c>
      <c r="BT16" s="116">
        <f>HLOOKUP(BT$6,Matrix!$A$8:$O$21,4,FALSE)*(U16*$BJ16)</f>
        <v>0</v>
      </c>
      <c r="BU16" s="116">
        <f>HLOOKUP(BU$6,Matrix!$A$8:$O$21,4,FALSE)*(V16*$BJ16)</f>
        <v>0</v>
      </c>
      <c r="BV16" s="116">
        <f>HLOOKUP(BV$6,Matrix!$A$8:$O$21,4,FALSE)*(W16*$BJ16)</f>
        <v>0</v>
      </c>
      <c r="BW16" s="117">
        <f>HLOOKUP(BW$6,Matrix!$A$8:$O$21,5,FALSE)*(X16*$BJ16)</f>
        <v>0</v>
      </c>
      <c r="BX16" s="117">
        <f>HLOOKUP(BX$6,Matrix!$A$8:$O$21,5,FALSE)*(Y16*$BJ16)</f>
        <v>0</v>
      </c>
      <c r="BY16" s="117">
        <f>HLOOKUP(BY$6,Matrix!$A$8:$O$21,5,FALSE)*(Z16*$BJ16)</f>
        <v>0</v>
      </c>
      <c r="BZ16" s="117">
        <f>HLOOKUP(BZ$6,Matrix!$A$8:$O$21,5,FALSE)*(AA16*$BJ16)</f>
        <v>0</v>
      </c>
      <c r="CA16" s="116">
        <f>HLOOKUP(CA$6,Matrix!$A$8:$O$21,6,FALSE)*(AB16*$BJ16)</f>
        <v>0</v>
      </c>
      <c r="CB16" s="116">
        <f>HLOOKUP(CB$6,Matrix!$A$8:$O$21,6,FALSE)*(AC16*$BJ16)</f>
        <v>0</v>
      </c>
      <c r="CC16" s="116">
        <f>HLOOKUP(CC$6,Matrix!$A$8:$O$21,6,FALSE)*(AD16*$BJ16)</f>
        <v>0</v>
      </c>
      <c r="CD16" s="116">
        <f>HLOOKUP(CD$6,Matrix!$A$8:$O$21,6,FALSE)*(AE16*$BJ16)</f>
        <v>0</v>
      </c>
      <c r="CE16" s="117">
        <f>HLOOKUP(CE$6,Matrix!$A$8:$O$21,7,FALSE)*(AF16*$BJ16)</f>
        <v>0</v>
      </c>
      <c r="CF16" s="117">
        <f>HLOOKUP(CF$6,Matrix!$A$8:$O$21,7,FALSE)*(AG16*$BJ16)</f>
        <v>0</v>
      </c>
      <c r="CG16" s="117">
        <f>HLOOKUP(CG$6,Matrix!$A$8:$O$21,7,FALSE)*(AH16*$BJ16)</f>
        <v>0</v>
      </c>
      <c r="CH16" s="117">
        <f>HLOOKUP(CH$6,Matrix!$A$8:$O$21,7,FALSE)*(AI16*$BJ16)</f>
        <v>0</v>
      </c>
      <c r="CI16" s="116">
        <f>HLOOKUP(CI$6,Matrix!$A$8:$O$21,8,FALSE)*(AJ16*$BJ16)</f>
        <v>0</v>
      </c>
      <c r="CJ16" s="116">
        <f>HLOOKUP(CJ$6,Matrix!$A$8:$O$21,8,FALSE)*(AK16*$BJ16)</f>
        <v>0</v>
      </c>
      <c r="CK16" s="116">
        <f>HLOOKUP(CK$6,Matrix!$A$8:$O$21,8,FALSE)*(AL16*$BJ16)</f>
        <v>0</v>
      </c>
      <c r="CL16" s="116">
        <f>HLOOKUP(CL$6,Matrix!$A$8:$O$21,8,FALSE)*(AM16*$BJ16)</f>
        <v>0</v>
      </c>
      <c r="CM16" s="117">
        <f>HLOOKUP(CM$6,Matrix!$A$8:$O$21,9,FALSE)*(AN16*$BJ16)</f>
        <v>0</v>
      </c>
      <c r="CN16" s="117">
        <f>HLOOKUP(CN$6,Matrix!$A$8:$O$21,9,FALSE)*(AO16*$BJ16)</f>
        <v>0</v>
      </c>
      <c r="CO16" s="117">
        <f>HLOOKUP(CO$6,Matrix!$A$8:$O$21,9,FALSE)*(AP16*$BJ16)</f>
        <v>0</v>
      </c>
      <c r="CP16" s="117">
        <f>HLOOKUP(CP$6,Matrix!$A$8:$O$21,9,FALSE)*(AQ16*$BJ16)</f>
        <v>0</v>
      </c>
      <c r="CQ16" s="116">
        <f>HLOOKUP(CQ$6,Matrix!$A$8:$O$21,10,FALSE)*(AR16*$BJ16)</f>
        <v>0</v>
      </c>
      <c r="CR16" s="116">
        <f>HLOOKUP(CR$6,Matrix!$A$8:$O$21,10,FALSE)*(AS16*$BJ16)</f>
        <v>0</v>
      </c>
      <c r="CS16" s="116">
        <f>HLOOKUP(CS$6,Matrix!$A$8:$O$21,10,FALSE)*(AT16*$BJ16)</f>
        <v>0</v>
      </c>
      <c r="CT16" s="116">
        <f>HLOOKUP(CT$6,Matrix!$A$8:$O$21,10,FALSE)*(AU16*$BJ16)</f>
        <v>0</v>
      </c>
      <c r="CU16" s="117">
        <f>HLOOKUP(CU$6,Matrix!$A$8:$O$21,11,FALSE)*(AV16*$BJ16)</f>
        <v>0</v>
      </c>
      <c r="CV16" s="117">
        <f>HLOOKUP(CV$6,Matrix!$A$8:$O$21,11,FALSE)*(AW16*$BJ16)</f>
        <v>0</v>
      </c>
      <c r="CW16" s="117">
        <f>HLOOKUP(CW$6,Matrix!$A$8:$O$21,11,FALSE)*(AX16*$BJ16)</f>
        <v>0</v>
      </c>
      <c r="CX16" s="117">
        <f>HLOOKUP(CX$6,Matrix!$A$8:$O$21,11,FALSE)*(AY16*$BJ16)</f>
        <v>0</v>
      </c>
      <c r="CY16" s="116">
        <f>HLOOKUP(CY$6,Matrix!$A$8:$O$21,12,FALSE)*(AZ16*$BJ16)</f>
        <v>0</v>
      </c>
      <c r="CZ16" s="116">
        <f>HLOOKUP(CZ$6,Matrix!$A$8:$O$21,12,FALSE)*(BA16*$BJ16)</f>
        <v>0</v>
      </c>
      <c r="DA16" s="116">
        <f>HLOOKUP(DA$6,Matrix!$A$8:$O$21,12,FALSE)*(BB16*$BJ16)</f>
        <v>0</v>
      </c>
      <c r="DB16" s="116">
        <f>HLOOKUP(DB$6,Matrix!$A$8:$O$21,12,FALSE)*(BC16*$BJ16)</f>
        <v>0</v>
      </c>
      <c r="DC16" s="117">
        <f>HLOOKUP(DC$6,Matrix!$A$8:$O$21,13,FALSE)*(BD16*$BJ16)</f>
        <v>0</v>
      </c>
      <c r="DD16" s="117">
        <f>HLOOKUP(DD$6,Matrix!$A$8:$O$21,13,FALSE)*(BE16*$BJ16)</f>
        <v>0</v>
      </c>
      <c r="DE16" s="117">
        <f>HLOOKUP(DE$6,Matrix!$A$8:$O$21,13,FALSE)*(BF16*$BJ16)</f>
        <v>0</v>
      </c>
      <c r="DF16" s="117">
        <f>HLOOKUP(DF$6,Matrix!$A$8:$O$21,13,FALSE)*(BG16*$BJ16)</f>
        <v>0</v>
      </c>
      <c r="DG16" s="118">
        <f t="shared" si="3"/>
        <v>4</v>
      </c>
    </row>
    <row r="17" spans="1:111">
      <c r="A17" s="293">
        <v>2</v>
      </c>
      <c r="B17" s="294">
        <v>4</v>
      </c>
      <c r="C17" s="294" t="s">
        <v>284</v>
      </c>
      <c r="D17" s="362" t="s">
        <v>277</v>
      </c>
      <c r="E17" s="362"/>
      <c r="F17" s="362"/>
      <c r="G17" s="362"/>
      <c r="H17" s="362"/>
      <c r="I17" s="362"/>
      <c r="J17" s="363"/>
      <c r="K17" s="111" t="s">
        <v>45</v>
      </c>
      <c r="L17" s="112"/>
      <c r="M17" s="112"/>
      <c r="N17" s="112"/>
      <c r="O17" s="112"/>
      <c r="P17" s="113">
        <v>1</v>
      </c>
      <c r="Q17" s="113"/>
      <c r="R17" s="113"/>
      <c r="S17" s="113"/>
      <c r="T17" s="112"/>
      <c r="U17" s="112"/>
      <c r="V17" s="112"/>
      <c r="W17" s="112"/>
      <c r="X17" s="113"/>
      <c r="Y17" s="113"/>
      <c r="Z17" s="113"/>
      <c r="AA17" s="113"/>
      <c r="AB17" s="112"/>
      <c r="AC17" s="112"/>
      <c r="AD17" s="112"/>
      <c r="AE17" s="112"/>
      <c r="AF17" s="113"/>
      <c r="AG17" s="113"/>
      <c r="AH17" s="113"/>
      <c r="AI17" s="113"/>
      <c r="AJ17" s="112"/>
      <c r="AK17" s="112"/>
      <c r="AL17" s="112"/>
      <c r="AM17" s="112"/>
      <c r="AN17" s="113"/>
      <c r="AO17" s="113"/>
      <c r="AP17" s="113"/>
      <c r="AQ17" s="113"/>
      <c r="AR17" s="112"/>
      <c r="AS17" s="112"/>
      <c r="AT17" s="112"/>
      <c r="AU17" s="112"/>
      <c r="AV17" s="113"/>
      <c r="AW17" s="113"/>
      <c r="AX17" s="113"/>
      <c r="AY17" s="113"/>
      <c r="AZ17" s="112"/>
      <c r="BA17" s="112"/>
      <c r="BB17" s="112"/>
      <c r="BC17" s="112"/>
      <c r="BD17" s="113"/>
      <c r="BE17" s="113"/>
      <c r="BF17" s="113"/>
      <c r="BG17" s="113"/>
      <c r="BH17" s="114">
        <f t="shared" si="2"/>
        <v>1</v>
      </c>
      <c r="BI17" s="106"/>
      <c r="BJ17" s="115">
        <f>VLOOKUP(K17,Matrix!$F$3:$G$5,2,FALSE)</f>
        <v>1</v>
      </c>
      <c r="BK17" s="116">
        <f>HLOOKUP(BK$6,Matrix!$A$8:$O$21,2,FALSE)*(L17*$BJ17)</f>
        <v>0</v>
      </c>
      <c r="BL17" s="116">
        <f>HLOOKUP(BL$6,Matrix!$A$8:$O$21,2,FALSE)*(M17*$BJ17)</f>
        <v>0</v>
      </c>
      <c r="BM17" s="116">
        <f>HLOOKUP(BM$6,Matrix!$A$8:$O$21,2,FALSE)*(N17*$BJ17)</f>
        <v>0</v>
      </c>
      <c r="BN17" s="116">
        <f>HLOOKUP(BN$6,Matrix!$A$8:$O$21,2,FALSE)*(O17*$BJ17)</f>
        <v>0</v>
      </c>
      <c r="BO17" s="117">
        <f>HLOOKUP(BO$6,Matrix!$A$8:$O$21,3,FALSE)*(P17*$BJ17)</f>
        <v>4</v>
      </c>
      <c r="BP17" s="117">
        <f>HLOOKUP(BP$6,Matrix!$A$8:$O$21,3,FALSE)*(Q17*$BJ17)</f>
        <v>0</v>
      </c>
      <c r="BQ17" s="117">
        <f>HLOOKUP(BQ$6,Matrix!$A$8:$O$21,3,FALSE)*(R17*$BJ17)</f>
        <v>0</v>
      </c>
      <c r="BR17" s="117">
        <f>HLOOKUP(BR$6,Matrix!$A$8:$O$21,3,FALSE)*(S17*$BJ17)</f>
        <v>0</v>
      </c>
      <c r="BS17" s="116">
        <f>HLOOKUP(BS$6,Matrix!$A$8:$O$21,4,FALSE)*(T17*$BJ17)</f>
        <v>0</v>
      </c>
      <c r="BT17" s="116">
        <f>HLOOKUP(BT$6,Matrix!$A$8:$O$21,4,FALSE)*(U17*$BJ17)</f>
        <v>0</v>
      </c>
      <c r="BU17" s="116">
        <f>HLOOKUP(BU$6,Matrix!$A$8:$O$21,4,FALSE)*(V17*$BJ17)</f>
        <v>0</v>
      </c>
      <c r="BV17" s="116">
        <f>HLOOKUP(BV$6,Matrix!$A$8:$O$21,4,FALSE)*(W17*$BJ17)</f>
        <v>0</v>
      </c>
      <c r="BW17" s="117">
        <f>HLOOKUP(BW$6,Matrix!$A$8:$O$21,5,FALSE)*(X17*$BJ17)</f>
        <v>0</v>
      </c>
      <c r="BX17" s="117">
        <f>HLOOKUP(BX$6,Matrix!$A$8:$O$21,5,FALSE)*(Y17*$BJ17)</f>
        <v>0</v>
      </c>
      <c r="BY17" s="117">
        <f>HLOOKUP(BY$6,Matrix!$A$8:$O$21,5,FALSE)*(Z17*$BJ17)</f>
        <v>0</v>
      </c>
      <c r="BZ17" s="117">
        <f>HLOOKUP(BZ$6,Matrix!$A$8:$O$21,5,FALSE)*(AA17*$BJ17)</f>
        <v>0</v>
      </c>
      <c r="CA17" s="116">
        <f>HLOOKUP(CA$6,Matrix!$A$8:$O$21,6,FALSE)*(AB17*$BJ17)</f>
        <v>0</v>
      </c>
      <c r="CB17" s="116">
        <f>HLOOKUP(CB$6,Matrix!$A$8:$O$21,6,FALSE)*(AC17*$BJ17)</f>
        <v>0</v>
      </c>
      <c r="CC17" s="116">
        <f>HLOOKUP(CC$6,Matrix!$A$8:$O$21,6,FALSE)*(AD17*$BJ17)</f>
        <v>0</v>
      </c>
      <c r="CD17" s="116">
        <f>HLOOKUP(CD$6,Matrix!$A$8:$O$21,6,FALSE)*(AE17*$BJ17)</f>
        <v>0</v>
      </c>
      <c r="CE17" s="117">
        <f>HLOOKUP(CE$6,Matrix!$A$8:$O$21,7,FALSE)*(AF17*$BJ17)</f>
        <v>0</v>
      </c>
      <c r="CF17" s="117">
        <f>HLOOKUP(CF$6,Matrix!$A$8:$O$21,7,FALSE)*(AG17*$BJ17)</f>
        <v>0</v>
      </c>
      <c r="CG17" s="117">
        <f>HLOOKUP(CG$6,Matrix!$A$8:$O$21,7,FALSE)*(AH17*$BJ17)</f>
        <v>0</v>
      </c>
      <c r="CH17" s="117">
        <f>HLOOKUP(CH$6,Matrix!$A$8:$O$21,7,FALSE)*(AI17*$BJ17)</f>
        <v>0</v>
      </c>
      <c r="CI17" s="116">
        <f>HLOOKUP(CI$6,Matrix!$A$8:$O$21,8,FALSE)*(AJ17*$BJ17)</f>
        <v>0</v>
      </c>
      <c r="CJ17" s="116">
        <f>HLOOKUP(CJ$6,Matrix!$A$8:$O$21,8,FALSE)*(AK17*$BJ17)</f>
        <v>0</v>
      </c>
      <c r="CK17" s="116">
        <f>HLOOKUP(CK$6,Matrix!$A$8:$O$21,8,FALSE)*(AL17*$BJ17)</f>
        <v>0</v>
      </c>
      <c r="CL17" s="116">
        <f>HLOOKUP(CL$6,Matrix!$A$8:$O$21,8,FALSE)*(AM17*$BJ17)</f>
        <v>0</v>
      </c>
      <c r="CM17" s="117">
        <f>HLOOKUP(CM$6,Matrix!$A$8:$O$21,9,FALSE)*(AN17*$BJ17)</f>
        <v>0</v>
      </c>
      <c r="CN17" s="117">
        <f>HLOOKUP(CN$6,Matrix!$A$8:$O$21,9,FALSE)*(AO17*$BJ17)</f>
        <v>0</v>
      </c>
      <c r="CO17" s="117">
        <f>HLOOKUP(CO$6,Matrix!$A$8:$O$21,9,FALSE)*(AP17*$BJ17)</f>
        <v>0</v>
      </c>
      <c r="CP17" s="117">
        <f>HLOOKUP(CP$6,Matrix!$A$8:$O$21,9,FALSE)*(AQ17*$BJ17)</f>
        <v>0</v>
      </c>
      <c r="CQ17" s="116">
        <f>HLOOKUP(CQ$6,Matrix!$A$8:$O$21,10,FALSE)*(AR17*$BJ17)</f>
        <v>0</v>
      </c>
      <c r="CR17" s="116">
        <f>HLOOKUP(CR$6,Matrix!$A$8:$O$21,10,FALSE)*(AS17*$BJ17)</f>
        <v>0</v>
      </c>
      <c r="CS17" s="116">
        <f>HLOOKUP(CS$6,Matrix!$A$8:$O$21,10,FALSE)*(AT17*$BJ17)</f>
        <v>0</v>
      </c>
      <c r="CT17" s="116">
        <f>HLOOKUP(CT$6,Matrix!$A$8:$O$21,10,FALSE)*(AU17*$BJ17)</f>
        <v>0</v>
      </c>
      <c r="CU17" s="117">
        <f>HLOOKUP(CU$6,Matrix!$A$8:$O$21,11,FALSE)*(AV17*$BJ17)</f>
        <v>0</v>
      </c>
      <c r="CV17" s="117">
        <f>HLOOKUP(CV$6,Matrix!$A$8:$O$21,11,FALSE)*(AW17*$BJ17)</f>
        <v>0</v>
      </c>
      <c r="CW17" s="117">
        <f>HLOOKUP(CW$6,Matrix!$A$8:$O$21,11,FALSE)*(AX17*$BJ17)</f>
        <v>0</v>
      </c>
      <c r="CX17" s="117">
        <f>HLOOKUP(CX$6,Matrix!$A$8:$O$21,11,FALSE)*(AY17*$BJ17)</f>
        <v>0</v>
      </c>
      <c r="CY17" s="116">
        <f>HLOOKUP(CY$6,Matrix!$A$8:$O$21,12,FALSE)*(AZ17*$BJ17)</f>
        <v>0</v>
      </c>
      <c r="CZ17" s="116">
        <f>HLOOKUP(CZ$6,Matrix!$A$8:$O$21,12,FALSE)*(BA17*$BJ17)</f>
        <v>0</v>
      </c>
      <c r="DA17" s="116">
        <f>HLOOKUP(DA$6,Matrix!$A$8:$O$21,12,FALSE)*(BB17*$BJ17)</f>
        <v>0</v>
      </c>
      <c r="DB17" s="116">
        <f>HLOOKUP(DB$6,Matrix!$A$8:$O$21,12,FALSE)*(BC17*$BJ17)</f>
        <v>0</v>
      </c>
      <c r="DC17" s="117">
        <f>HLOOKUP(DC$6,Matrix!$A$8:$O$21,13,FALSE)*(BD17*$BJ17)</f>
        <v>0</v>
      </c>
      <c r="DD17" s="117">
        <f>HLOOKUP(DD$6,Matrix!$A$8:$O$21,13,FALSE)*(BE17*$BJ17)</f>
        <v>0</v>
      </c>
      <c r="DE17" s="117">
        <f>HLOOKUP(DE$6,Matrix!$A$8:$O$21,13,FALSE)*(BF17*$BJ17)</f>
        <v>0</v>
      </c>
      <c r="DF17" s="117">
        <f>HLOOKUP(DF$6,Matrix!$A$8:$O$21,13,FALSE)*(BG17*$BJ17)</f>
        <v>0</v>
      </c>
      <c r="DG17" s="118">
        <f t="shared" si="3"/>
        <v>4</v>
      </c>
    </row>
    <row r="18" spans="1:111">
      <c r="A18" s="296">
        <v>2</v>
      </c>
      <c r="B18" s="297">
        <v>4</v>
      </c>
      <c r="C18" s="297" t="s">
        <v>285</v>
      </c>
      <c r="D18" s="364" t="s">
        <v>278</v>
      </c>
      <c r="E18" s="364"/>
      <c r="F18" s="364"/>
      <c r="G18" s="364"/>
      <c r="H18" s="364"/>
      <c r="I18" s="364"/>
      <c r="J18" s="365"/>
      <c r="K18" s="111" t="s">
        <v>45</v>
      </c>
      <c r="L18" s="112"/>
      <c r="M18" s="112"/>
      <c r="N18" s="112"/>
      <c r="O18" s="112"/>
      <c r="P18" s="113"/>
      <c r="Q18" s="113"/>
      <c r="R18" s="113"/>
      <c r="S18" s="113">
        <v>1</v>
      </c>
      <c r="T18" s="112"/>
      <c r="U18" s="112"/>
      <c r="V18" s="112"/>
      <c r="W18" s="112"/>
      <c r="X18" s="113"/>
      <c r="Y18" s="113"/>
      <c r="Z18" s="113"/>
      <c r="AA18" s="113"/>
      <c r="AB18" s="112"/>
      <c r="AC18" s="112"/>
      <c r="AD18" s="112"/>
      <c r="AE18" s="112"/>
      <c r="AF18" s="113"/>
      <c r="AG18" s="113"/>
      <c r="AH18" s="113"/>
      <c r="AI18" s="113"/>
      <c r="AJ18" s="112"/>
      <c r="AK18" s="112"/>
      <c r="AL18" s="112"/>
      <c r="AM18" s="112"/>
      <c r="AN18" s="113"/>
      <c r="AO18" s="113"/>
      <c r="AP18" s="113"/>
      <c r="AQ18" s="113"/>
      <c r="AR18" s="112"/>
      <c r="AS18" s="112"/>
      <c r="AT18" s="112"/>
      <c r="AU18" s="112"/>
      <c r="AV18" s="113"/>
      <c r="AW18" s="113"/>
      <c r="AX18" s="113"/>
      <c r="AY18" s="113"/>
      <c r="AZ18" s="112"/>
      <c r="BA18" s="112"/>
      <c r="BB18" s="112"/>
      <c r="BC18" s="112"/>
      <c r="BD18" s="113"/>
      <c r="BE18" s="113"/>
      <c r="BF18" s="113"/>
      <c r="BG18" s="113"/>
      <c r="BH18" s="114">
        <f t="shared" si="2"/>
        <v>1</v>
      </c>
      <c r="BI18" s="106"/>
      <c r="BJ18" s="115">
        <f>VLOOKUP(K18,Matrix!$F$3:$G$5,2,FALSE)</f>
        <v>1</v>
      </c>
      <c r="BK18" s="116">
        <f>HLOOKUP(BK$6,Matrix!$A$8:$O$21,2,FALSE)*(L18*$BJ18)</f>
        <v>0</v>
      </c>
      <c r="BL18" s="116">
        <f>HLOOKUP(BL$6,Matrix!$A$8:$O$21,2,FALSE)*(M18*$BJ18)</f>
        <v>0</v>
      </c>
      <c r="BM18" s="116">
        <f>HLOOKUP(BM$6,Matrix!$A$8:$O$21,2,FALSE)*(N18*$BJ18)</f>
        <v>0</v>
      </c>
      <c r="BN18" s="116">
        <f>HLOOKUP(BN$6,Matrix!$A$8:$O$21,2,FALSE)*(O18*$BJ18)</f>
        <v>0</v>
      </c>
      <c r="BO18" s="117">
        <f>HLOOKUP(BO$6,Matrix!$A$8:$O$21,3,FALSE)*(P18*$BJ18)</f>
        <v>0</v>
      </c>
      <c r="BP18" s="117">
        <f>HLOOKUP(BP$6,Matrix!$A$8:$O$21,3,FALSE)*(Q18*$BJ18)</f>
        <v>0</v>
      </c>
      <c r="BQ18" s="117">
        <f>HLOOKUP(BQ$6,Matrix!$A$8:$O$21,3,FALSE)*(R18*$BJ18)</f>
        <v>0</v>
      </c>
      <c r="BR18" s="117">
        <f>HLOOKUP(BR$6,Matrix!$A$8:$O$21,3,FALSE)*(S18*$BJ18)</f>
        <v>40</v>
      </c>
      <c r="BS18" s="116">
        <f>HLOOKUP(BS$6,Matrix!$A$8:$O$21,4,FALSE)*(T18*$BJ18)</f>
        <v>0</v>
      </c>
      <c r="BT18" s="116">
        <f>HLOOKUP(BT$6,Matrix!$A$8:$O$21,4,FALSE)*(U18*$BJ18)</f>
        <v>0</v>
      </c>
      <c r="BU18" s="116">
        <f>HLOOKUP(BU$6,Matrix!$A$8:$O$21,4,FALSE)*(V18*$BJ18)</f>
        <v>0</v>
      </c>
      <c r="BV18" s="116">
        <f>HLOOKUP(BV$6,Matrix!$A$8:$O$21,4,FALSE)*(W18*$BJ18)</f>
        <v>0</v>
      </c>
      <c r="BW18" s="117">
        <f>HLOOKUP(BW$6,Matrix!$A$8:$O$21,5,FALSE)*(X18*$BJ18)</f>
        <v>0</v>
      </c>
      <c r="BX18" s="117">
        <f>HLOOKUP(BX$6,Matrix!$A$8:$O$21,5,FALSE)*(Y18*$BJ18)</f>
        <v>0</v>
      </c>
      <c r="BY18" s="117">
        <f>HLOOKUP(BY$6,Matrix!$A$8:$O$21,5,FALSE)*(Z18*$BJ18)</f>
        <v>0</v>
      </c>
      <c r="BZ18" s="117">
        <f>HLOOKUP(BZ$6,Matrix!$A$8:$O$21,5,FALSE)*(AA18*$BJ18)</f>
        <v>0</v>
      </c>
      <c r="CA18" s="116">
        <f>HLOOKUP(CA$6,Matrix!$A$8:$O$21,6,FALSE)*(AB18*$BJ18)</f>
        <v>0</v>
      </c>
      <c r="CB18" s="116">
        <f>HLOOKUP(CB$6,Matrix!$A$8:$O$21,6,FALSE)*(AC18*$BJ18)</f>
        <v>0</v>
      </c>
      <c r="CC18" s="116">
        <f>HLOOKUP(CC$6,Matrix!$A$8:$O$21,6,FALSE)*(AD18*$BJ18)</f>
        <v>0</v>
      </c>
      <c r="CD18" s="116">
        <f>HLOOKUP(CD$6,Matrix!$A$8:$O$21,6,FALSE)*(AE18*$BJ18)</f>
        <v>0</v>
      </c>
      <c r="CE18" s="117">
        <f>HLOOKUP(CE$6,Matrix!$A$8:$O$21,7,FALSE)*(AF18*$BJ18)</f>
        <v>0</v>
      </c>
      <c r="CF18" s="117">
        <f>HLOOKUP(CF$6,Matrix!$A$8:$O$21,7,FALSE)*(AG18*$BJ18)</f>
        <v>0</v>
      </c>
      <c r="CG18" s="117">
        <f>HLOOKUP(CG$6,Matrix!$A$8:$O$21,7,FALSE)*(AH18*$BJ18)</f>
        <v>0</v>
      </c>
      <c r="CH18" s="117">
        <f>HLOOKUP(CH$6,Matrix!$A$8:$O$21,7,FALSE)*(AI18*$BJ18)</f>
        <v>0</v>
      </c>
      <c r="CI18" s="116">
        <f>HLOOKUP(CI$6,Matrix!$A$8:$O$21,8,FALSE)*(AJ18*$BJ18)</f>
        <v>0</v>
      </c>
      <c r="CJ18" s="116">
        <f>HLOOKUP(CJ$6,Matrix!$A$8:$O$21,8,FALSE)*(AK18*$BJ18)</f>
        <v>0</v>
      </c>
      <c r="CK18" s="116">
        <f>HLOOKUP(CK$6,Matrix!$A$8:$O$21,8,FALSE)*(AL18*$BJ18)</f>
        <v>0</v>
      </c>
      <c r="CL18" s="116">
        <f>HLOOKUP(CL$6,Matrix!$A$8:$O$21,8,FALSE)*(AM18*$BJ18)</f>
        <v>0</v>
      </c>
      <c r="CM18" s="117">
        <f>HLOOKUP(CM$6,Matrix!$A$8:$O$21,9,FALSE)*(AN18*$BJ18)</f>
        <v>0</v>
      </c>
      <c r="CN18" s="117">
        <f>HLOOKUP(CN$6,Matrix!$A$8:$O$21,9,FALSE)*(AO18*$BJ18)</f>
        <v>0</v>
      </c>
      <c r="CO18" s="117">
        <f>HLOOKUP(CO$6,Matrix!$A$8:$O$21,9,FALSE)*(AP18*$BJ18)</f>
        <v>0</v>
      </c>
      <c r="CP18" s="117">
        <f>HLOOKUP(CP$6,Matrix!$A$8:$O$21,9,FALSE)*(AQ18*$BJ18)</f>
        <v>0</v>
      </c>
      <c r="CQ18" s="116">
        <f>HLOOKUP(CQ$6,Matrix!$A$8:$O$21,10,FALSE)*(AR18*$BJ18)</f>
        <v>0</v>
      </c>
      <c r="CR18" s="116">
        <f>HLOOKUP(CR$6,Matrix!$A$8:$O$21,10,FALSE)*(AS18*$BJ18)</f>
        <v>0</v>
      </c>
      <c r="CS18" s="116">
        <f>HLOOKUP(CS$6,Matrix!$A$8:$O$21,10,FALSE)*(AT18*$BJ18)</f>
        <v>0</v>
      </c>
      <c r="CT18" s="116">
        <f>HLOOKUP(CT$6,Matrix!$A$8:$O$21,10,FALSE)*(AU18*$BJ18)</f>
        <v>0</v>
      </c>
      <c r="CU18" s="117">
        <f>HLOOKUP(CU$6,Matrix!$A$8:$O$21,11,FALSE)*(AV18*$BJ18)</f>
        <v>0</v>
      </c>
      <c r="CV18" s="117">
        <f>HLOOKUP(CV$6,Matrix!$A$8:$O$21,11,FALSE)*(AW18*$BJ18)</f>
        <v>0</v>
      </c>
      <c r="CW18" s="117">
        <f>HLOOKUP(CW$6,Matrix!$A$8:$O$21,11,FALSE)*(AX18*$BJ18)</f>
        <v>0</v>
      </c>
      <c r="CX18" s="117">
        <f>HLOOKUP(CX$6,Matrix!$A$8:$O$21,11,FALSE)*(AY18*$BJ18)</f>
        <v>0</v>
      </c>
      <c r="CY18" s="116">
        <f>HLOOKUP(CY$6,Matrix!$A$8:$O$21,12,FALSE)*(AZ18*$BJ18)</f>
        <v>0</v>
      </c>
      <c r="CZ18" s="116">
        <f>HLOOKUP(CZ$6,Matrix!$A$8:$O$21,12,FALSE)*(BA18*$BJ18)</f>
        <v>0</v>
      </c>
      <c r="DA18" s="116">
        <f>HLOOKUP(DA$6,Matrix!$A$8:$O$21,12,FALSE)*(BB18*$BJ18)</f>
        <v>0</v>
      </c>
      <c r="DB18" s="116">
        <f>HLOOKUP(DB$6,Matrix!$A$8:$O$21,12,FALSE)*(BC18*$BJ18)</f>
        <v>0</v>
      </c>
      <c r="DC18" s="117">
        <f>HLOOKUP(DC$6,Matrix!$A$8:$O$21,13,FALSE)*(BD18*$BJ18)</f>
        <v>0</v>
      </c>
      <c r="DD18" s="117">
        <f>HLOOKUP(DD$6,Matrix!$A$8:$O$21,13,FALSE)*(BE18*$BJ18)</f>
        <v>0</v>
      </c>
      <c r="DE18" s="117">
        <f>HLOOKUP(DE$6,Matrix!$A$8:$O$21,13,FALSE)*(BF18*$BJ18)</f>
        <v>0</v>
      </c>
      <c r="DF18" s="117">
        <f>HLOOKUP(DF$6,Matrix!$A$8:$O$21,13,FALSE)*(BG18*$BJ18)</f>
        <v>0</v>
      </c>
      <c r="DG18" s="118">
        <f t="shared" si="3"/>
        <v>40</v>
      </c>
    </row>
    <row r="19" spans="1:111">
      <c r="A19" s="296">
        <v>2</v>
      </c>
      <c r="B19" s="297">
        <v>4</v>
      </c>
      <c r="C19" s="297" t="s">
        <v>286</v>
      </c>
      <c r="D19" s="364" t="s">
        <v>279</v>
      </c>
      <c r="E19" s="364"/>
      <c r="F19" s="364"/>
      <c r="G19" s="364"/>
      <c r="H19" s="364"/>
      <c r="I19" s="364"/>
      <c r="J19" s="365"/>
      <c r="K19" s="111" t="s">
        <v>45</v>
      </c>
      <c r="L19" s="112"/>
      <c r="M19" s="112"/>
      <c r="N19" s="112"/>
      <c r="O19" s="112"/>
      <c r="P19" s="113"/>
      <c r="Q19" s="113"/>
      <c r="R19" s="113"/>
      <c r="S19" s="113"/>
      <c r="T19" s="112"/>
      <c r="U19" s="112"/>
      <c r="V19" s="112"/>
      <c r="W19" s="112"/>
      <c r="X19" s="113"/>
      <c r="Y19" s="113"/>
      <c r="Z19" s="113"/>
      <c r="AA19" s="113"/>
      <c r="AB19" s="112"/>
      <c r="AC19" s="112"/>
      <c r="AD19" s="112"/>
      <c r="AE19" s="112"/>
      <c r="AF19" s="113"/>
      <c r="AG19" s="113"/>
      <c r="AH19" s="113"/>
      <c r="AI19" s="113"/>
      <c r="AJ19" s="112"/>
      <c r="AK19" s="112"/>
      <c r="AL19" s="112"/>
      <c r="AM19" s="112"/>
      <c r="AN19" s="113"/>
      <c r="AO19" s="113"/>
      <c r="AP19" s="113"/>
      <c r="AQ19" s="113"/>
      <c r="AR19" s="112"/>
      <c r="AS19" s="112"/>
      <c r="AT19" s="112"/>
      <c r="AU19" s="112"/>
      <c r="AV19" s="113"/>
      <c r="AW19" s="113"/>
      <c r="AX19" s="113"/>
      <c r="AY19" s="113"/>
      <c r="AZ19" s="112"/>
      <c r="BA19" s="112"/>
      <c r="BB19" s="112"/>
      <c r="BC19" s="112"/>
      <c r="BD19" s="113"/>
      <c r="BE19" s="113"/>
      <c r="BF19" s="113"/>
      <c r="BG19" s="113"/>
      <c r="BH19" s="114">
        <f t="shared" si="2"/>
        <v>0</v>
      </c>
      <c r="BI19" s="106"/>
      <c r="BJ19" s="115">
        <f>VLOOKUP(K19,Matrix!$F$3:$G$5,2,FALSE)</f>
        <v>1</v>
      </c>
      <c r="BK19" s="116">
        <f>HLOOKUP(BK$6,Matrix!$A$8:$O$21,2,FALSE)*(L19*$BJ19)</f>
        <v>0</v>
      </c>
      <c r="BL19" s="116">
        <f>HLOOKUP(BL$6,Matrix!$A$8:$O$21,2,FALSE)*(M19*$BJ19)</f>
        <v>0</v>
      </c>
      <c r="BM19" s="116">
        <f>HLOOKUP(BM$6,Matrix!$A$8:$O$21,2,FALSE)*(N19*$BJ19)</f>
        <v>0</v>
      </c>
      <c r="BN19" s="116">
        <f>HLOOKUP(BN$6,Matrix!$A$8:$O$21,2,FALSE)*(O19*$BJ19)</f>
        <v>0</v>
      </c>
      <c r="BO19" s="117">
        <f>HLOOKUP(BO$6,Matrix!$A$8:$O$21,3,FALSE)*(P19*$BJ19)</f>
        <v>0</v>
      </c>
      <c r="BP19" s="117">
        <f>HLOOKUP(BP$6,Matrix!$A$8:$O$21,3,FALSE)*(Q19*$BJ19)</f>
        <v>0</v>
      </c>
      <c r="BQ19" s="117">
        <f>HLOOKUP(BQ$6,Matrix!$A$8:$O$21,3,FALSE)*(R19*$BJ19)</f>
        <v>0</v>
      </c>
      <c r="BR19" s="117">
        <f>HLOOKUP(BR$6,Matrix!$A$8:$O$21,3,FALSE)*(S19*$BJ19)</f>
        <v>0</v>
      </c>
      <c r="BS19" s="116">
        <f>HLOOKUP(BS$6,Matrix!$A$8:$O$21,4,FALSE)*(T19*$BJ19)</f>
        <v>0</v>
      </c>
      <c r="BT19" s="116">
        <f>HLOOKUP(BT$6,Matrix!$A$8:$O$21,4,FALSE)*(U19*$BJ19)</f>
        <v>0</v>
      </c>
      <c r="BU19" s="116">
        <f>HLOOKUP(BU$6,Matrix!$A$8:$O$21,4,FALSE)*(V19*$BJ19)</f>
        <v>0</v>
      </c>
      <c r="BV19" s="116">
        <f>HLOOKUP(BV$6,Matrix!$A$8:$O$21,4,FALSE)*(W19*$BJ19)</f>
        <v>0</v>
      </c>
      <c r="BW19" s="117">
        <f>HLOOKUP(BW$6,Matrix!$A$8:$O$21,5,FALSE)*(X19*$BJ19)</f>
        <v>0</v>
      </c>
      <c r="BX19" s="117">
        <f>HLOOKUP(BX$6,Matrix!$A$8:$O$21,5,FALSE)*(Y19*$BJ19)</f>
        <v>0</v>
      </c>
      <c r="BY19" s="117">
        <f>HLOOKUP(BY$6,Matrix!$A$8:$O$21,5,FALSE)*(Z19*$BJ19)</f>
        <v>0</v>
      </c>
      <c r="BZ19" s="117">
        <f>HLOOKUP(BZ$6,Matrix!$A$8:$O$21,5,FALSE)*(AA19*$BJ19)</f>
        <v>0</v>
      </c>
      <c r="CA19" s="116">
        <f>HLOOKUP(CA$6,Matrix!$A$8:$O$21,6,FALSE)*(AB19*$BJ19)</f>
        <v>0</v>
      </c>
      <c r="CB19" s="116">
        <f>HLOOKUP(CB$6,Matrix!$A$8:$O$21,6,FALSE)*(AC19*$BJ19)</f>
        <v>0</v>
      </c>
      <c r="CC19" s="116">
        <f>HLOOKUP(CC$6,Matrix!$A$8:$O$21,6,FALSE)*(AD19*$BJ19)</f>
        <v>0</v>
      </c>
      <c r="CD19" s="116">
        <f>HLOOKUP(CD$6,Matrix!$A$8:$O$21,6,FALSE)*(AE19*$BJ19)</f>
        <v>0</v>
      </c>
      <c r="CE19" s="117">
        <f>HLOOKUP(CE$6,Matrix!$A$8:$O$21,7,FALSE)*(AF19*$BJ19)</f>
        <v>0</v>
      </c>
      <c r="CF19" s="117">
        <f>HLOOKUP(CF$6,Matrix!$A$8:$O$21,7,FALSE)*(AG19*$BJ19)</f>
        <v>0</v>
      </c>
      <c r="CG19" s="117">
        <f>HLOOKUP(CG$6,Matrix!$A$8:$O$21,7,FALSE)*(AH19*$BJ19)</f>
        <v>0</v>
      </c>
      <c r="CH19" s="117">
        <f>HLOOKUP(CH$6,Matrix!$A$8:$O$21,7,FALSE)*(AI19*$BJ19)</f>
        <v>0</v>
      </c>
      <c r="CI19" s="116">
        <f>HLOOKUP(CI$6,Matrix!$A$8:$O$21,8,FALSE)*(AJ19*$BJ19)</f>
        <v>0</v>
      </c>
      <c r="CJ19" s="116">
        <f>HLOOKUP(CJ$6,Matrix!$A$8:$O$21,8,FALSE)*(AK19*$BJ19)</f>
        <v>0</v>
      </c>
      <c r="CK19" s="116">
        <f>HLOOKUP(CK$6,Matrix!$A$8:$O$21,8,FALSE)*(AL19*$BJ19)</f>
        <v>0</v>
      </c>
      <c r="CL19" s="116">
        <f>HLOOKUP(CL$6,Matrix!$A$8:$O$21,8,FALSE)*(AM19*$BJ19)</f>
        <v>0</v>
      </c>
      <c r="CM19" s="117">
        <f>HLOOKUP(CM$6,Matrix!$A$8:$O$21,9,FALSE)*(AN19*$BJ19)</f>
        <v>0</v>
      </c>
      <c r="CN19" s="117">
        <f>HLOOKUP(CN$6,Matrix!$A$8:$O$21,9,FALSE)*(AO19*$BJ19)</f>
        <v>0</v>
      </c>
      <c r="CO19" s="117">
        <f>HLOOKUP(CO$6,Matrix!$A$8:$O$21,9,FALSE)*(AP19*$BJ19)</f>
        <v>0</v>
      </c>
      <c r="CP19" s="117">
        <f>HLOOKUP(CP$6,Matrix!$A$8:$O$21,9,FALSE)*(AQ19*$BJ19)</f>
        <v>0</v>
      </c>
      <c r="CQ19" s="116">
        <f>HLOOKUP(CQ$6,Matrix!$A$8:$O$21,10,FALSE)*(AR19*$BJ19)</f>
        <v>0</v>
      </c>
      <c r="CR19" s="116">
        <f>HLOOKUP(CR$6,Matrix!$A$8:$O$21,10,FALSE)*(AS19*$BJ19)</f>
        <v>0</v>
      </c>
      <c r="CS19" s="116">
        <f>HLOOKUP(CS$6,Matrix!$A$8:$O$21,10,FALSE)*(AT19*$BJ19)</f>
        <v>0</v>
      </c>
      <c r="CT19" s="116">
        <f>HLOOKUP(CT$6,Matrix!$A$8:$O$21,10,FALSE)*(AU19*$BJ19)</f>
        <v>0</v>
      </c>
      <c r="CU19" s="117">
        <f>HLOOKUP(CU$6,Matrix!$A$8:$O$21,11,FALSE)*(AV19*$BJ19)</f>
        <v>0</v>
      </c>
      <c r="CV19" s="117">
        <f>HLOOKUP(CV$6,Matrix!$A$8:$O$21,11,FALSE)*(AW19*$BJ19)</f>
        <v>0</v>
      </c>
      <c r="CW19" s="117">
        <f>HLOOKUP(CW$6,Matrix!$A$8:$O$21,11,FALSE)*(AX19*$BJ19)</f>
        <v>0</v>
      </c>
      <c r="CX19" s="117">
        <f>HLOOKUP(CX$6,Matrix!$A$8:$O$21,11,FALSE)*(AY19*$BJ19)</f>
        <v>0</v>
      </c>
      <c r="CY19" s="116">
        <f>HLOOKUP(CY$6,Matrix!$A$8:$O$21,12,FALSE)*(AZ19*$BJ19)</f>
        <v>0</v>
      </c>
      <c r="CZ19" s="116">
        <f>HLOOKUP(CZ$6,Matrix!$A$8:$O$21,12,FALSE)*(BA19*$BJ19)</f>
        <v>0</v>
      </c>
      <c r="DA19" s="116">
        <f>HLOOKUP(DA$6,Matrix!$A$8:$O$21,12,FALSE)*(BB19*$BJ19)</f>
        <v>0</v>
      </c>
      <c r="DB19" s="116">
        <f>HLOOKUP(DB$6,Matrix!$A$8:$O$21,12,FALSE)*(BC19*$BJ19)</f>
        <v>0</v>
      </c>
      <c r="DC19" s="117">
        <f>HLOOKUP(DC$6,Matrix!$A$8:$O$21,13,FALSE)*(BD19*$BJ19)</f>
        <v>0</v>
      </c>
      <c r="DD19" s="117">
        <f>HLOOKUP(DD$6,Matrix!$A$8:$O$21,13,FALSE)*(BE19*$BJ19)</f>
        <v>0</v>
      </c>
      <c r="DE19" s="117">
        <f>HLOOKUP(DE$6,Matrix!$A$8:$O$21,13,FALSE)*(BF19*$BJ19)</f>
        <v>0</v>
      </c>
      <c r="DF19" s="117">
        <f>HLOOKUP(DF$6,Matrix!$A$8:$O$21,13,FALSE)*(BG19*$BJ19)</f>
        <v>0</v>
      </c>
      <c r="DG19" s="118">
        <f t="shared" si="3"/>
        <v>0</v>
      </c>
    </row>
    <row r="20" spans="1:111">
      <c r="A20" s="296">
        <v>2</v>
      </c>
      <c r="B20" s="297">
        <v>4</v>
      </c>
      <c r="C20" s="297" t="s">
        <v>285</v>
      </c>
      <c r="D20" s="364" t="s">
        <v>280</v>
      </c>
      <c r="E20" s="364"/>
      <c r="F20" s="364"/>
      <c r="G20" s="364"/>
      <c r="H20" s="364"/>
      <c r="I20" s="364"/>
      <c r="J20" s="365"/>
      <c r="K20" s="111" t="s">
        <v>45</v>
      </c>
      <c r="L20" s="112"/>
      <c r="M20" s="112"/>
      <c r="N20" s="112"/>
      <c r="O20" s="112"/>
      <c r="P20" s="113"/>
      <c r="Q20" s="113"/>
      <c r="R20" s="113"/>
      <c r="S20" s="113"/>
      <c r="T20" s="112"/>
      <c r="U20" s="112"/>
      <c r="V20" s="112"/>
      <c r="W20" s="112"/>
      <c r="X20" s="113"/>
      <c r="Y20" s="113"/>
      <c r="Z20" s="113"/>
      <c r="AA20" s="113"/>
      <c r="AB20" s="112"/>
      <c r="AC20" s="112"/>
      <c r="AD20" s="112"/>
      <c r="AE20" s="112"/>
      <c r="AF20" s="113"/>
      <c r="AG20" s="113"/>
      <c r="AH20" s="113"/>
      <c r="AI20" s="113"/>
      <c r="AJ20" s="112"/>
      <c r="AK20" s="112"/>
      <c r="AL20" s="112"/>
      <c r="AM20" s="112"/>
      <c r="AN20" s="113"/>
      <c r="AO20" s="113"/>
      <c r="AP20" s="113"/>
      <c r="AQ20" s="113"/>
      <c r="AR20" s="112"/>
      <c r="AS20" s="112"/>
      <c r="AT20" s="112"/>
      <c r="AU20" s="112"/>
      <c r="AV20" s="113"/>
      <c r="AW20" s="113"/>
      <c r="AX20" s="113"/>
      <c r="AY20" s="113"/>
      <c r="AZ20" s="112"/>
      <c r="BA20" s="112"/>
      <c r="BB20" s="112"/>
      <c r="BC20" s="112"/>
      <c r="BD20" s="113"/>
      <c r="BE20" s="113"/>
      <c r="BF20" s="113"/>
      <c r="BG20" s="113"/>
      <c r="BH20" s="114">
        <f t="shared" si="2"/>
        <v>0</v>
      </c>
      <c r="BI20" s="106"/>
      <c r="BJ20" s="115">
        <f>VLOOKUP(K20,Matrix!$F$3:$G$5,2,FALSE)</f>
        <v>1</v>
      </c>
      <c r="BK20" s="116">
        <f>HLOOKUP(BK$6,Matrix!$A$8:$O$21,2,FALSE)*(L20*$BJ20)</f>
        <v>0</v>
      </c>
      <c r="BL20" s="116">
        <f>HLOOKUP(BL$6,Matrix!$A$8:$O$21,2,FALSE)*(M20*$BJ20)</f>
        <v>0</v>
      </c>
      <c r="BM20" s="116">
        <f>HLOOKUP(BM$6,Matrix!$A$8:$O$21,2,FALSE)*(N20*$BJ20)</f>
        <v>0</v>
      </c>
      <c r="BN20" s="116">
        <f>HLOOKUP(BN$6,Matrix!$A$8:$O$21,2,FALSE)*(O20*$BJ20)</f>
        <v>0</v>
      </c>
      <c r="BO20" s="117">
        <f>HLOOKUP(BO$6,Matrix!$A$8:$O$21,3,FALSE)*(P20*$BJ20)</f>
        <v>0</v>
      </c>
      <c r="BP20" s="117">
        <f>HLOOKUP(BP$6,Matrix!$A$8:$O$21,3,FALSE)*(Q20*$BJ20)</f>
        <v>0</v>
      </c>
      <c r="BQ20" s="117">
        <f>HLOOKUP(BQ$6,Matrix!$A$8:$O$21,3,FALSE)*(R20*$BJ20)</f>
        <v>0</v>
      </c>
      <c r="BR20" s="117">
        <f>HLOOKUP(BR$6,Matrix!$A$8:$O$21,3,FALSE)*(S20*$BJ20)</f>
        <v>0</v>
      </c>
      <c r="BS20" s="116">
        <f>HLOOKUP(BS$6,Matrix!$A$8:$O$21,4,FALSE)*(T20*$BJ20)</f>
        <v>0</v>
      </c>
      <c r="BT20" s="116">
        <f>HLOOKUP(BT$6,Matrix!$A$8:$O$21,4,FALSE)*(U20*$BJ20)</f>
        <v>0</v>
      </c>
      <c r="BU20" s="116">
        <f>HLOOKUP(BU$6,Matrix!$A$8:$O$21,4,FALSE)*(V20*$BJ20)</f>
        <v>0</v>
      </c>
      <c r="BV20" s="116">
        <f>HLOOKUP(BV$6,Matrix!$A$8:$O$21,4,FALSE)*(W20*$BJ20)</f>
        <v>0</v>
      </c>
      <c r="BW20" s="117">
        <f>HLOOKUP(BW$6,Matrix!$A$8:$O$21,5,FALSE)*(X20*$BJ20)</f>
        <v>0</v>
      </c>
      <c r="BX20" s="117">
        <f>HLOOKUP(BX$6,Matrix!$A$8:$O$21,5,FALSE)*(Y20*$BJ20)</f>
        <v>0</v>
      </c>
      <c r="BY20" s="117">
        <f>HLOOKUP(BY$6,Matrix!$A$8:$O$21,5,FALSE)*(Z20*$BJ20)</f>
        <v>0</v>
      </c>
      <c r="BZ20" s="117">
        <f>HLOOKUP(BZ$6,Matrix!$A$8:$O$21,5,FALSE)*(AA20*$BJ20)</f>
        <v>0</v>
      </c>
      <c r="CA20" s="116">
        <f>HLOOKUP(CA$6,Matrix!$A$8:$O$21,6,FALSE)*(AB20*$BJ20)</f>
        <v>0</v>
      </c>
      <c r="CB20" s="116">
        <f>HLOOKUP(CB$6,Matrix!$A$8:$O$21,6,FALSE)*(AC20*$BJ20)</f>
        <v>0</v>
      </c>
      <c r="CC20" s="116">
        <f>HLOOKUP(CC$6,Matrix!$A$8:$O$21,6,FALSE)*(AD20*$BJ20)</f>
        <v>0</v>
      </c>
      <c r="CD20" s="116">
        <f>HLOOKUP(CD$6,Matrix!$A$8:$O$21,6,FALSE)*(AE20*$BJ20)</f>
        <v>0</v>
      </c>
      <c r="CE20" s="117">
        <f>HLOOKUP(CE$6,Matrix!$A$8:$O$21,7,FALSE)*(AF20*$BJ20)</f>
        <v>0</v>
      </c>
      <c r="CF20" s="117">
        <f>HLOOKUP(CF$6,Matrix!$A$8:$O$21,7,FALSE)*(AG20*$BJ20)</f>
        <v>0</v>
      </c>
      <c r="CG20" s="117">
        <f>HLOOKUP(CG$6,Matrix!$A$8:$O$21,7,FALSE)*(AH20*$BJ20)</f>
        <v>0</v>
      </c>
      <c r="CH20" s="117">
        <f>HLOOKUP(CH$6,Matrix!$A$8:$O$21,7,FALSE)*(AI20*$BJ20)</f>
        <v>0</v>
      </c>
      <c r="CI20" s="116">
        <f>HLOOKUP(CI$6,Matrix!$A$8:$O$21,8,FALSE)*(AJ20*$BJ20)</f>
        <v>0</v>
      </c>
      <c r="CJ20" s="116">
        <f>HLOOKUP(CJ$6,Matrix!$A$8:$O$21,8,FALSE)*(AK20*$BJ20)</f>
        <v>0</v>
      </c>
      <c r="CK20" s="116">
        <f>HLOOKUP(CK$6,Matrix!$A$8:$O$21,8,FALSE)*(AL20*$BJ20)</f>
        <v>0</v>
      </c>
      <c r="CL20" s="116">
        <f>HLOOKUP(CL$6,Matrix!$A$8:$O$21,8,FALSE)*(AM20*$BJ20)</f>
        <v>0</v>
      </c>
      <c r="CM20" s="117">
        <f>HLOOKUP(CM$6,Matrix!$A$8:$O$21,9,FALSE)*(AN20*$BJ20)</f>
        <v>0</v>
      </c>
      <c r="CN20" s="117">
        <f>HLOOKUP(CN$6,Matrix!$A$8:$O$21,9,FALSE)*(AO20*$BJ20)</f>
        <v>0</v>
      </c>
      <c r="CO20" s="117">
        <f>HLOOKUP(CO$6,Matrix!$A$8:$O$21,9,FALSE)*(AP20*$BJ20)</f>
        <v>0</v>
      </c>
      <c r="CP20" s="117">
        <f>HLOOKUP(CP$6,Matrix!$A$8:$O$21,9,FALSE)*(AQ20*$BJ20)</f>
        <v>0</v>
      </c>
      <c r="CQ20" s="116">
        <f>HLOOKUP(CQ$6,Matrix!$A$8:$O$21,10,FALSE)*(AR20*$BJ20)</f>
        <v>0</v>
      </c>
      <c r="CR20" s="116">
        <f>HLOOKUP(CR$6,Matrix!$A$8:$O$21,10,FALSE)*(AS20*$BJ20)</f>
        <v>0</v>
      </c>
      <c r="CS20" s="116">
        <f>HLOOKUP(CS$6,Matrix!$A$8:$O$21,10,FALSE)*(AT20*$BJ20)</f>
        <v>0</v>
      </c>
      <c r="CT20" s="116">
        <f>HLOOKUP(CT$6,Matrix!$A$8:$O$21,10,FALSE)*(AU20*$BJ20)</f>
        <v>0</v>
      </c>
      <c r="CU20" s="117">
        <f>HLOOKUP(CU$6,Matrix!$A$8:$O$21,11,FALSE)*(AV20*$BJ20)</f>
        <v>0</v>
      </c>
      <c r="CV20" s="117">
        <f>HLOOKUP(CV$6,Matrix!$A$8:$O$21,11,FALSE)*(AW20*$BJ20)</f>
        <v>0</v>
      </c>
      <c r="CW20" s="117">
        <f>HLOOKUP(CW$6,Matrix!$A$8:$O$21,11,FALSE)*(AX20*$BJ20)</f>
        <v>0</v>
      </c>
      <c r="CX20" s="117">
        <f>HLOOKUP(CX$6,Matrix!$A$8:$O$21,11,FALSE)*(AY20*$BJ20)</f>
        <v>0</v>
      </c>
      <c r="CY20" s="116">
        <f>HLOOKUP(CY$6,Matrix!$A$8:$O$21,12,FALSE)*(AZ20*$BJ20)</f>
        <v>0</v>
      </c>
      <c r="CZ20" s="116">
        <f>HLOOKUP(CZ$6,Matrix!$A$8:$O$21,12,FALSE)*(BA20*$BJ20)</f>
        <v>0</v>
      </c>
      <c r="DA20" s="116">
        <f>HLOOKUP(DA$6,Matrix!$A$8:$O$21,12,FALSE)*(BB20*$BJ20)</f>
        <v>0</v>
      </c>
      <c r="DB20" s="116">
        <f>HLOOKUP(DB$6,Matrix!$A$8:$O$21,12,FALSE)*(BC20*$BJ20)</f>
        <v>0</v>
      </c>
      <c r="DC20" s="117">
        <f>HLOOKUP(DC$6,Matrix!$A$8:$O$21,13,FALSE)*(BD20*$BJ20)</f>
        <v>0</v>
      </c>
      <c r="DD20" s="117">
        <f>HLOOKUP(DD$6,Matrix!$A$8:$O$21,13,FALSE)*(BE20*$BJ20)</f>
        <v>0</v>
      </c>
      <c r="DE20" s="117">
        <f>HLOOKUP(DE$6,Matrix!$A$8:$O$21,13,FALSE)*(BF20*$BJ20)</f>
        <v>0</v>
      </c>
      <c r="DF20" s="117">
        <f>HLOOKUP(DF$6,Matrix!$A$8:$O$21,13,FALSE)*(BG20*$BJ20)</f>
        <v>0</v>
      </c>
      <c r="DG20" s="118">
        <f t="shared" si="3"/>
        <v>0</v>
      </c>
    </row>
    <row r="21" spans="1:111">
      <c r="A21" s="296">
        <v>2</v>
      </c>
      <c r="B21" s="297">
        <v>4</v>
      </c>
      <c r="C21" s="297" t="s">
        <v>285</v>
      </c>
      <c r="D21" s="364" t="s">
        <v>281</v>
      </c>
      <c r="E21" s="364"/>
      <c r="F21" s="364"/>
      <c r="G21" s="364"/>
      <c r="H21" s="364"/>
      <c r="I21" s="364"/>
      <c r="J21" s="365"/>
      <c r="K21" s="111" t="s">
        <v>45</v>
      </c>
      <c r="L21" s="112"/>
      <c r="M21" s="112"/>
      <c r="N21" s="112"/>
      <c r="O21" s="112"/>
      <c r="P21" s="113"/>
      <c r="Q21" s="113"/>
      <c r="R21" s="113"/>
      <c r="S21" s="113"/>
      <c r="T21" s="112"/>
      <c r="U21" s="112"/>
      <c r="V21" s="112"/>
      <c r="W21" s="112"/>
      <c r="X21" s="113"/>
      <c r="Y21" s="113"/>
      <c r="Z21" s="113"/>
      <c r="AA21" s="113"/>
      <c r="AB21" s="112"/>
      <c r="AC21" s="112"/>
      <c r="AD21" s="112"/>
      <c r="AE21" s="112"/>
      <c r="AF21" s="113"/>
      <c r="AG21" s="113"/>
      <c r="AH21" s="113"/>
      <c r="AI21" s="113"/>
      <c r="AJ21" s="112"/>
      <c r="AK21" s="112"/>
      <c r="AL21" s="112"/>
      <c r="AM21" s="112"/>
      <c r="AN21" s="113"/>
      <c r="AO21" s="113"/>
      <c r="AP21" s="113"/>
      <c r="AQ21" s="113"/>
      <c r="AR21" s="112"/>
      <c r="AS21" s="112"/>
      <c r="AT21" s="112"/>
      <c r="AU21" s="112"/>
      <c r="AV21" s="113"/>
      <c r="AW21" s="113"/>
      <c r="AX21" s="113"/>
      <c r="AY21" s="113"/>
      <c r="AZ21" s="112"/>
      <c r="BA21" s="112"/>
      <c r="BB21" s="112"/>
      <c r="BC21" s="112"/>
      <c r="BD21" s="113"/>
      <c r="BE21" s="113"/>
      <c r="BF21" s="113"/>
      <c r="BG21" s="113"/>
      <c r="BH21" s="114">
        <f t="shared" si="2"/>
        <v>0</v>
      </c>
      <c r="BI21" s="106"/>
      <c r="BJ21" s="115">
        <f>VLOOKUP(K21,Matrix!$F$3:$G$5,2,FALSE)</f>
        <v>1</v>
      </c>
      <c r="BK21" s="116">
        <f>HLOOKUP(BK$6,Matrix!$A$8:$O$21,2,FALSE)*(L21*$BJ21)</f>
        <v>0</v>
      </c>
      <c r="BL21" s="116">
        <f>HLOOKUP(BL$6,Matrix!$A$8:$O$21,2,FALSE)*(M21*$BJ21)</f>
        <v>0</v>
      </c>
      <c r="BM21" s="116">
        <f>HLOOKUP(BM$6,Matrix!$A$8:$O$21,2,FALSE)*(N21*$BJ21)</f>
        <v>0</v>
      </c>
      <c r="BN21" s="116">
        <f>HLOOKUP(BN$6,Matrix!$A$8:$O$21,2,FALSE)*(O21*$BJ21)</f>
        <v>0</v>
      </c>
      <c r="BO21" s="117">
        <f>HLOOKUP(BO$6,Matrix!$A$8:$O$21,3,FALSE)*(P21*$BJ21)</f>
        <v>0</v>
      </c>
      <c r="BP21" s="117">
        <f>HLOOKUP(BP$6,Matrix!$A$8:$O$21,3,FALSE)*(Q21*$BJ21)</f>
        <v>0</v>
      </c>
      <c r="BQ21" s="117">
        <f>HLOOKUP(BQ$6,Matrix!$A$8:$O$21,3,FALSE)*(R21*$BJ21)</f>
        <v>0</v>
      </c>
      <c r="BR21" s="117">
        <f>HLOOKUP(BR$6,Matrix!$A$8:$O$21,3,FALSE)*(S21*$BJ21)</f>
        <v>0</v>
      </c>
      <c r="BS21" s="116">
        <f>HLOOKUP(BS$6,Matrix!$A$8:$O$21,4,FALSE)*(T21*$BJ21)</f>
        <v>0</v>
      </c>
      <c r="BT21" s="116">
        <f>HLOOKUP(BT$6,Matrix!$A$8:$O$21,4,FALSE)*(U21*$BJ21)</f>
        <v>0</v>
      </c>
      <c r="BU21" s="116">
        <f>HLOOKUP(BU$6,Matrix!$A$8:$O$21,4,FALSE)*(V21*$BJ21)</f>
        <v>0</v>
      </c>
      <c r="BV21" s="116">
        <f>HLOOKUP(BV$6,Matrix!$A$8:$O$21,4,FALSE)*(W21*$BJ21)</f>
        <v>0</v>
      </c>
      <c r="BW21" s="117">
        <f>HLOOKUP(BW$6,Matrix!$A$8:$O$21,5,FALSE)*(X21*$BJ21)</f>
        <v>0</v>
      </c>
      <c r="BX21" s="117">
        <f>HLOOKUP(BX$6,Matrix!$A$8:$O$21,5,FALSE)*(Y21*$BJ21)</f>
        <v>0</v>
      </c>
      <c r="BY21" s="117">
        <f>HLOOKUP(BY$6,Matrix!$A$8:$O$21,5,FALSE)*(Z21*$BJ21)</f>
        <v>0</v>
      </c>
      <c r="BZ21" s="117">
        <f>HLOOKUP(BZ$6,Matrix!$A$8:$O$21,5,FALSE)*(AA21*$BJ21)</f>
        <v>0</v>
      </c>
      <c r="CA21" s="116">
        <f>HLOOKUP(CA$6,Matrix!$A$8:$O$21,6,FALSE)*(AB21*$BJ21)</f>
        <v>0</v>
      </c>
      <c r="CB21" s="116">
        <f>HLOOKUP(CB$6,Matrix!$A$8:$O$21,6,FALSE)*(AC21*$BJ21)</f>
        <v>0</v>
      </c>
      <c r="CC21" s="116">
        <f>HLOOKUP(CC$6,Matrix!$A$8:$O$21,6,FALSE)*(AD21*$BJ21)</f>
        <v>0</v>
      </c>
      <c r="CD21" s="116">
        <f>HLOOKUP(CD$6,Matrix!$A$8:$O$21,6,FALSE)*(AE21*$BJ21)</f>
        <v>0</v>
      </c>
      <c r="CE21" s="117">
        <f>HLOOKUP(CE$6,Matrix!$A$8:$O$21,7,FALSE)*(AF21*$BJ21)</f>
        <v>0</v>
      </c>
      <c r="CF21" s="117">
        <f>HLOOKUP(CF$6,Matrix!$A$8:$O$21,7,FALSE)*(AG21*$BJ21)</f>
        <v>0</v>
      </c>
      <c r="CG21" s="117">
        <f>HLOOKUP(CG$6,Matrix!$A$8:$O$21,7,FALSE)*(AH21*$BJ21)</f>
        <v>0</v>
      </c>
      <c r="CH21" s="117">
        <f>HLOOKUP(CH$6,Matrix!$A$8:$O$21,7,FALSE)*(AI21*$BJ21)</f>
        <v>0</v>
      </c>
      <c r="CI21" s="116">
        <f>HLOOKUP(CI$6,Matrix!$A$8:$O$21,8,FALSE)*(AJ21*$BJ21)</f>
        <v>0</v>
      </c>
      <c r="CJ21" s="116">
        <f>HLOOKUP(CJ$6,Matrix!$A$8:$O$21,8,FALSE)*(AK21*$BJ21)</f>
        <v>0</v>
      </c>
      <c r="CK21" s="116">
        <f>HLOOKUP(CK$6,Matrix!$A$8:$O$21,8,FALSE)*(AL21*$BJ21)</f>
        <v>0</v>
      </c>
      <c r="CL21" s="116">
        <f>HLOOKUP(CL$6,Matrix!$A$8:$O$21,8,FALSE)*(AM21*$BJ21)</f>
        <v>0</v>
      </c>
      <c r="CM21" s="117">
        <f>HLOOKUP(CM$6,Matrix!$A$8:$O$21,9,FALSE)*(AN21*$BJ21)</f>
        <v>0</v>
      </c>
      <c r="CN21" s="117">
        <f>HLOOKUP(CN$6,Matrix!$A$8:$O$21,9,FALSE)*(AO21*$BJ21)</f>
        <v>0</v>
      </c>
      <c r="CO21" s="117">
        <f>HLOOKUP(CO$6,Matrix!$A$8:$O$21,9,FALSE)*(AP21*$BJ21)</f>
        <v>0</v>
      </c>
      <c r="CP21" s="117">
        <f>HLOOKUP(CP$6,Matrix!$A$8:$O$21,9,FALSE)*(AQ21*$BJ21)</f>
        <v>0</v>
      </c>
      <c r="CQ21" s="116">
        <f>HLOOKUP(CQ$6,Matrix!$A$8:$O$21,10,FALSE)*(AR21*$BJ21)</f>
        <v>0</v>
      </c>
      <c r="CR21" s="116">
        <f>HLOOKUP(CR$6,Matrix!$A$8:$O$21,10,FALSE)*(AS21*$BJ21)</f>
        <v>0</v>
      </c>
      <c r="CS21" s="116">
        <f>HLOOKUP(CS$6,Matrix!$A$8:$O$21,10,FALSE)*(AT21*$BJ21)</f>
        <v>0</v>
      </c>
      <c r="CT21" s="116">
        <f>HLOOKUP(CT$6,Matrix!$A$8:$O$21,10,FALSE)*(AU21*$BJ21)</f>
        <v>0</v>
      </c>
      <c r="CU21" s="117">
        <f>HLOOKUP(CU$6,Matrix!$A$8:$O$21,11,FALSE)*(AV21*$BJ21)</f>
        <v>0</v>
      </c>
      <c r="CV21" s="117">
        <f>HLOOKUP(CV$6,Matrix!$A$8:$O$21,11,FALSE)*(AW21*$BJ21)</f>
        <v>0</v>
      </c>
      <c r="CW21" s="117">
        <f>HLOOKUP(CW$6,Matrix!$A$8:$O$21,11,FALSE)*(AX21*$BJ21)</f>
        <v>0</v>
      </c>
      <c r="CX21" s="117">
        <f>HLOOKUP(CX$6,Matrix!$A$8:$O$21,11,FALSE)*(AY21*$BJ21)</f>
        <v>0</v>
      </c>
      <c r="CY21" s="116">
        <f>HLOOKUP(CY$6,Matrix!$A$8:$O$21,12,FALSE)*(AZ21*$BJ21)</f>
        <v>0</v>
      </c>
      <c r="CZ21" s="116">
        <f>HLOOKUP(CZ$6,Matrix!$A$8:$O$21,12,FALSE)*(BA21*$BJ21)</f>
        <v>0</v>
      </c>
      <c r="DA21" s="116">
        <f>HLOOKUP(DA$6,Matrix!$A$8:$O$21,12,FALSE)*(BB21*$BJ21)</f>
        <v>0</v>
      </c>
      <c r="DB21" s="116">
        <f>HLOOKUP(DB$6,Matrix!$A$8:$O$21,12,FALSE)*(BC21*$BJ21)</f>
        <v>0</v>
      </c>
      <c r="DC21" s="117">
        <f>HLOOKUP(DC$6,Matrix!$A$8:$O$21,13,FALSE)*(BD21*$BJ21)</f>
        <v>0</v>
      </c>
      <c r="DD21" s="117">
        <f>HLOOKUP(DD$6,Matrix!$A$8:$O$21,13,FALSE)*(BE21*$BJ21)</f>
        <v>0</v>
      </c>
      <c r="DE21" s="117">
        <f>HLOOKUP(DE$6,Matrix!$A$8:$O$21,13,FALSE)*(BF21*$BJ21)</f>
        <v>0</v>
      </c>
      <c r="DF21" s="117">
        <f>HLOOKUP(DF$6,Matrix!$A$8:$O$21,13,FALSE)*(BG21*$BJ21)</f>
        <v>0</v>
      </c>
      <c r="DG21" s="118">
        <f t="shared" si="3"/>
        <v>0</v>
      </c>
    </row>
    <row r="22" spans="1:111">
      <c r="A22" s="296">
        <v>2</v>
      </c>
      <c r="B22" s="297">
        <v>4</v>
      </c>
      <c r="C22" s="297" t="s">
        <v>285</v>
      </c>
      <c r="D22" s="364" t="s">
        <v>282</v>
      </c>
      <c r="E22" s="364"/>
      <c r="F22" s="364"/>
      <c r="G22" s="364"/>
      <c r="H22" s="364"/>
      <c r="I22" s="364"/>
      <c r="J22" s="365"/>
      <c r="K22" s="111" t="s">
        <v>45</v>
      </c>
      <c r="L22" s="112"/>
      <c r="M22" s="112"/>
      <c r="N22" s="112"/>
      <c r="O22" s="112"/>
      <c r="P22" s="113"/>
      <c r="Q22" s="113"/>
      <c r="R22" s="113"/>
      <c r="S22" s="113"/>
      <c r="T22" s="112"/>
      <c r="U22" s="112"/>
      <c r="V22" s="112"/>
      <c r="W22" s="112"/>
      <c r="X22" s="113"/>
      <c r="Y22" s="113"/>
      <c r="Z22" s="113"/>
      <c r="AA22" s="113"/>
      <c r="AB22" s="112"/>
      <c r="AC22" s="112"/>
      <c r="AD22" s="112"/>
      <c r="AE22" s="112"/>
      <c r="AF22" s="113"/>
      <c r="AG22" s="113"/>
      <c r="AH22" s="113"/>
      <c r="AI22" s="113"/>
      <c r="AJ22" s="112"/>
      <c r="AK22" s="112"/>
      <c r="AL22" s="112"/>
      <c r="AM22" s="112"/>
      <c r="AN22" s="113"/>
      <c r="AO22" s="113"/>
      <c r="AP22" s="113"/>
      <c r="AQ22" s="113"/>
      <c r="AR22" s="112"/>
      <c r="AS22" s="112"/>
      <c r="AT22" s="112"/>
      <c r="AU22" s="112"/>
      <c r="AV22" s="113"/>
      <c r="AW22" s="113"/>
      <c r="AX22" s="113"/>
      <c r="AY22" s="113"/>
      <c r="AZ22" s="112"/>
      <c r="BA22" s="112"/>
      <c r="BB22" s="112"/>
      <c r="BC22" s="112"/>
      <c r="BD22" s="113"/>
      <c r="BE22" s="113"/>
      <c r="BF22" s="113"/>
      <c r="BG22" s="113"/>
      <c r="BH22" s="114">
        <f t="shared" si="2"/>
        <v>0</v>
      </c>
      <c r="BI22" s="106"/>
      <c r="BJ22" s="115">
        <f>VLOOKUP(K22,Matrix!$F$3:$G$5,2,FALSE)</f>
        <v>1</v>
      </c>
      <c r="BK22" s="116">
        <f>HLOOKUP(BK$6,Matrix!$A$8:$O$21,2,FALSE)*(L22*$BJ22)</f>
        <v>0</v>
      </c>
      <c r="BL22" s="116">
        <f>HLOOKUP(BL$6,Matrix!$A$8:$O$21,2,FALSE)*(M22*$BJ22)</f>
        <v>0</v>
      </c>
      <c r="BM22" s="116">
        <f>HLOOKUP(BM$6,Matrix!$A$8:$O$21,2,FALSE)*(N22*$BJ22)</f>
        <v>0</v>
      </c>
      <c r="BN22" s="116">
        <f>HLOOKUP(BN$6,Matrix!$A$8:$O$21,2,FALSE)*(O22*$BJ22)</f>
        <v>0</v>
      </c>
      <c r="BO22" s="117">
        <f>HLOOKUP(BO$6,Matrix!$A$8:$O$21,3,FALSE)*(P22*$BJ22)</f>
        <v>0</v>
      </c>
      <c r="BP22" s="117">
        <f>HLOOKUP(BP$6,Matrix!$A$8:$O$21,3,FALSE)*(Q22*$BJ22)</f>
        <v>0</v>
      </c>
      <c r="BQ22" s="117">
        <f>HLOOKUP(BQ$6,Matrix!$A$8:$O$21,3,FALSE)*(R22*$BJ22)</f>
        <v>0</v>
      </c>
      <c r="BR22" s="117">
        <f>HLOOKUP(BR$6,Matrix!$A$8:$O$21,3,FALSE)*(S22*$BJ22)</f>
        <v>0</v>
      </c>
      <c r="BS22" s="116">
        <f>HLOOKUP(BS$6,Matrix!$A$8:$O$21,4,FALSE)*(T22*$BJ22)</f>
        <v>0</v>
      </c>
      <c r="BT22" s="116">
        <f>HLOOKUP(BT$6,Matrix!$A$8:$O$21,4,FALSE)*(U22*$BJ22)</f>
        <v>0</v>
      </c>
      <c r="BU22" s="116">
        <f>HLOOKUP(BU$6,Matrix!$A$8:$O$21,4,FALSE)*(V22*$BJ22)</f>
        <v>0</v>
      </c>
      <c r="BV22" s="116">
        <f>HLOOKUP(BV$6,Matrix!$A$8:$O$21,4,FALSE)*(W22*$BJ22)</f>
        <v>0</v>
      </c>
      <c r="BW22" s="117">
        <f>HLOOKUP(BW$6,Matrix!$A$8:$O$21,5,FALSE)*(X22*$BJ22)</f>
        <v>0</v>
      </c>
      <c r="BX22" s="117">
        <f>HLOOKUP(BX$6,Matrix!$A$8:$O$21,5,FALSE)*(Y22*$BJ22)</f>
        <v>0</v>
      </c>
      <c r="BY22" s="117">
        <f>HLOOKUP(BY$6,Matrix!$A$8:$O$21,5,FALSE)*(Z22*$BJ22)</f>
        <v>0</v>
      </c>
      <c r="BZ22" s="117">
        <f>HLOOKUP(BZ$6,Matrix!$A$8:$O$21,5,FALSE)*(AA22*$BJ22)</f>
        <v>0</v>
      </c>
      <c r="CA22" s="116">
        <f>HLOOKUP(CA$6,Matrix!$A$8:$O$21,6,FALSE)*(AB22*$BJ22)</f>
        <v>0</v>
      </c>
      <c r="CB22" s="116">
        <f>HLOOKUP(CB$6,Matrix!$A$8:$O$21,6,FALSE)*(AC22*$BJ22)</f>
        <v>0</v>
      </c>
      <c r="CC22" s="116">
        <f>HLOOKUP(CC$6,Matrix!$A$8:$O$21,6,FALSE)*(AD22*$BJ22)</f>
        <v>0</v>
      </c>
      <c r="CD22" s="116">
        <f>HLOOKUP(CD$6,Matrix!$A$8:$O$21,6,FALSE)*(AE22*$BJ22)</f>
        <v>0</v>
      </c>
      <c r="CE22" s="117">
        <f>HLOOKUP(CE$6,Matrix!$A$8:$O$21,7,FALSE)*(AF22*$BJ22)</f>
        <v>0</v>
      </c>
      <c r="CF22" s="117">
        <f>HLOOKUP(CF$6,Matrix!$A$8:$O$21,7,FALSE)*(AG22*$BJ22)</f>
        <v>0</v>
      </c>
      <c r="CG22" s="117">
        <f>HLOOKUP(CG$6,Matrix!$A$8:$O$21,7,FALSE)*(AH22*$BJ22)</f>
        <v>0</v>
      </c>
      <c r="CH22" s="117">
        <f>HLOOKUP(CH$6,Matrix!$A$8:$O$21,7,FALSE)*(AI22*$BJ22)</f>
        <v>0</v>
      </c>
      <c r="CI22" s="116">
        <f>HLOOKUP(CI$6,Matrix!$A$8:$O$21,8,FALSE)*(AJ22*$BJ22)</f>
        <v>0</v>
      </c>
      <c r="CJ22" s="116">
        <f>HLOOKUP(CJ$6,Matrix!$A$8:$O$21,8,FALSE)*(AK22*$BJ22)</f>
        <v>0</v>
      </c>
      <c r="CK22" s="116">
        <f>HLOOKUP(CK$6,Matrix!$A$8:$O$21,8,FALSE)*(AL22*$BJ22)</f>
        <v>0</v>
      </c>
      <c r="CL22" s="116">
        <f>HLOOKUP(CL$6,Matrix!$A$8:$O$21,8,FALSE)*(AM22*$BJ22)</f>
        <v>0</v>
      </c>
      <c r="CM22" s="117">
        <f>HLOOKUP(CM$6,Matrix!$A$8:$O$21,9,FALSE)*(AN22*$BJ22)</f>
        <v>0</v>
      </c>
      <c r="CN22" s="117">
        <f>HLOOKUP(CN$6,Matrix!$A$8:$O$21,9,FALSE)*(AO22*$BJ22)</f>
        <v>0</v>
      </c>
      <c r="CO22" s="117">
        <f>HLOOKUP(CO$6,Matrix!$A$8:$O$21,9,FALSE)*(AP22*$BJ22)</f>
        <v>0</v>
      </c>
      <c r="CP22" s="117">
        <f>HLOOKUP(CP$6,Matrix!$A$8:$O$21,9,FALSE)*(AQ22*$BJ22)</f>
        <v>0</v>
      </c>
      <c r="CQ22" s="116">
        <f>HLOOKUP(CQ$6,Matrix!$A$8:$O$21,10,FALSE)*(AR22*$BJ22)</f>
        <v>0</v>
      </c>
      <c r="CR22" s="116">
        <f>HLOOKUP(CR$6,Matrix!$A$8:$O$21,10,FALSE)*(AS22*$BJ22)</f>
        <v>0</v>
      </c>
      <c r="CS22" s="116">
        <f>HLOOKUP(CS$6,Matrix!$A$8:$O$21,10,FALSE)*(AT22*$BJ22)</f>
        <v>0</v>
      </c>
      <c r="CT22" s="116">
        <f>HLOOKUP(CT$6,Matrix!$A$8:$O$21,10,FALSE)*(AU22*$BJ22)</f>
        <v>0</v>
      </c>
      <c r="CU22" s="117">
        <f>HLOOKUP(CU$6,Matrix!$A$8:$O$21,11,FALSE)*(AV22*$BJ22)</f>
        <v>0</v>
      </c>
      <c r="CV22" s="117">
        <f>HLOOKUP(CV$6,Matrix!$A$8:$O$21,11,FALSE)*(AW22*$BJ22)</f>
        <v>0</v>
      </c>
      <c r="CW22" s="117">
        <f>HLOOKUP(CW$6,Matrix!$A$8:$O$21,11,FALSE)*(AX22*$BJ22)</f>
        <v>0</v>
      </c>
      <c r="CX22" s="117">
        <f>HLOOKUP(CX$6,Matrix!$A$8:$O$21,11,FALSE)*(AY22*$BJ22)</f>
        <v>0</v>
      </c>
      <c r="CY22" s="116">
        <f>HLOOKUP(CY$6,Matrix!$A$8:$O$21,12,FALSE)*(AZ22*$BJ22)</f>
        <v>0</v>
      </c>
      <c r="CZ22" s="116">
        <f>HLOOKUP(CZ$6,Matrix!$A$8:$O$21,12,FALSE)*(BA22*$BJ22)</f>
        <v>0</v>
      </c>
      <c r="DA22" s="116">
        <f>HLOOKUP(DA$6,Matrix!$A$8:$O$21,12,FALSE)*(BB22*$BJ22)</f>
        <v>0</v>
      </c>
      <c r="DB22" s="116">
        <f>HLOOKUP(DB$6,Matrix!$A$8:$O$21,12,FALSE)*(BC22*$BJ22)</f>
        <v>0</v>
      </c>
      <c r="DC22" s="117">
        <f>HLOOKUP(DC$6,Matrix!$A$8:$O$21,13,FALSE)*(BD22*$BJ22)</f>
        <v>0</v>
      </c>
      <c r="DD22" s="117">
        <f>HLOOKUP(DD$6,Matrix!$A$8:$O$21,13,FALSE)*(BE22*$BJ22)</f>
        <v>0</v>
      </c>
      <c r="DE22" s="117">
        <f>HLOOKUP(DE$6,Matrix!$A$8:$O$21,13,FALSE)*(BF22*$BJ22)</f>
        <v>0</v>
      </c>
      <c r="DF22" s="117">
        <f>HLOOKUP(DF$6,Matrix!$A$8:$O$21,13,FALSE)*(BG22*$BJ22)</f>
        <v>0</v>
      </c>
      <c r="DG22" s="118">
        <f t="shared" si="3"/>
        <v>0</v>
      </c>
    </row>
    <row r="23" spans="1:111">
      <c r="A23" s="296">
        <v>2</v>
      </c>
      <c r="B23" s="297">
        <v>4</v>
      </c>
      <c r="C23" s="297" t="s">
        <v>285</v>
      </c>
      <c r="D23" s="364" t="s">
        <v>283</v>
      </c>
      <c r="E23" s="364"/>
      <c r="F23" s="364"/>
      <c r="G23" s="364"/>
      <c r="H23" s="364"/>
      <c r="I23" s="364"/>
      <c r="J23" s="365"/>
      <c r="K23" s="111" t="s">
        <v>45</v>
      </c>
      <c r="L23" s="112"/>
      <c r="M23" s="112"/>
      <c r="N23" s="112"/>
      <c r="O23" s="112"/>
      <c r="P23" s="113"/>
      <c r="Q23" s="113"/>
      <c r="R23" s="113"/>
      <c r="S23" s="113"/>
      <c r="T23" s="112"/>
      <c r="U23" s="112"/>
      <c r="V23" s="112"/>
      <c r="W23" s="112"/>
      <c r="X23" s="113"/>
      <c r="Y23" s="113"/>
      <c r="Z23" s="113"/>
      <c r="AA23" s="113"/>
      <c r="AB23" s="112"/>
      <c r="AC23" s="112"/>
      <c r="AD23" s="112"/>
      <c r="AE23" s="112"/>
      <c r="AF23" s="113"/>
      <c r="AG23" s="113"/>
      <c r="AH23" s="113"/>
      <c r="AI23" s="113"/>
      <c r="AJ23" s="112"/>
      <c r="AK23" s="112"/>
      <c r="AL23" s="112"/>
      <c r="AM23" s="112"/>
      <c r="AN23" s="113"/>
      <c r="AO23" s="113"/>
      <c r="AP23" s="113"/>
      <c r="AQ23" s="113"/>
      <c r="AR23" s="112"/>
      <c r="AS23" s="112"/>
      <c r="AT23" s="112"/>
      <c r="AU23" s="112"/>
      <c r="AV23" s="113"/>
      <c r="AW23" s="113"/>
      <c r="AX23" s="113"/>
      <c r="AY23" s="113"/>
      <c r="AZ23" s="112"/>
      <c r="BA23" s="112"/>
      <c r="BB23" s="112"/>
      <c r="BC23" s="112"/>
      <c r="BD23" s="113"/>
      <c r="BE23" s="113"/>
      <c r="BF23" s="113"/>
      <c r="BG23" s="113"/>
      <c r="BH23" s="114">
        <f t="shared" si="2"/>
        <v>0</v>
      </c>
      <c r="BI23" s="106"/>
      <c r="BJ23" s="115">
        <f>VLOOKUP(K23,Matrix!$F$3:$G$5,2,FALSE)</f>
        <v>1</v>
      </c>
      <c r="BK23" s="116">
        <f>HLOOKUP(BK$6,Matrix!$A$8:$O$21,2,FALSE)*(L23*$BJ23)</f>
        <v>0</v>
      </c>
      <c r="BL23" s="116">
        <f>HLOOKUP(BL$6,Matrix!$A$8:$O$21,2,FALSE)*(M23*$BJ23)</f>
        <v>0</v>
      </c>
      <c r="BM23" s="116">
        <f>HLOOKUP(BM$6,Matrix!$A$8:$O$21,2,FALSE)*(N23*$BJ23)</f>
        <v>0</v>
      </c>
      <c r="BN23" s="116">
        <f>HLOOKUP(BN$6,Matrix!$A$8:$O$21,2,FALSE)*(O23*$BJ23)</f>
        <v>0</v>
      </c>
      <c r="BO23" s="117">
        <f>HLOOKUP(BO$6,Matrix!$A$8:$O$21,3,FALSE)*(P23*$BJ23)</f>
        <v>0</v>
      </c>
      <c r="BP23" s="117">
        <f>HLOOKUP(BP$6,Matrix!$A$8:$O$21,3,FALSE)*(Q23*$BJ23)</f>
        <v>0</v>
      </c>
      <c r="BQ23" s="117">
        <f>HLOOKUP(BQ$6,Matrix!$A$8:$O$21,3,FALSE)*(R23*$BJ23)</f>
        <v>0</v>
      </c>
      <c r="BR23" s="117">
        <f>HLOOKUP(BR$6,Matrix!$A$8:$O$21,3,FALSE)*(S23*$BJ23)</f>
        <v>0</v>
      </c>
      <c r="BS23" s="116">
        <f>HLOOKUP(BS$6,Matrix!$A$8:$O$21,4,FALSE)*(T23*$BJ23)</f>
        <v>0</v>
      </c>
      <c r="BT23" s="116">
        <f>HLOOKUP(BT$6,Matrix!$A$8:$O$21,4,FALSE)*(U23*$BJ23)</f>
        <v>0</v>
      </c>
      <c r="BU23" s="116">
        <f>HLOOKUP(BU$6,Matrix!$A$8:$O$21,4,FALSE)*(V23*$BJ23)</f>
        <v>0</v>
      </c>
      <c r="BV23" s="116">
        <f>HLOOKUP(BV$6,Matrix!$A$8:$O$21,4,FALSE)*(W23*$BJ23)</f>
        <v>0</v>
      </c>
      <c r="BW23" s="117">
        <f>HLOOKUP(BW$6,Matrix!$A$8:$O$21,5,FALSE)*(X23*$BJ23)</f>
        <v>0</v>
      </c>
      <c r="BX23" s="117">
        <f>HLOOKUP(BX$6,Matrix!$A$8:$O$21,5,FALSE)*(Y23*$BJ23)</f>
        <v>0</v>
      </c>
      <c r="BY23" s="117">
        <f>HLOOKUP(BY$6,Matrix!$A$8:$O$21,5,FALSE)*(Z23*$BJ23)</f>
        <v>0</v>
      </c>
      <c r="BZ23" s="117">
        <f>HLOOKUP(BZ$6,Matrix!$A$8:$O$21,5,FALSE)*(AA23*$BJ23)</f>
        <v>0</v>
      </c>
      <c r="CA23" s="116">
        <f>HLOOKUP(CA$6,Matrix!$A$8:$O$21,6,FALSE)*(AB23*$BJ23)</f>
        <v>0</v>
      </c>
      <c r="CB23" s="116">
        <f>HLOOKUP(CB$6,Matrix!$A$8:$O$21,6,FALSE)*(AC23*$BJ23)</f>
        <v>0</v>
      </c>
      <c r="CC23" s="116">
        <f>HLOOKUP(CC$6,Matrix!$A$8:$O$21,6,FALSE)*(AD23*$BJ23)</f>
        <v>0</v>
      </c>
      <c r="CD23" s="116">
        <f>HLOOKUP(CD$6,Matrix!$A$8:$O$21,6,FALSE)*(AE23*$BJ23)</f>
        <v>0</v>
      </c>
      <c r="CE23" s="117">
        <f>HLOOKUP(CE$6,Matrix!$A$8:$O$21,7,FALSE)*(AF23*$BJ23)</f>
        <v>0</v>
      </c>
      <c r="CF23" s="117">
        <f>HLOOKUP(CF$6,Matrix!$A$8:$O$21,7,FALSE)*(AG23*$BJ23)</f>
        <v>0</v>
      </c>
      <c r="CG23" s="117">
        <f>HLOOKUP(CG$6,Matrix!$A$8:$O$21,7,FALSE)*(AH23*$BJ23)</f>
        <v>0</v>
      </c>
      <c r="CH23" s="117">
        <f>HLOOKUP(CH$6,Matrix!$A$8:$O$21,7,FALSE)*(AI23*$BJ23)</f>
        <v>0</v>
      </c>
      <c r="CI23" s="116">
        <f>HLOOKUP(CI$6,Matrix!$A$8:$O$21,8,FALSE)*(AJ23*$BJ23)</f>
        <v>0</v>
      </c>
      <c r="CJ23" s="116">
        <f>HLOOKUP(CJ$6,Matrix!$A$8:$O$21,8,FALSE)*(AK23*$BJ23)</f>
        <v>0</v>
      </c>
      <c r="CK23" s="116">
        <f>HLOOKUP(CK$6,Matrix!$A$8:$O$21,8,FALSE)*(AL23*$BJ23)</f>
        <v>0</v>
      </c>
      <c r="CL23" s="116">
        <f>HLOOKUP(CL$6,Matrix!$A$8:$O$21,8,FALSE)*(AM23*$BJ23)</f>
        <v>0</v>
      </c>
      <c r="CM23" s="117">
        <f>HLOOKUP(CM$6,Matrix!$A$8:$O$21,9,FALSE)*(AN23*$BJ23)</f>
        <v>0</v>
      </c>
      <c r="CN23" s="117">
        <f>HLOOKUP(CN$6,Matrix!$A$8:$O$21,9,FALSE)*(AO23*$BJ23)</f>
        <v>0</v>
      </c>
      <c r="CO23" s="117">
        <f>HLOOKUP(CO$6,Matrix!$A$8:$O$21,9,FALSE)*(AP23*$BJ23)</f>
        <v>0</v>
      </c>
      <c r="CP23" s="117">
        <f>HLOOKUP(CP$6,Matrix!$A$8:$O$21,9,FALSE)*(AQ23*$BJ23)</f>
        <v>0</v>
      </c>
      <c r="CQ23" s="116">
        <f>HLOOKUP(CQ$6,Matrix!$A$8:$O$21,10,FALSE)*(AR23*$BJ23)</f>
        <v>0</v>
      </c>
      <c r="CR23" s="116">
        <f>HLOOKUP(CR$6,Matrix!$A$8:$O$21,10,FALSE)*(AS23*$BJ23)</f>
        <v>0</v>
      </c>
      <c r="CS23" s="116">
        <f>HLOOKUP(CS$6,Matrix!$A$8:$O$21,10,FALSE)*(AT23*$BJ23)</f>
        <v>0</v>
      </c>
      <c r="CT23" s="116">
        <f>HLOOKUP(CT$6,Matrix!$A$8:$O$21,10,FALSE)*(AU23*$BJ23)</f>
        <v>0</v>
      </c>
      <c r="CU23" s="117">
        <f>HLOOKUP(CU$6,Matrix!$A$8:$O$21,11,FALSE)*(AV23*$BJ23)</f>
        <v>0</v>
      </c>
      <c r="CV23" s="117">
        <f>HLOOKUP(CV$6,Matrix!$A$8:$O$21,11,FALSE)*(AW23*$BJ23)</f>
        <v>0</v>
      </c>
      <c r="CW23" s="117">
        <f>HLOOKUP(CW$6,Matrix!$A$8:$O$21,11,FALSE)*(AX23*$BJ23)</f>
        <v>0</v>
      </c>
      <c r="CX23" s="117">
        <f>HLOOKUP(CX$6,Matrix!$A$8:$O$21,11,FALSE)*(AY23*$BJ23)</f>
        <v>0</v>
      </c>
      <c r="CY23" s="116">
        <f>HLOOKUP(CY$6,Matrix!$A$8:$O$21,12,FALSE)*(AZ23*$BJ23)</f>
        <v>0</v>
      </c>
      <c r="CZ23" s="116">
        <f>HLOOKUP(CZ$6,Matrix!$A$8:$O$21,12,FALSE)*(BA23*$BJ23)</f>
        <v>0</v>
      </c>
      <c r="DA23" s="116">
        <f>HLOOKUP(DA$6,Matrix!$A$8:$O$21,12,FALSE)*(BB23*$BJ23)</f>
        <v>0</v>
      </c>
      <c r="DB23" s="116">
        <f>HLOOKUP(DB$6,Matrix!$A$8:$O$21,12,FALSE)*(BC23*$BJ23)</f>
        <v>0</v>
      </c>
      <c r="DC23" s="117">
        <f>HLOOKUP(DC$6,Matrix!$A$8:$O$21,13,FALSE)*(BD23*$BJ23)</f>
        <v>0</v>
      </c>
      <c r="DD23" s="117">
        <f>HLOOKUP(DD$6,Matrix!$A$8:$O$21,13,FALSE)*(BE23*$BJ23)</f>
        <v>0</v>
      </c>
      <c r="DE23" s="117">
        <f>HLOOKUP(DE$6,Matrix!$A$8:$O$21,13,FALSE)*(BF23*$BJ23)</f>
        <v>0</v>
      </c>
      <c r="DF23" s="117">
        <f>HLOOKUP(DF$6,Matrix!$A$8:$O$21,13,FALSE)*(BG23*$BJ23)</f>
        <v>0</v>
      </c>
      <c r="DG23" s="118">
        <f t="shared" si="3"/>
        <v>0</v>
      </c>
    </row>
    <row r="24" spans="1:111" ht="20">
      <c r="A24" s="293">
        <v>2</v>
      </c>
      <c r="B24" s="294">
        <v>5</v>
      </c>
      <c r="C24" s="294" t="s">
        <v>268</v>
      </c>
      <c r="D24" s="362" t="s">
        <v>289</v>
      </c>
      <c r="E24" s="362"/>
      <c r="F24" s="362"/>
      <c r="G24" s="362"/>
      <c r="H24" s="362"/>
      <c r="I24" s="362"/>
      <c r="J24" s="363"/>
      <c r="K24" s="111" t="s">
        <v>45</v>
      </c>
      <c r="L24" s="112">
        <v>1</v>
      </c>
      <c r="M24" s="112"/>
      <c r="N24" s="112"/>
      <c r="O24" s="112"/>
      <c r="P24" s="113">
        <v>1</v>
      </c>
      <c r="Q24" s="113"/>
      <c r="R24" s="113"/>
      <c r="S24" s="113"/>
      <c r="T24" s="112"/>
      <c r="U24" s="112"/>
      <c r="V24" s="112"/>
      <c r="W24" s="112"/>
      <c r="X24" s="113"/>
      <c r="Y24" s="113"/>
      <c r="Z24" s="113"/>
      <c r="AA24" s="113"/>
      <c r="AB24" s="112"/>
      <c r="AC24" s="112"/>
      <c r="AD24" s="112"/>
      <c r="AE24" s="112"/>
      <c r="AF24" s="113"/>
      <c r="AG24" s="113"/>
      <c r="AH24" s="113"/>
      <c r="AI24" s="113"/>
      <c r="AJ24" s="112"/>
      <c r="AK24" s="112"/>
      <c r="AL24" s="112"/>
      <c r="AM24" s="112"/>
      <c r="AN24" s="113"/>
      <c r="AO24" s="113"/>
      <c r="AP24" s="113"/>
      <c r="AQ24" s="113"/>
      <c r="AR24" s="112"/>
      <c r="AS24" s="112"/>
      <c r="AT24" s="112"/>
      <c r="AU24" s="112"/>
      <c r="AV24" s="113"/>
      <c r="AW24" s="113"/>
      <c r="AX24" s="113"/>
      <c r="AY24" s="113"/>
      <c r="AZ24" s="112"/>
      <c r="BA24" s="112"/>
      <c r="BB24" s="112"/>
      <c r="BC24" s="112"/>
      <c r="BD24" s="113"/>
      <c r="BE24" s="113"/>
      <c r="BF24" s="113"/>
      <c r="BG24" s="113"/>
      <c r="BH24" s="114">
        <f t="shared" si="2"/>
        <v>2</v>
      </c>
      <c r="BI24" s="106"/>
      <c r="BJ24" s="115">
        <f>VLOOKUP(K24,Matrix!$F$3:$G$5,2,FALSE)</f>
        <v>1</v>
      </c>
      <c r="BK24" s="116">
        <f>HLOOKUP(BK$6,Matrix!$A$8:$O$21,2,FALSE)*(L24*$BJ24)</f>
        <v>8</v>
      </c>
      <c r="BL24" s="116">
        <f>HLOOKUP(BL$6,Matrix!$A$8:$O$21,2,FALSE)*(M24*$BJ24)</f>
        <v>0</v>
      </c>
      <c r="BM24" s="116">
        <f>HLOOKUP(BM$6,Matrix!$A$8:$O$21,2,FALSE)*(N24*$BJ24)</f>
        <v>0</v>
      </c>
      <c r="BN24" s="116">
        <f>HLOOKUP(BN$6,Matrix!$A$8:$O$21,2,FALSE)*(O24*$BJ24)</f>
        <v>0</v>
      </c>
      <c r="BO24" s="117">
        <f>HLOOKUP(BO$6,Matrix!$A$8:$O$21,3,FALSE)*(P24*$BJ24)</f>
        <v>4</v>
      </c>
      <c r="BP24" s="117">
        <f>HLOOKUP(BP$6,Matrix!$A$8:$O$21,3,FALSE)*(Q24*$BJ24)</f>
        <v>0</v>
      </c>
      <c r="BQ24" s="117">
        <f>HLOOKUP(BQ$6,Matrix!$A$8:$O$21,3,FALSE)*(R24*$BJ24)</f>
        <v>0</v>
      </c>
      <c r="BR24" s="117">
        <f>HLOOKUP(BR$6,Matrix!$A$8:$O$21,3,FALSE)*(S24*$BJ24)</f>
        <v>0</v>
      </c>
      <c r="BS24" s="116">
        <f>HLOOKUP(BS$6,Matrix!$A$8:$O$21,4,FALSE)*(T24*$BJ24)</f>
        <v>0</v>
      </c>
      <c r="BT24" s="116">
        <f>HLOOKUP(BT$6,Matrix!$A$8:$O$21,4,FALSE)*(U24*$BJ24)</f>
        <v>0</v>
      </c>
      <c r="BU24" s="116">
        <f>HLOOKUP(BU$6,Matrix!$A$8:$O$21,4,FALSE)*(V24*$BJ24)</f>
        <v>0</v>
      </c>
      <c r="BV24" s="116">
        <f>HLOOKUP(BV$6,Matrix!$A$8:$O$21,4,FALSE)*(W24*$BJ24)</f>
        <v>0</v>
      </c>
      <c r="BW24" s="117">
        <f>HLOOKUP(BW$6,Matrix!$A$8:$O$21,5,FALSE)*(X24*$BJ24)</f>
        <v>0</v>
      </c>
      <c r="BX24" s="117">
        <f>HLOOKUP(BX$6,Matrix!$A$8:$O$21,5,FALSE)*(Y24*$BJ24)</f>
        <v>0</v>
      </c>
      <c r="BY24" s="117">
        <f>HLOOKUP(BY$6,Matrix!$A$8:$O$21,5,FALSE)*(Z24*$BJ24)</f>
        <v>0</v>
      </c>
      <c r="BZ24" s="117">
        <f>HLOOKUP(BZ$6,Matrix!$A$8:$O$21,5,FALSE)*(AA24*$BJ24)</f>
        <v>0</v>
      </c>
      <c r="CA24" s="116">
        <f>HLOOKUP(CA$6,Matrix!$A$8:$O$21,6,FALSE)*(AB24*$BJ24)</f>
        <v>0</v>
      </c>
      <c r="CB24" s="116">
        <f>HLOOKUP(CB$6,Matrix!$A$8:$O$21,6,FALSE)*(AC24*$BJ24)</f>
        <v>0</v>
      </c>
      <c r="CC24" s="116">
        <f>HLOOKUP(CC$6,Matrix!$A$8:$O$21,6,FALSE)*(AD24*$BJ24)</f>
        <v>0</v>
      </c>
      <c r="CD24" s="116">
        <f>HLOOKUP(CD$6,Matrix!$A$8:$O$21,6,FALSE)*(AE24*$BJ24)</f>
        <v>0</v>
      </c>
      <c r="CE24" s="117">
        <f>HLOOKUP(CE$6,Matrix!$A$8:$O$21,7,FALSE)*(AF24*$BJ24)</f>
        <v>0</v>
      </c>
      <c r="CF24" s="117">
        <f>HLOOKUP(CF$6,Matrix!$A$8:$O$21,7,FALSE)*(AG24*$BJ24)</f>
        <v>0</v>
      </c>
      <c r="CG24" s="117">
        <f>HLOOKUP(CG$6,Matrix!$A$8:$O$21,7,FALSE)*(AH24*$BJ24)</f>
        <v>0</v>
      </c>
      <c r="CH24" s="117">
        <f>HLOOKUP(CH$6,Matrix!$A$8:$O$21,7,FALSE)*(AI24*$BJ24)</f>
        <v>0</v>
      </c>
      <c r="CI24" s="116">
        <f>HLOOKUP(CI$6,Matrix!$A$8:$O$21,8,FALSE)*(AJ24*$BJ24)</f>
        <v>0</v>
      </c>
      <c r="CJ24" s="116">
        <f>HLOOKUP(CJ$6,Matrix!$A$8:$O$21,8,FALSE)*(AK24*$BJ24)</f>
        <v>0</v>
      </c>
      <c r="CK24" s="116">
        <f>HLOOKUP(CK$6,Matrix!$A$8:$O$21,8,FALSE)*(AL24*$BJ24)</f>
        <v>0</v>
      </c>
      <c r="CL24" s="116">
        <f>HLOOKUP(CL$6,Matrix!$A$8:$O$21,8,FALSE)*(AM24*$BJ24)</f>
        <v>0</v>
      </c>
      <c r="CM24" s="117">
        <f>HLOOKUP(CM$6,Matrix!$A$8:$O$21,9,FALSE)*(AN24*$BJ24)</f>
        <v>0</v>
      </c>
      <c r="CN24" s="117">
        <f>HLOOKUP(CN$6,Matrix!$A$8:$O$21,9,FALSE)*(AO24*$BJ24)</f>
        <v>0</v>
      </c>
      <c r="CO24" s="117">
        <f>HLOOKUP(CO$6,Matrix!$A$8:$O$21,9,FALSE)*(AP24*$BJ24)</f>
        <v>0</v>
      </c>
      <c r="CP24" s="117">
        <f>HLOOKUP(CP$6,Matrix!$A$8:$O$21,9,FALSE)*(AQ24*$BJ24)</f>
        <v>0</v>
      </c>
      <c r="CQ24" s="116">
        <f>HLOOKUP(CQ$6,Matrix!$A$8:$O$21,10,FALSE)*(AR24*$BJ24)</f>
        <v>0</v>
      </c>
      <c r="CR24" s="116">
        <f>HLOOKUP(CR$6,Matrix!$A$8:$O$21,10,FALSE)*(AS24*$BJ24)</f>
        <v>0</v>
      </c>
      <c r="CS24" s="116">
        <f>HLOOKUP(CS$6,Matrix!$A$8:$O$21,10,FALSE)*(AT24*$BJ24)</f>
        <v>0</v>
      </c>
      <c r="CT24" s="116">
        <f>HLOOKUP(CT$6,Matrix!$A$8:$O$21,10,FALSE)*(AU24*$BJ24)</f>
        <v>0</v>
      </c>
      <c r="CU24" s="117">
        <f>HLOOKUP(CU$6,Matrix!$A$8:$O$21,11,FALSE)*(AV24*$BJ24)</f>
        <v>0</v>
      </c>
      <c r="CV24" s="117">
        <f>HLOOKUP(CV$6,Matrix!$A$8:$O$21,11,FALSE)*(AW24*$BJ24)</f>
        <v>0</v>
      </c>
      <c r="CW24" s="117">
        <f>HLOOKUP(CW$6,Matrix!$A$8:$O$21,11,FALSE)*(AX24*$BJ24)</f>
        <v>0</v>
      </c>
      <c r="CX24" s="117">
        <f>HLOOKUP(CX$6,Matrix!$A$8:$O$21,11,FALSE)*(AY24*$BJ24)</f>
        <v>0</v>
      </c>
      <c r="CY24" s="116">
        <f>HLOOKUP(CY$6,Matrix!$A$8:$O$21,12,FALSE)*(AZ24*$BJ24)</f>
        <v>0</v>
      </c>
      <c r="CZ24" s="116">
        <f>HLOOKUP(CZ$6,Matrix!$A$8:$O$21,12,FALSE)*(BA24*$BJ24)</f>
        <v>0</v>
      </c>
      <c r="DA24" s="116">
        <f>HLOOKUP(DA$6,Matrix!$A$8:$O$21,12,FALSE)*(BB24*$BJ24)</f>
        <v>0</v>
      </c>
      <c r="DB24" s="116">
        <f>HLOOKUP(DB$6,Matrix!$A$8:$O$21,12,FALSE)*(BC24*$BJ24)</f>
        <v>0</v>
      </c>
      <c r="DC24" s="117">
        <f>HLOOKUP(DC$6,Matrix!$A$8:$O$21,13,FALSE)*(BD24*$BJ24)</f>
        <v>0</v>
      </c>
      <c r="DD24" s="117">
        <f>HLOOKUP(DD$6,Matrix!$A$8:$O$21,13,FALSE)*(BE24*$BJ24)</f>
        <v>0</v>
      </c>
      <c r="DE24" s="117">
        <f>HLOOKUP(DE$6,Matrix!$A$8:$O$21,13,FALSE)*(BF24*$BJ24)</f>
        <v>0</v>
      </c>
      <c r="DF24" s="117">
        <f>HLOOKUP(DF$6,Matrix!$A$8:$O$21,13,FALSE)*(BG24*$BJ24)</f>
        <v>0</v>
      </c>
      <c r="DG24" s="118">
        <f t="shared" si="3"/>
        <v>12</v>
      </c>
    </row>
    <row r="25" spans="1:111" ht="20">
      <c r="A25" s="293">
        <v>2</v>
      </c>
      <c r="B25" s="294">
        <v>5</v>
      </c>
      <c r="C25" s="294" t="s">
        <v>268</v>
      </c>
      <c r="D25" s="362" t="s">
        <v>290</v>
      </c>
      <c r="E25" s="362"/>
      <c r="F25" s="362"/>
      <c r="G25" s="362"/>
      <c r="H25" s="362"/>
      <c r="I25" s="362"/>
      <c r="J25" s="363"/>
      <c r="K25" s="111" t="s">
        <v>45</v>
      </c>
      <c r="L25" s="112">
        <v>1</v>
      </c>
      <c r="M25" s="112"/>
      <c r="N25" s="112"/>
      <c r="O25" s="112"/>
      <c r="P25" s="113">
        <v>1</v>
      </c>
      <c r="Q25" s="113"/>
      <c r="R25" s="113"/>
      <c r="S25" s="113"/>
      <c r="T25" s="112"/>
      <c r="U25" s="112"/>
      <c r="V25" s="112"/>
      <c r="W25" s="112"/>
      <c r="X25" s="113"/>
      <c r="Y25" s="113"/>
      <c r="Z25" s="113"/>
      <c r="AA25" s="113"/>
      <c r="AB25" s="112"/>
      <c r="AC25" s="112"/>
      <c r="AD25" s="112"/>
      <c r="AE25" s="112"/>
      <c r="AF25" s="113"/>
      <c r="AG25" s="113"/>
      <c r="AH25" s="113"/>
      <c r="AI25" s="113"/>
      <c r="AJ25" s="112"/>
      <c r="AK25" s="112"/>
      <c r="AL25" s="112"/>
      <c r="AM25" s="112"/>
      <c r="AN25" s="113"/>
      <c r="AO25" s="113"/>
      <c r="AP25" s="113"/>
      <c r="AQ25" s="113"/>
      <c r="AR25" s="112"/>
      <c r="AS25" s="112"/>
      <c r="AT25" s="112"/>
      <c r="AU25" s="112"/>
      <c r="AV25" s="113"/>
      <c r="AW25" s="113"/>
      <c r="AX25" s="113"/>
      <c r="AY25" s="113"/>
      <c r="AZ25" s="112"/>
      <c r="BA25" s="112"/>
      <c r="BB25" s="112"/>
      <c r="BC25" s="112"/>
      <c r="BD25" s="113"/>
      <c r="BE25" s="113"/>
      <c r="BF25" s="113"/>
      <c r="BG25" s="113"/>
      <c r="BH25" s="114">
        <f t="shared" si="2"/>
        <v>2</v>
      </c>
      <c r="BI25" s="106"/>
      <c r="BJ25" s="115">
        <f>VLOOKUP(K25,Matrix!$F$3:$G$5,2,FALSE)</f>
        <v>1</v>
      </c>
      <c r="BK25" s="116">
        <f>HLOOKUP(BK$6,Matrix!$A$8:$O$21,2,FALSE)*(L25*$BJ25)</f>
        <v>8</v>
      </c>
      <c r="BL25" s="116">
        <f>HLOOKUP(BL$6,Matrix!$A$8:$O$21,2,FALSE)*(M25*$BJ25)</f>
        <v>0</v>
      </c>
      <c r="BM25" s="116">
        <f>HLOOKUP(BM$6,Matrix!$A$8:$O$21,2,FALSE)*(N25*$BJ25)</f>
        <v>0</v>
      </c>
      <c r="BN25" s="116">
        <f>HLOOKUP(BN$6,Matrix!$A$8:$O$21,2,FALSE)*(O25*$BJ25)</f>
        <v>0</v>
      </c>
      <c r="BO25" s="117">
        <f>HLOOKUP(BO$6,Matrix!$A$8:$O$21,3,FALSE)*(P25*$BJ25)</f>
        <v>4</v>
      </c>
      <c r="BP25" s="117">
        <f>HLOOKUP(BP$6,Matrix!$A$8:$O$21,3,FALSE)*(Q25*$BJ25)</f>
        <v>0</v>
      </c>
      <c r="BQ25" s="117">
        <f>HLOOKUP(BQ$6,Matrix!$A$8:$O$21,3,FALSE)*(R25*$BJ25)</f>
        <v>0</v>
      </c>
      <c r="BR25" s="117">
        <f>HLOOKUP(BR$6,Matrix!$A$8:$O$21,3,FALSE)*(S25*$BJ25)</f>
        <v>0</v>
      </c>
      <c r="BS25" s="116">
        <f>HLOOKUP(BS$6,Matrix!$A$8:$O$21,4,FALSE)*(T25*$BJ25)</f>
        <v>0</v>
      </c>
      <c r="BT25" s="116">
        <f>HLOOKUP(BT$6,Matrix!$A$8:$O$21,4,FALSE)*(U25*$BJ25)</f>
        <v>0</v>
      </c>
      <c r="BU25" s="116">
        <f>HLOOKUP(BU$6,Matrix!$A$8:$O$21,4,FALSE)*(V25*$BJ25)</f>
        <v>0</v>
      </c>
      <c r="BV25" s="116">
        <f>HLOOKUP(BV$6,Matrix!$A$8:$O$21,4,FALSE)*(W25*$BJ25)</f>
        <v>0</v>
      </c>
      <c r="BW25" s="117">
        <f>HLOOKUP(BW$6,Matrix!$A$8:$O$21,5,FALSE)*(X25*$BJ25)</f>
        <v>0</v>
      </c>
      <c r="BX25" s="117">
        <f>HLOOKUP(BX$6,Matrix!$A$8:$O$21,5,FALSE)*(Y25*$BJ25)</f>
        <v>0</v>
      </c>
      <c r="BY25" s="117">
        <f>HLOOKUP(BY$6,Matrix!$A$8:$O$21,5,FALSE)*(Z25*$BJ25)</f>
        <v>0</v>
      </c>
      <c r="BZ25" s="117">
        <f>HLOOKUP(BZ$6,Matrix!$A$8:$O$21,5,FALSE)*(AA25*$BJ25)</f>
        <v>0</v>
      </c>
      <c r="CA25" s="116">
        <f>HLOOKUP(CA$6,Matrix!$A$8:$O$21,6,FALSE)*(AB25*$BJ25)</f>
        <v>0</v>
      </c>
      <c r="CB25" s="116">
        <f>HLOOKUP(CB$6,Matrix!$A$8:$O$21,6,FALSE)*(AC25*$BJ25)</f>
        <v>0</v>
      </c>
      <c r="CC25" s="116">
        <f>HLOOKUP(CC$6,Matrix!$A$8:$O$21,6,FALSE)*(AD25*$BJ25)</f>
        <v>0</v>
      </c>
      <c r="CD25" s="116">
        <f>HLOOKUP(CD$6,Matrix!$A$8:$O$21,6,FALSE)*(AE25*$BJ25)</f>
        <v>0</v>
      </c>
      <c r="CE25" s="117">
        <f>HLOOKUP(CE$6,Matrix!$A$8:$O$21,7,FALSE)*(AF25*$BJ25)</f>
        <v>0</v>
      </c>
      <c r="CF25" s="117">
        <f>HLOOKUP(CF$6,Matrix!$A$8:$O$21,7,FALSE)*(AG25*$BJ25)</f>
        <v>0</v>
      </c>
      <c r="CG25" s="117">
        <f>HLOOKUP(CG$6,Matrix!$A$8:$O$21,7,FALSE)*(AH25*$BJ25)</f>
        <v>0</v>
      </c>
      <c r="CH25" s="117">
        <f>HLOOKUP(CH$6,Matrix!$A$8:$O$21,7,FALSE)*(AI25*$BJ25)</f>
        <v>0</v>
      </c>
      <c r="CI25" s="116">
        <f>HLOOKUP(CI$6,Matrix!$A$8:$O$21,8,FALSE)*(AJ25*$BJ25)</f>
        <v>0</v>
      </c>
      <c r="CJ25" s="116">
        <f>HLOOKUP(CJ$6,Matrix!$A$8:$O$21,8,FALSE)*(AK25*$BJ25)</f>
        <v>0</v>
      </c>
      <c r="CK25" s="116">
        <f>HLOOKUP(CK$6,Matrix!$A$8:$O$21,8,FALSE)*(AL25*$BJ25)</f>
        <v>0</v>
      </c>
      <c r="CL25" s="116">
        <f>HLOOKUP(CL$6,Matrix!$A$8:$O$21,8,FALSE)*(AM25*$BJ25)</f>
        <v>0</v>
      </c>
      <c r="CM25" s="117">
        <f>HLOOKUP(CM$6,Matrix!$A$8:$O$21,9,FALSE)*(AN25*$BJ25)</f>
        <v>0</v>
      </c>
      <c r="CN25" s="117">
        <f>HLOOKUP(CN$6,Matrix!$A$8:$O$21,9,FALSE)*(AO25*$BJ25)</f>
        <v>0</v>
      </c>
      <c r="CO25" s="117">
        <f>HLOOKUP(CO$6,Matrix!$A$8:$O$21,9,FALSE)*(AP25*$BJ25)</f>
        <v>0</v>
      </c>
      <c r="CP25" s="117">
        <f>HLOOKUP(CP$6,Matrix!$A$8:$O$21,9,FALSE)*(AQ25*$BJ25)</f>
        <v>0</v>
      </c>
      <c r="CQ25" s="116">
        <f>HLOOKUP(CQ$6,Matrix!$A$8:$O$21,10,FALSE)*(AR25*$BJ25)</f>
        <v>0</v>
      </c>
      <c r="CR25" s="116">
        <f>HLOOKUP(CR$6,Matrix!$A$8:$O$21,10,FALSE)*(AS25*$BJ25)</f>
        <v>0</v>
      </c>
      <c r="CS25" s="116">
        <f>HLOOKUP(CS$6,Matrix!$A$8:$O$21,10,FALSE)*(AT25*$BJ25)</f>
        <v>0</v>
      </c>
      <c r="CT25" s="116">
        <f>HLOOKUP(CT$6,Matrix!$A$8:$O$21,10,FALSE)*(AU25*$BJ25)</f>
        <v>0</v>
      </c>
      <c r="CU25" s="117">
        <f>HLOOKUP(CU$6,Matrix!$A$8:$O$21,11,FALSE)*(AV25*$BJ25)</f>
        <v>0</v>
      </c>
      <c r="CV25" s="117">
        <f>HLOOKUP(CV$6,Matrix!$A$8:$O$21,11,FALSE)*(AW25*$BJ25)</f>
        <v>0</v>
      </c>
      <c r="CW25" s="117">
        <f>HLOOKUP(CW$6,Matrix!$A$8:$O$21,11,FALSE)*(AX25*$BJ25)</f>
        <v>0</v>
      </c>
      <c r="CX25" s="117">
        <f>HLOOKUP(CX$6,Matrix!$A$8:$O$21,11,FALSE)*(AY25*$BJ25)</f>
        <v>0</v>
      </c>
      <c r="CY25" s="116">
        <f>HLOOKUP(CY$6,Matrix!$A$8:$O$21,12,FALSE)*(AZ25*$BJ25)</f>
        <v>0</v>
      </c>
      <c r="CZ25" s="116">
        <f>HLOOKUP(CZ$6,Matrix!$A$8:$O$21,12,FALSE)*(BA25*$BJ25)</f>
        <v>0</v>
      </c>
      <c r="DA25" s="116">
        <f>HLOOKUP(DA$6,Matrix!$A$8:$O$21,12,FALSE)*(BB25*$BJ25)</f>
        <v>0</v>
      </c>
      <c r="DB25" s="116">
        <f>HLOOKUP(DB$6,Matrix!$A$8:$O$21,12,FALSE)*(BC25*$BJ25)</f>
        <v>0</v>
      </c>
      <c r="DC25" s="117">
        <f>HLOOKUP(DC$6,Matrix!$A$8:$O$21,13,FALSE)*(BD25*$BJ25)</f>
        <v>0</v>
      </c>
      <c r="DD25" s="117">
        <f>HLOOKUP(DD$6,Matrix!$A$8:$O$21,13,FALSE)*(BE25*$BJ25)</f>
        <v>0</v>
      </c>
      <c r="DE25" s="117">
        <f>HLOOKUP(DE$6,Matrix!$A$8:$O$21,13,FALSE)*(BF25*$BJ25)</f>
        <v>0</v>
      </c>
      <c r="DF25" s="117">
        <f>HLOOKUP(DF$6,Matrix!$A$8:$O$21,13,FALSE)*(BG25*$BJ25)</f>
        <v>0</v>
      </c>
      <c r="DG25" s="118">
        <f t="shared" si="3"/>
        <v>12</v>
      </c>
    </row>
    <row r="26" spans="1:111" ht="20">
      <c r="A26" s="293">
        <v>2</v>
      </c>
      <c r="B26" s="294">
        <v>5</v>
      </c>
      <c r="C26" s="294" t="s">
        <v>268</v>
      </c>
      <c r="D26" s="362" t="s">
        <v>291</v>
      </c>
      <c r="E26" s="362"/>
      <c r="F26" s="362"/>
      <c r="G26" s="362"/>
      <c r="H26" s="362"/>
      <c r="I26" s="362"/>
      <c r="J26" s="363"/>
      <c r="K26" s="111" t="s">
        <v>45</v>
      </c>
      <c r="L26" s="112"/>
      <c r="M26" s="112"/>
      <c r="N26" s="112">
        <v>1</v>
      </c>
      <c r="O26" s="112"/>
      <c r="P26" s="113"/>
      <c r="Q26" s="113">
        <v>1</v>
      </c>
      <c r="R26" s="113"/>
      <c r="S26" s="113"/>
      <c r="T26" s="112"/>
      <c r="U26" s="112"/>
      <c r="V26" s="112"/>
      <c r="W26" s="112"/>
      <c r="X26" s="113"/>
      <c r="Y26" s="113"/>
      <c r="Z26" s="113"/>
      <c r="AA26" s="113"/>
      <c r="AB26" s="112"/>
      <c r="AC26" s="112"/>
      <c r="AD26" s="112"/>
      <c r="AE26" s="112"/>
      <c r="AF26" s="113"/>
      <c r="AG26" s="113"/>
      <c r="AH26" s="113"/>
      <c r="AI26" s="113"/>
      <c r="AJ26" s="112"/>
      <c r="AK26" s="112"/>
      <c r="AL26" s="112"/>
      <c r="AM26" s="112"/>
      <c r="AN26" s="113"/>
      <c r="AO26" s="113"/>
      <c r="AP26" s="113"/>
      <c r="AQ26" s="113"/>
      <c r="AR26" s="112"/>
      <c r="AS26" s="112"/>
      <c r="AT26" s="112"/>
      <c r="AU26" s="112"/>
      <c r="AV26" s="113"/>
      <c r="AW26" s="113"/>
      <c r="AX26" s="113"/>
      <c r="AY26" s="113"/>
      <c r="AZ26" s="112"/>
      <c r="BA26" s="112"/>
      <c r="BB26" s="112"/>
      <c r="BC26" s="112"/>
      <c r="BD26" s="113"/>
      <c r="BE26" s="113"/>
      <c r="BF26" s="113"/>
      <c r="BG26" s="113"/>
      <c r="BH26" s="114">
        <f t="shared" si="0"/>
        <v>2</v>
      </c>
      <c r="BI26" s="106"/>
      <c r="BJ26" s="115">
        <f>VLOOKUP(K26,Matrix!$F$3:$G$5,2,FALSE)</f>
        <v>1</v>
      </c>
      <c r="BK26" s="116">
        <f>HLOOKUP(BK$6,Matrix!$A$8:$O$21,2,FALSE)*(L26*$BJ26)</f>
        <v>0</v>
      </c>
      <c r="BL26" s="116">
        <f>HLOOKUP(BL$6,Matrix!$A$8:$O$21,2,FALSE)*(M26*$BJ26)</f>
        <v>0</v>
      </c>
      <c r="BM26" s="116">
        <f>HLOOKUP(BM$6,Matrix!$A$8:$O$21,2,FALSE)*(N26*$BJ26)</f>
        <v>24</v>
      </c>
      <c r="BN26" s="116">
        <f>HLOOKUP(BN$6,Matrix!$A$8:$O$21,2,FALSE)*(O26*$BJ26)</f>
        <v>0</v>
      </c>
      <c r="BO26" s="117">
        <f>HLOOKUP(BO$6,Matrix!$A$8:$O$21,3,FALSE)*(P26*$BJ26)</f>
        <v>0</v>
      </c>
      <c r="BP26" s="117">
        <f>HLOOKUP(BP$6,Matrix!$A$8:$O$21,3,FALSE)*(Q26*$BJ26)</f>
        <v>8</v>
      </c>
      <c r="BQ26" s="117">
        <f>HLOOKUP(BQ$6,Matrix!$A$8:$O$21,3,FALSE)*(R26*$BJ26)</f>
        <v>0</v>
      </c>
      <c r="BR26" s="117">
        <f>HLOOKUP(BR$6,Matrix!$A$8:$O$21,3,FALSE)*(S26*$BJ26)</f>
        <v>0</v>
      </c>
      <c r="BS26" s="116">
        <f>HLOOKUP(BS$6,Matrix!$A$8:$O$21,4,FALSE)*(T26*$BJ26)</f>
        <v>0</v>
      </c>
      <c r="BT26" s="116">
        <f>HLOOKUP(BT$6,Matrix!$A$8:$O$21,4,FALSE)*(U26*$BJ26)</f>
        <v>0</v>
      </c>
      <c r="BU26" s="116">
        <f>HLOOKUP(BU$6,Matrix!$A$8:$O$21,4,FALSE)*(V26*$BJ26)</f>
        <v>0</v>
      </c>
      <c r="BV26" s="116">
        <f>HLOOKUP(BV$6,Matrix!$A$8:$O$21,4,FALSE)*(W26*$BJ26)</f>
        <v>0</v>
      </c>
      <c r="BW26" s="117">
        <f>HLOOKUP(BW$6,Matrix!$A$8:$O$21,5,FALSE)*(X26*$BJ26)</f>
        <v>0</v>
      </c>
      <c r="BX26" s="117">
        <f>HLOOKUP(BX$6,Matrix!$A$8:$O$21,5,FALSE)*(Y26*$BJ26)</f>
        <v>0</v>
      </c>
      <c r="BY26" s="117">
        <f>HLOOKUP(BY$6,Matrix!$A$8:$O$21,5,FALSE)*(Z26*$BJ26)</f>
        <v>0</v>
      </c>
      <c r="BZ26" s="117">
        <f>HLOOKUP(BZ$6,Matrix!$A$8:$O$21,5,FALSE)*(AA26*$BJ26)</f>
        <v>0</v>
      </c>
      <c r="CA26" s="116">
        <f>HLOOKUP(CA$6,Matrix!$A$8:$O$21,6,FALSE)*(AB26*$BJ26)</f>
        <v>0</v>
      </c>
      <c r="CB26" s="116">
        <f>HLOOKUP(CB$6,Matrix!$A$8:$O$21,6,FALSE)*(AC26*$BJ26)</f>
        <v>0</v>
      </c>
      <c r="CC26" s="116">
        <f>HLOOKUP(CC$6,Matrix!$A$8:$O$21,6,FALSE)*(AD26*$BJ26)</f>
        <v>0</v>
      </c>
      <c r="CD26" s="116">
        <f>HLOOKUP(CD$6,Matrix!$A$8:$O$21,6,FALSE)*(AE26*$BJ26)</f>
        <v>0</v>
      </c>
      <c r="CE26" s="117">
        <f>HLOOKUP(CE$6,Matrix!$A$8:$O$21,7,FALSE)*(AF26*$BJ26)</f>
        <v>0</v>
      </c>
      <c r="CF26" s="117">
        <f>HLOOKUP(CF$6,Matrix!$A$8:$O$21,7,FALSE)*(AG26*$BJ26)</f>
        <v>0</v>
      </c>
      <c r="CG26" s="117">
        <f>HLOOKUP(CG$6,Matrix!$A$8:$O$21,7,FALSE)*(AH26*$BJ26)</f>
        <v>0</v>
      </c>
      <c r="CH26" s="117">
        <f>HLOOKUP(CH$6,Matrix!$A$8:$O$21,7,FALSE)*(AI26*$BJ26)</f>
        <v>0</v>
      </c>
      <c r="CI26" s="116">
        <f>HLOOKUP(CI$6,Matrix!$A$8:$O$21,8,FALSE)*(AJ26*$BJ26)</f>
        <v>0</v>
      </c>
      <c r="CJ26" s="116">
        <f>HLOOKUP(CJ$6,Matrix!$A$8:$O$21,8,FALSE)*(AK26*$BJ26)</f>
        <v>0</v>
      </c>
      <c r="CK26" s="116">
        <f>HLOOKUP(CK$6,Matrix!$A$8:$O$21,8,FALSE)*(AL26*$BJ26)</f>
        <v>0</v>
      </c>
      <c r="CL26" s="116">
        <f>HLOOKUP(CL$6,Matrix!$A$8:$O$21,8,FALSE)*(AM26*$BJ26)</f>
        <v>0</v>
      </c>
      <c r="CM26" s="117">
        <f>HLOOKUP(CM$6,Matrix!$A$8:$O$21,9,FALSE)*(AN26*$BJ26)</f>
        <v>0</v>
      </c>
      <c r="CN26" s="117">
        <f>HLOOKUP(CN$6,Matrix!$A$8:$O$21,9,FALSE)*(AO26*$BJ26)</f>
        <v>0</v>
      </c>
      <c r="CO26" s="117">
        <f>HLOOKUP(CO$6,Matrix!$A$8:$O$21,9,FALSE)*(AP26*$BJ26)</f>
        <v>0</v>
      </c>
      <c r="CP26" s="117">
        <f>HLOOKUP(CP$6,Matrix!$A$8:$O$21,9,FALSE)*(AQ26*$BJ26)</f>
        <v>0</v>
      </c>
      <c r="CQ26" s="116">
        <f>HLOOKUP(CQ$6,Matrix!$A$8:$O$21,10,FALSE)*(AR26*$BJ26)</f>
        <v>0</v>
      </c>
      <c r="CR26" s="116">
        <f>HLOOKUP(CR$6,Matrix!$A$8:$O$21,10,FALSE)*(AS26*$BJ26)</f>
        <v>0</v>
      </c>
      <c r="CS26" s="116">
        <f>HLOOKUP(CS$6,Matrix!$A$8:$O$21,10,FALSE)*(AT26*$BJ26)</f>
        <v>0</v>
      </c>
      <c r="CT26" s="116">
        <f>HLOOKUP(CT$6,Matrix!$A$8:$O$21,10,FALSE)*(AU26*$BJ26)</f>
        <v>0</v>
      </c>
      <c r="CU26" s="117">
        <f>HLOOKUP(CU$6,Matrix!$A$8:$O$21,11,FALSE)*(AV26*$BJ26)</f>
        <v>0</v>
      </c>
      <c r="CV26" s="117">
        <f>HLOOKUP(CV$6,Matrix!$A$8:$O$21,11,FALSE)*(AW26*$BJ26)</f>
        <v>0</v>
      </c>
      <c r="CW26" s="117">
        <f>HLOOKUP(CW$6,Matrix!$A$8:$O$21,11,FALSE)*(AX26*$BJ26)</f>
        <v>0</v>
      </c>
      <c r="CX26" s="117">
        <f>HLOOKUP(CX$6,Matrix!$A$8:$O$21,11,FALSE)*(AY26*$BJ26)</f>
        <v>0</v>
      </c>
      <c r="CY26" s="116">
        <f>HLOOKUP(CY$6,Matrix!$A$8:$O$21,12,FALSE)*(AZ26*$BJ26)</f>
        <v>0</v>
      </c>
      <c r="CZ26" s="116">
        <f>HLOOKUP(CZ$6,Matrix!$A$8:$O$21,12,FALSE)*(BA26*$BJ26)</f>
        <v>0</v>
      </c>
      <c r="DA26" s="116">
        <f>HLOOKUP(DA$6,Matrix!$A$8:$O$21,12,FALSE)*(BB26*$BJ26)</f>
        <v>0</v>
      </c>
      <c r="DB26" s="116">
        <f>HLOOKUP(DB$6,Matrix!$A$8:$O$21,12,FALSE)*(BC26*$BJ26)</f>
        <v>0</v>
      </c>
      <c r="DC26" s="117">
        <f>HLOOKUP(DC$6,Matrix!$A$8:$O$21,13,FALSE)*(BD26*$BJ26)</f>
        <v>0</v>
      </c>
      <c r="DD26" s="117">
        <f>HLOOKUP(DD$6,Matrix!$A$8:$O$21,13,FALSE)*(BE26*$BJ26)</f>
        <v>0</v>
      </c>
      <c r="DE26" s="117">
        <f>HLOOKUP(DE$6,Matrix!$A$8:$O$21,13,FALSE)*(BF26*$BJ26)</f>
        <v>0</v>
      </c>
      <c r="DF26" s="117">
        <f>HLOOKUP(DF$6,Matrix!$A$8:$O$21,13,FALSE)*(BG26*$BJ26)</f>
        <v>0</v>
      </c>
      <c r="DG26" s="118">
        <f t="shared" si="1"/>
        <v>32</v>
      </c>
    </row>
    <row r="27" spans="1:111" ht="20">
      <c r="A27" s="293">
        <v>2</v>
      </c>
      <c r="B27" s="294">
        <v>5</v>
      </c>
      <c r="C27" s="294" t="s">
        <v>268</v>
      </c>
      <c r="D27" s="362" t="s">
        <v>292</v>
      </c>
      <c r="E27" s="362"/>
      <c r="F27" s="362"/>
      <c r="G27" s="362"/>
      <c r="H27" s="362"/>
      <c r="I27" s="362"/>
      <c r="J27" s="363"/>
      <c r="K27" s="111" t="s">
        <v>45</v>
      </c>
      <c r="L27" s="112"/>
      <c r="M27" s="112"/>
      <c r="N27" s="112">
        <v>1</v>
      </c>
      <c r="O27" s="112"/>
      <c r="P27" s="113"/>
      <c r="Q27" s="113">
        <v>1</v>
      </c>
      <c r="R27" s="113"/>
      <c r="S27" s="113"/>
      <c r="T27" s="112"/>
      <c r="U27" s="112"/>
      <c r="V27" s="112"/>
      <c r="W27" s="112"/>
      <c r="X27" s="113"/>
      <c r="Y27" s="113"/>
      <c r="Z27" s="113"/>
      <c r="AA27" s="113"/>
      <c r="AB27" s="112"/>
      <c r="AC27" s="112"/>
      <c r="AD27" s="112"/>
      <c r="AE27" s="112"/>
      <c r="AF27" s="113"/>
      <c r="AG27" s="113"/>
      <c r="AH27" s="113"/>
      <c r="AI27" s="113"/>
      <c r="AJ27" s="112"/>
      <c r="AK27" s="112"/>
      <c r="AL27" s="112"/>
      <c r="AM27" s="112"/>
      <c r="AN27" s="113"/>
      <c r="AO27" s="113"/>
      <c r="AP27" s="113"/>
      <c r="AQ27" s="113"/>
      <c r="AR27" s="112"/>
      <c r="AS27" s="112"/>
      <c r="AT27" s="112"/>
      <c r="AU27" s="112"/>
      <c r="AV27" s="113"/>
      <c r="AW27" s="113"/>
      <c r="AX27" s="113"/>
      <c r="AY27" s="113"/>
      <c r="AZ27" s="112"/>
      <c r="BA27" s="112"/>
      <c r="BB27" s="112"/>
      <c r="BC27" s="112"/>
      <c r="BD27" s="113"/>
      <c r="BE27" s="113"/>
      <c r="BF27" s="113"/>
      <c r="BG27" s="113"/>
      <c r="BH27" s="114">
        <f t="shared" si="0"/>
        <v>2</v>
      </c>
      <c r="BI27" s="106"/>
      <c r="BJ27" s="115">
        <f>VLOOKUP(K27,Matrix!$F$3:$G$5,2,FALSE)</f>
        <v>1</v>
      </c>
      <c r="BK27" s="116">
        <f>HLOOKUP(BK$6,Matrix!$A$8:$O$21,2,FALSE)*(L27*$BJ27)</f>
        <v>0</v>
      </c>
      <c r="BL27" s="116">
        <f>HLOOKUP(BL$6,Matrix!$A$8:$O$21,2,FALSE)*(M27*$BJ27)</f>
        <v>0</v>
      </c>
      <c r="BM27" s="116">
        <f>HLOOKUP(BM$6,Matrix!$A$8:$O$21,2,FALSE)*(N27*$BJ27)</f>
        <v>24</v>
      </c>
      <c r="BN27" s="116">
        <f>HLOOKUP(BN$6,Matrix!$A$8:$O$21,2,FALSE)*(O27*$BJ27)</f>
        <v>0</v>
      </c>
      <c r="BO27" s="117">
        <f>HLOOKUP(BO$6,Matrix!$A$8:$O$21,3,FALSE)*(P27*$BJ27)</f>
        <v>0</v>
      </c>
      <c r="BP27" s="117">
        <f>HLOOKUP(BP$6,Matrix!$A$8:$O$21,3,FALSE)*(Q27*$BJ27)</f>
        <v>8</v>
      </c>
      <c r="BQ27" s="117">
        <f>HLOOKUP(BQ$6,Matrix!$A$8:$O$21,3,FALSE)*(R27*$BJ27)</f>
        <v>0</v>
      </c>
      <c r="BR27" s="117">
        <f>HLOOKUP(BR$6,Matrix!$A$8:$O$21,3,FALSE)*(S27*$BJ27)</f>
        <v>0</v>
      </c>
      <c r="BS27" s="116">
        <f>HLOOKUP(BS$6,Matrix!$A$8:$O$21,4,FALSE)*(T27*$BJ27)</f>
        <v>0</v>
      </c>
      <c r="BT27" s="116">
        <f>HLOOKUP(BT$6,Matrix!$A$8:$O$21,4,FALSE)*(U27*$BJ27)</f>
        <v>0</v>
      </c>
      <c r="BU27" s="116">
        <f>HLOOKUP(BU$6,Matrix!$A$8:$O$21,4,FALSE)*(V27*$BJ27)</f>
        <v>0</v>
      </c>
      <c r="BV27" s="116">
        <f>HLOOKUP(BV$6,Matrix!$A$8:$O$21,4,FALSE)*(W27*$BJ27)</f>
        <v>0</v>
      </c>
      <c r="BW27" s="117">
        <f>HLOOKUP(BW$6,Matrix!$A$8:$O$21,5,FALSE)*(X27*$BJ27)</f>
        <v>0</v>
      </c>
      <c r="BX27" s="117">
        <f>HLOOKUP(BX$6,Matrix!$A$8:$O$21,5,FALSE)*(Y27*$BJ27)</f>
        <v>0</v>
      </c>
      <c r="BY27" s="117">
        <f>HLOOKUP(BY$6,Matrix!$A$8:$O$21,5,FALSE)*(Z27*$BJ27)</f>
        <v>0</v>
      </c>
      <c r="BZ27" s="117">
        <f>HLOOKUP(BZ$6,Matrix!$A$8:$O$21,5,FALSE)*(AA27*$BJ27)</f>
        <v>0</v>
      </c>
      <c r="CA27" s="116">
        <f>HLOOKUP(CA$6,Matrix!$A$8:$O$21,6,FALSE)*(AB27*$BJ27)</f>
        <v>0</v>
      </c>
      <c r="CB27" s="116">
        <f>HLOOKUP(CB$6,Matrix!$A$8:$O$21,6,FALSE)*(AC27*$BJ27)</f>
        <v>0</v>
      </c>
      <c r="CC27" s="116">
        <f>HLOOKUP(CC$6,Matrix!$A$8:$O$21,6,FALSE)*(AD27*$BJ27)</f>
        <v>0</v>
      </c>
      <c r="CD27" s="116">
        <f>HLOOKUP(CD$6,Matrix!$A$8:$O$21,6,FALSE)*(AE27*$BJ27)</f>
        <v>0</v>
      </c>
      <c r="CE27" s="117">
        <f>HLOOKUP(CE$6,Matrix!$A$8:$O$21,7,FALSE)*(AF27*$BJ27)</f>
        <v>0</v>
      </c>
      <c r="CF27" s="117">
        <f>HLOOKUP(CF$6,Matrix!$A$8:$O$21,7,FALSE)*(AG27*$BJ27)</f>
        <v>0</v>
      </c>
      <c r="CG27" s="117">
        <f>HLOOKUP(CG$6,Matrix!$A$8:$O$21,7,FALSE)*(AH27*$BJ27)</f>
        <v>0</v>
      </c>
      <c r="CH27" s="117">
        <f>HLOOKUP(CH$6,Matrix!$A$8:$O$21,7,FALSE)*(AI27*$BJ27)</f>
        <v>0</v>
      </c>
      <c r="CI27" s="116">
        <f>HLOOKUP(CI$6,Matrix!$A$8:$O$21,8,FALSE)*(AJ27*$BJ27)</f>
        <v>0</v>
      </c>
      <c r="CJ27" s="116">
        <f>HLOOKUP(CJ$6,Matrix!$A$8:$O$21,8,FALSE)*(AK27*$BJ27)</f>
        <v>0</v>
      </c>
      <c r="CK27" s="116">
        <f>HLOOKUP(CK$6,Matrix!$A$8:$O$21,8,FALSE)*(AL27*$BJ27)</f>
        <v>0</v>
      </c>
      <c r="CL27" s="116">
        <f>HLOOKUP(CL$6,Matrix!$A$8:$O$21,8,FALSE)*(AM27*$BJ27)</f>
        <v>0</v>
      </c>
      <c r="CM27" s="117">
        <f>HLOOKUP(CM$6,Matrix!$A$8:$O$21,9,FALSE)*(AN27*$BJ27)</f>
        <v>0</v>
      </c>
      <c r="CN27" s="117">
        <f>HLOOKUP(CN$6,Matrix!$A$8:$O$21,9,FALSE)*(AO27*$BJ27)</f>
        <v>0</v>
      </c>
      <c r="CO27" s="117">
        <f>HLOOKUP(CO$6,Matrix!$A$8:$O$21,9,FALSE)*(AP27*$BJ27)</f>
        <v>0</v>
      </c>
      <c r="CP27" s="117">
        <f>HLOOKUP(CP$6,Matrix!$A$8:$O$21,9,FALSE)*(AQ27*$BJ27)</f>
        <v>0</v>
      </c>
      <c r="CQ27" s="116">
        <f>HLOOKUP(CQ$6,Matrix!$A$8:$O$21,10,FALSE)*(AR27*$BJ27)</f>
        <v>0</v>
      </c>
      <c r="CR27" s="116">
        <f>HLOOKUP(CR$6,Matrix!$A$8:$O$21,10,FALSE)*(AS27*$BJ27)</f>
        <v>0</v>
      </c>
      <c r="CS27" s="116">
        <f>HLOOKUP(CS$6,Matrix!$A$8:$O$21,10,FALSE)*(AT27*$BJ27)</f>
        <v>0</v>
      </c>
      <c r="CT27" s="116">
        <f>HLOOKUP(CT$6,Matrix!$A$8:$O$21,10,FALSE)*(AU27*$BJ27)</f>
        <v>0</v>
      </c>
      <c r="CU27" s="117">
        <f>HLOOKUP(CU$6,Matrix!$A$8:$O$21,11,FALSE)*(AV27*$BJ27)</f>
        <v>0</v>
      </c>
      <c r="CV27" s="117">
        <f>HLOOKUP(CV$6,Matrix!$A$8:$O$21,11,FALSE)*(AW27*$BJ27)</f>
        <v>0</v>
      </c>
      <c r="CW27" s="117">
        <f>HLOOKUP(CW$6,Matrix!$A$8:$O$21,11,FALSE)*(AX27*$BJ27)</f>
        <v>0</v>
      </c>
      <c r="CX27" s="117">
        <f>HLOOKUP(CX$6,Matrix!$A$8:$O$21,11,FALSE)*(AY27*$BJ27)</f>
        <v>0</v>
      </c>
      <c r="CY27" s="116">
        <f>HLOOKUP(CY$6,Matrix!$A$8:$O$21,12,FALSE)*(AZ27*$BJ27)</f>
        <v>0</v>
      </c>
      <c r="CZ27" s="116">
        <f>HLOOKUP(CZ$6,Matrix!$A$8:$O$21,12,FALSE)*(BA27*$BJ27)</f>
        <v>0</v>
      </c>
      <c r="DA27" s="116">
        <f>HLOOKUP(DA$6,Matrix!$A$8:$O$21,12,FALSE)*(BB27*$BJ27)</f>
        <v>0</v>
      </c>
      <c r="DB27" s="116">
        <f>HLOOKUP(DB$6,Matrix!$A$8:$O$21,12,FALSE)*(BC27*$BJ27)</f>
        <v>0</v>
      </c>
      <c r="DC27" s="117">
        <f>HLOOKUP(DC$6,Matrix!$A$8:$O$21,13,FALSE)*(BD27*$BJ27)</f>
        <v>0</v>
      </c>
      <c r="DD27" s="117">
        <f>HLOOKUP(DD$6,Matrix!$A$8:$O$21,13,FALSE)*(BE27*$BJ27)</f>
        <v>0</v>
      </c>
      <c r="DE27" s="117">
        <f>HLOOKUP(DE$6,Matrix!$A$8:$O$21,13,FALSE)*(BF27*$BJ27)</f>
        <v>0</v>
      </c>
      <c r="DF27" s="117">
        <f>HLOOKUP(DF$6,Matrix!$A$8:$O$21,13,FALSE)*(BG27*$BJ27)</f>
        <v>0</v>
      </c>
      <c r="DG27" s="118">
        <f t="shared" si="1"/>
        <v>32</v>
      </c>
    </row>
    <row r="28" spans="1:111" ht="20">
      <c r="A28" s="293">
        <v>2</v>
      </c>
      <c r="B28" s="294">
        <v>5</v>
      </c>
      <c r="C28" s="294" t="s">
        <v>268</v>
      </c>
      <c r="D28" s="362" t="s">
        <v>293</v>
      </c>
      <c r="E28" s="362"/>
      <c r="F28" s="362"/>
      <c r="G28" s="362"/>
      <c r="H28" s="362"/>
      <c r="I28" s="362"/>
      <c r="J28" s="363"/>
      <c r="K28" s="111" t="s">
        <v>45</v>
      </c>
      <c r="L28" s="112"/>
      <c r="M28" s="112"/>
      <c r="N28" s="112">
        <v>1</v>
      </c>
      <c r="O28" s="112"/>
      <c r="P28" s="113"/>
      <c r="Q28" s="113">
        <v>1</v>
      </c>
      <c r="R28" s="113"/>
      <c r="S28" s="113"/>
      <c r="T28" s="112"/>
      <c r="U28" s="112"/>
      <c r="V28" s="112"/>
      <c r="W28" s="112"/>
      <c r="X28" s="113"/>
      <c r="Y28" s="113"/>
      <c r="Z28" s="113"/>
      <c r="AA28" s="113"/>
      <c r="AB28" s="112"/>
      <c r="AC28" s="112"/>
      <c r="AD28" s="112"/>
      <c r="AE28" s="112"/>
      <c r="AF28" s="113"/>
      <c r="AG28" s="113"/>
      <c r="AH28" s="113"/>
      <c r="AI28" s="113"/>
      <c r="AJ28" s="112"/>
      <c r="AK28" s="112"/>
      <c r="AL28" s="112"/>
      <c r="AM28" s="112"/>
      <c r="AN28" s="113"/>
      <c r="AO28" s="113"/>
      <c r="AP28" s="113"/>
      <c r="AQ28" s="113"/>
      <c r="AR28" s="112"/>
      <c r="AS28" s="112"/>
      <c r="AT28" s="112"/>
      <c r="AU28" s="112"/>
      <c r="AV28" s="113"/>
      <c r="AW28" s="113"/>
      <c r="AX28" s="113"/>
      <c r="AY28" s="113"/>
      <c r="AZ28" s="112"/>
      <c r="BA28" s="112"/>
      <c r="BB28" s="112"/>
      <c r="BC28" s="112"/>
      <c r="BD28" s="113"/>
      <c r="BE28" s="113"/>
      <c r="BF28" s="113"/>
      <c r="BG28" s="113"/>
      <c r="BH28" s="114">
        <f t="shared" si="0"/>
        <v>2</v>
      </c>
      <c r="BI28" s="106"/>
      <c r="BJ28" s="115">
        <f>VLOOKUP(K28,Matrix!$F$3:$G$5,2,FALSE)</f>
        <v>1</v>
      </c>
      <c r="BK28" s="116">
        <f>HLOOKUP(BK$6,Matrix!$A$8:$O$21,2,FALSE)*(L28*$BJ28)</f>
        <v>0</v>
      </c>
      <c r="BL28" s="116">
        <f>HLOOKUP(BL$6,Matrix!$A$8:$O$21,2,FALSE)*(M28*$BJ28)</f>
        <v>0</v>
      </c>
      <c r="BM28" s="116">
        <f>HLOOKUP(BM$6,Matrix!$A$8:$O$21,2,FALSE)*(N28*$BJ28)</f>
        <v>24</v>
      </c>
      <c r="BN28" s="116">
        <f>HLOOKUP(BN$6,Matrix!$A$8:$O$21,2,FALSE)*(O28*$BJ28)</f>
        <v>0</v>
      </c>
      <c r="BO28" s="117">
        <f>HLOOKUP(BO$6,Matrix!$A$8:$O$21,3,FALSE)*(P28*$BJ28)</f>
        <v>0</v>
      </c>
      <c r="BP28" s="117">
        <f>HLOOKUP(BP$6,Matrix!$A$8:$O$21,3,FALSE)*(Q28*$BJ28)</f>
        <v>8</v>
      </c>
      <c r="BQ28" s="117">
        <f>HLOOKUP(BQ$6,Matrix!$A$8:$O$21,3,FALSE)*(R28*$BJ28)</f>
        <v>0</v>
      </c>
      <c r="BR28" s="117">
        <f>HLOOKUP(BR$6,Matrix!$A$8:$O$21,3,FALSE)*(S28*$BJ28)</f>
        <v>0</v>
      </c>
      <c r="BS28" s="116">
        <f>HLOOKUP(BS$6,Matrix!$A$8:$O$21,4,FALSE)*(T28*$BJ28)</f>
        <v>0</v>
      </c>
      <c r="BT28" s="116">
        <f>HLOOKUP(BT$6,Matrix!$A$8:$O$21,4,FALSE)*(U28*$BJ28)</f>
        <v>0</v>
      </c>
      <c r="BU28" s="116">
        <f>HLOOKUP(BU$6,Matrix!$A$8:$O$21,4,FALSE)*(V28*$BJ28)</f>
        <v>0</v>
      </c>
      <c r="BV28" s="116">
        <f>HLOOKUP(BV$6,Matrix!$A$8:$O$21,4,FALSE)*(W28*$BJ28)</f>
        <v>0</v>
      </c>
      <c r="BW28" s="117">
        <f>HLOOKUP(BW$6,Matrix!$A$8:$O$21,5,FALSE)*(X28*$BJ28)</f>
        <v>0</v>
      </c>
      <c r="BX28" s="117">
        <f>HLOOKUP(BX$6,Matrix!$A$8:$O$21,5,FALSE)*(Y28*$BJ28)</f>
        <v>0</v>
      </c>
      <c r="BY28" s="117">
        <f>HLOOKUP(BY$6,Matrix!$A$8:$O$21,5,FALSE)*(Z28*$BJ28)</f>
        <v>0</v>
      </c>
      <c r="BZ28" s="117">
        <f>HLOOKUP(BZ$6,Matrix!$A$8:$O$21,5,FALSE)*(AA28*$BJ28)</f>
        <v>0</v>
      </c>
      <c r="CA28" s="116">
        <f>HLOOKUP(CA$6,Matrix!$A$8:$O$21,6,FALSE)*(AB28*$BJ28)</f>
        <v>0</v>
      </c>
      <c r="CB28" s="116">
        <f>HLOOKUP(CB$6,Matrix!$A$8:$O$21,6,FALSE)*(AC28*$BJ28)</f>
        <v>0</v>
      </c>
      <c r="CC28" s="116">
        <f>HLOOKUP(CC$6,Matrix!$A$8:$O$21,6,FALSE)*(AD28*$BJ28)</f>
        <v>0</v>
      </c>
      <c r="CD28" s="116">
        <f>HLOOKUP(CD$6,Matrix!$A$8:$O$21,6,FALSE)*(AE28*$BJ28)</f>
        <v>0</v>
      </c>
      <c r="CE28" s="117">
        <f>HLOOKUP(CE$6,Matrix!$A$8:$O$21,7,FALSE)*(AF28*$BJ28)</f>
        <v>0</v>
      </c>
      <c r="CF28" s="117">
        <f>HLOOKUP(CF$6,Matrix!$A$8:$O$21,7,FALSE)*(AG28*$BJ28)</f>
        <v>0</v>
      </c>
      <c r="CG28" s="117">
        <f>HLOOKUP(CG$6,Matrix!$A$8:$O$21,7,FALSE)*(AH28*$BJ28)</f>
        <v>0</v>
      </c>
      <c r="CH28" s="117">
        <f>HLOOKUP(CH$6,Matrix!$A$8:$O$21,7,FALSE)*(AI28*$BJ28)</f>
        <v>0</v>
      </c>
      <c r="CI28" s="116">
        <f>HLOOKUP(CI$6,Matrix!$A$8:$O$21,8,FALSE)*(AJ28*$BJ28)</f>
        <v>0</v>
      </c>
      <c r="CJ28" s="116">
        <f>HLOOKUP(CJ$6,Matrix!$A$8:$O$21,8,FALSE)*(AK28*$BJ28)</f>
        <v>0</v>
      </c>
      <c r="CK28" s="116">
        <f>HLOOKUP(CK$6,Matrix!$A$8:$O$21,8,FALSE)*(AL28*$BJ28)</f>
        <v>0</v>
      </c>
      <c r="CL28" s="116">
        <f>HLOOKUP(CL$6,Matrix!$A$8:$O$21,8,FALSE)*(AM28*$BJ28)</f>
        <v>0</v>
      </c>
      <c r="CM28" s="117">
        <f>HLOOKUP(CM$6,Matrix!$A$8:$O$21,9,FALSE)*(AN28*$BJ28)</f>
        <v>0</v>
      </c>
      <c r="CN28" s="117">
        <f>HLOOKUP(CN$6,Matrix!$A$8:$O$21,9,FALSE)*(AO28*$BJ28)</f>
        <v>0</v>
      </c>
      <c r="CO28" s="117">
        <f>HLOOKUP(CO$6,Matrix!$A$8:$O$21,9,FALSE)*(AP28*$BJ28)</f>
        <v>0</v>
      </c>
      <c r="CP28" s="117">
        <f>HLOOKUP(CP$6,Matrix!$A$8:$O$21,9,FALSE)*(AQ28*$BJ28)</f>
        <v>0</v>
      </c>
      <c r="CQ28" s="116">
        <f>HLOOKUP(CQ$6,Matrix!$A$8:$O$21,10,FALSE)*(AR28*$BJ28)</f>
        <v>0</v>
      </c>
      <c r="CR28" s="116">
        <f>HLOOKUP(CR$6,Matrix!$A$8:$O$21,10,FALSE)*(AS28*$BJ28)</f>
        <v>0</v>
      </c>
      <c r="CS28" s="116">
        <f>HLOOKUP(CS$6,Matrix!$A$8:$O$21,10,FALSE)*(AT28*$BJ28)</f>
        <v>0</v>
      </c>
      <c r="CT28" s="116">
        <f>HLOOKUP(CT$6,Matrix!$A$8:$O$21,10,FALSE)*(AU28*$BJ28)</f>
        <v>0</v>
      </c>
      <c r="CU28" s="117">
        <f>HLOOKUP(CU$6,Matrix!$A$8:$O$21,11,FALSE)*(AV28*$BJ28)</f>
        <v>0</v>
      </c>
      <c r="CV28" s="117">
        <f>HLOOKUP(CV$6,Matrix!$A$8:$O$21,11,FALSE)*(AW28*$BJ28)</f>
        <v>0</v>
      </c>
      <c r="CW28" s="117">
        <f>HLOOKUP(CW$6,Matrix!$A$8:$O$21,11,FALSE)*(AX28*$BJ28)</f>
        <v>0</v>
      </c>
      <c r="CX28" s="117">
        <f>HLOOKUP(CX$6,Matrix!$A$8:$O$21,11,FALSE)*(AY28*$BJ28)</f>
        <v>0</v>
      </c>
      <c r="CY28" s="116">
        <f>HLOOKUP(CY$6,Matrix!$A$8:$O$21,12,FALSE)*(AZ28*$BJ28)</f>
        <v>0</v>
      </c>
      <c r="CZ28" s="116">
        <f>HLOOKUP(CZ$6,Matrix!$A$8:$O$21,12,FALSE)*(BA28*$BJ28)</f>
        <v>0</v>
      </c>
      <c r="DA28" s="116">
        <f>HLOOKUP(DA$6,Matrix!$A$8:$O$21,12,FALSE)*(BB28*$BJ28)</f>
        <v>0</v>
      </c>
      <c r="DB28" s="116">
        <f>HLOOKUP(DB$6,Matrix!$A$8:$O$21,12,FALSE)*(BC28*$BJ28)</f>
        <v>0</v>
      </c>
      <c r="DC28" s="117">
        <f>HLOOKUP(DC$6,Matrix!$A$8:$O$21,13,FALSE)*(BD28*$BJ28)</f>
        <v>0</v>
      </c>
      <c r="DD28" s="117">
        <f>HLOOKUP(DD$6,Matrix!$A$8:$O$21,13,FALSE)*(BE28*$BJ28)</f>
        <v>0</v>
      </c>
      <c r="DE28" s="117">
        <f>HLOOKUP(DE$6,Matrix!$A$8:$O$21,13,FALSE)*(BF28*$BJ28)</f>
        <v>0</v>
      </c>
      <c r="DF28" s="117">
        <f>HLOOKUP(DF$6,Matrix!$A$8:$O$21,13,FALSE)*(BG28*$BJ28)</f>
        <v>0</v>
      </c>
      <c r="DG28" s="118">
        <f t="shared" si="1"/>
        <v>32</v>
      </c>
    </row>
    <row r="29" spans="1:111" ht="20">
      <c r="A29" s="293">
        <v>2</v>
      </c>
      <c r="B29" s="294">
        <v>5</v>
      </c>
      <c r="C29" s="294" t="s">
        <v>268</v>
      </c>
      <c r="D29" s="362" t="s">
        <v>294</v>
      </c>
      <c r="E29" s="362"/>
      <c r="F29" s="362"/>
      <c r="G29" s="362"/>
      <c r="H29" s="362"/>
      <c r="I29" s="362"/>
      <c r="J29" s="363"/>
      <c r="K29" s="111" t="s">
        <v>45</v>
      </c>
      <c r="L29" s="112"/>
      <c r="M29" s="112"/>
      <c r="N29" s="112">
        <v>1</v>
      </c>
      <c r="O29" s="112"/>
      <c r="P29" s="113"/>
      <c r="Q29" s="113">
        <v>1</v>
      </c>
      <c r="R29" s="113"/>
      <c r="S29" s="113"/>
      <c r="T29" s="112"/>
      <c r="U29" s="112"/>
      <c r="V29" s="112"/>
      <c r="W29" s="112"/>
      <c r="X29" s="113"/>
      <c r="Y29" s="113"/>
      <c r="Z29" s="113"/>
      <c r="AA29" s="113"/>
      <c r="AB29" s="112"/>
      <c r="AC29" s="112"/>
      <c r="AD29" s="112"/>
      <c r="AE29" s="112"/>
      <c r="AF29" s="113"/>
      <c r="AG29" s="113"/>
      <c r="AH29" s="113"/>
      <c r="AI29" s="113"/>
      <c r="AJ29" s="112"/>
      <c r="AK29" s="112"/>
      <c r="AL29" s="112"/>
      <c r="AM29" s="112"/>
      <c r="AN29" s="113"/>
      <c r="AO29" s="113"/>
      <c r="AP29" s="113"/>
      <c r="AQ29" s="113"/>
      <c r="AR29" s="112"/>
      <c r="AS29" s="112"/>
      <c r="AT29" s="112"/>
      <c r="AU29" s="112"/>
      <c r="AV29" s="113"/>
      <c r="AW29" s="113"/>
      <c r="AX29" s="113"/>
      <c r="AY29" s="113"/>
      <c r="AZ29" s="112"/>
      <c r="BA29" s="112"/>
      <c r="BB29" s="112"/>
      <c r="BC29" s="112"/>
      <c r="BD29" s="113"/>
      <c r="BE29" s="113"/>
      <c r="BF29" s="113"/>
      <c r="BG29" s="113"/>
      <c r="BH29" s="114">
        <f t="shared" si="0"/>
        <v>2</v>
      </c>
      <c r="BI29" s="106"/>
      <c r="BJ29" s="115">
        <f>VLOOKUP(K29,Matrix!$F$3:$G$5,2,FALSE)</f>
        <v>1</v>
      </c>
      <c r="BK29" s="116">
        <f>HLOOKUP(BK$6,Matrix!$A$8:$O$21,2,FALSE)*(L29*$BJ29)</f>
        <v>0</v>
      </c>
      <c r="BL29" s="116">
        <f>HLOOKUP(BL$6,Matrix!$A$8:$O$21,2,FALSE)*(M29*$BJ29)</f>
        <v>0</v>
      </c>
      <c r="BM29" s="116">
        <f>HLOOKUP(BM$6,Matrix!$A$8:$O$21,2,FALSE)*(N29*$BJ29)</f>
        <v>24</v>
      </c>
      <c r="BN29" s="116">
        <f>HLOOKUP(BN$6,Matrix!$A$8:$O$21,2,FALSE)*(O29*$BJ29)</f>
        <v>0</v>
      </c>
      <c r="BO29" s="117">
        <f>HLOOKUP(BO$6,Matrix!$A$8:$O$21,3,FALSE)*(P29*$BJ29)</f>
        <v>0</v>
      </c>
      <c r="BP29" s="117">
        <f>HLOOKUP(BP$6,Matrix!$A$8:$O$21,3,FALSE)*(Q29*$BJ29)</f>
        <v>8</v>
      </c>
      <c r="BQ29" s="117">
        <f>HLOOKUP(BQ$6,Matrix!$A$8:$O$21,3,FALSE)*(R29*$BJ29)</f>
        <v>0</v>
      </c>
      <c r="BR29" s="117">
        <f>HLOOKUP(BR$6,Matrix!$A$8:$O$21,3,FALSE)*(S29*$BJ29)</f>
        <v>0</v>
      </c>
      <c r="BS29" s="116">
        <f>HLOOKUP(BS$6,Matrix!$A$8:$O$21,4,FALSE)*(T29*$BJ29)</f>
        <v>0</v>
      </c>
      <c r="BT29" s="116">
        <f>HLOOKUP(BT$6,Matrix!$A$8:$O$21,4,FALSE)*(U29*$BJ29)</f>
        <v>0</v>
      </c>
      <c r="BU29" s="116">
        <f>HLOOKUP(BU$6,Matrix!$A$8:$O$21,4,FALSE)*(V29*$BJ29)</f>
        <v>0</v>
      </c>
      <c r="BV29" s="116">
        <f>HLOOKUP(BV$6,Matrix!$A$8:$O$21,4,FALSE)*(W29*$BJ29)</f>
        <v>0</v>
      </c>
      <c r="BW29" s="117">
        <f>HLOOKUP(BW$6,Matrix!$A$8:$O$21,5,FALSE)*(X29*$BJ29)</f>
        <v>0</v>
      </c>
      <c r="BX29" s="117">
        <f>HLOOKUP(BX$6,Matrix!$A$8:$O$21,5,FALSE)*(Y29*$BJ29)</f>
        <v>0</v>
      </c>
      <c r="BY29" s="117">
        <f>HLOOKUP(BY$6,Matrix!$A$8:$O$21,5,FALSE)*(Z29*$BJ29)</f>
        <v>0</v>
      </c>
      <c r="BZ29" s="117">
        <f>HLOOKUP(BZ$6,Matrix!$A$8:$O$21,5,FALSE)*(AA29*$BJ29)</f>
        <v>0</v>
      </c>
      <c r="CA29" s="116">
        <f>HLOOKUP(CA$6,Matrix!$A$8:$O$21,6,FALSE)*(AB29*$BJ29)</f>
        <v>0</v>
      </c>
      <c r="CB29" s="116">
        <f>HLOOKUP(CB$6,Matrix!$A$8:$O$21,6,FALSE)*(AC29*$BJ29)</f>
        <v>0</v>
      </c>
      <c r="CC29" s="116">
        <f>HLOOKUP(CC$6,Matrix!$A$8:$O$21,6,FALSE)*(AD29*$BJ29)</f>
        <v>0</v>
      </c>
      <c r="CD29" s="116">
        <f>HLOOKUP(CD$6,Matrix!$A$8:$O$21,6,FALSE)*(AE29*$BJ29)</f>
        <v>0</v>
      </c>
      <c r="CE29" s="117">
        <f>HLOOKUP(CE$6,Matrix!$A$8:$O$21,7,FALSE)*(AF29*$BJ29)</f>
        <v>0</v>
      </c>
      <c r="CF29" s="117">
        <f>HLOOKUP(CF$6,Matrix!$A$8:$O$21,7,FALSE)*(AG29*$BJ29)</f>
        <v>0</v>
      </c>
      <c r="CG29" s="117">
        <f>HLOOKUP(CG$6,Matrix!$A$8:$O$21,7,FALSE)*(AH29*$BJ29)</f>
        <v>0</v>
      </c>
      <c r="CH29" s="117">
        <f>HLOOKUP(CH$6,Matrix!$A$8:$O$21,7,FALSE)*(AI29*$BJ29)</f>
        <v>0</v>
      </c>
      <c r="CI29" s="116">
        <f>HLOOKUP(CI$6,Matrix!$A$8:$O$21,8,FALSE)*(AJ29*$BJ29)</f>
        <v>0</v>
      </c>
      <c r="CJ29" s="116">
        <f>HLOOKUP(CJ$6,Matrix!$A$8:$O$21,8,FALSE)*(AK29*$BJ29)</f>
        <v>0</v>
      </c>
      <c r="CK29" s="116">
        <f>HLOOKUP(CK$6,Matrix!$A$8:$O$21,8,FALSE)*(AL29*$BJ29)</f>
        <v>0</v>
      </c>
      <c r="CL29" s="116">
        <f>HLOOKUP(CL$6,Matrix!$A$8:$O$21,8,FALSE)*(AM29*$BJ29)</f>
        <v>0</v>
      </c>
      <c r="CM29" s="117">
        <f>HLOOKUP(CM$6,Matrix!$A$8:$O$21,9,FALSE)*(AN29*$BJ29)</f>
        <v>0</v>
      </c>
      <c r="CN29" s="117">
        <f>HLOOKUP(CN$6,Matrix!$A$8:$O$21,9,FALSE)*(AO29*$BJ29)</f>
        <v>0</v>
      </c>
      <c r="CO29" s="117">
        <f>HLOOKUP(CO$6,Matrix!$A$8:$O$21,9,FALSE)*(AP29*$BJ29)</f>
        <v>0</v>
      </c>
      <c r="CP29" s="117">
        <f>HLOOKUP(CP$6,Matrix!$A$8:$O$21,9,FALSE)*(AQ29*$BJ29)</f>
        <v>0</v>
      </c>
      <c r="CQ29" s="116">
        <f>HLOOKUP(CQ$6,Matrix!$A$8:$O$21,10,FALSE)*(AR29*$BJ29)</f>
        <v>0</v>
      </c>
      <c r="CR29" s="116">
        <f>HLOOKUP(CR$6,Matrix!$A$8:$O$21,10,FALSE)*(AS29*$BJ29)</f>
        <v>0</v>
      </c>
      <c r="CS29" s="116">
        <f>HLOOKUP(CS$6,Matrix!$A$8:$O$21,10,FALSE)*(AT29*$BJ29)</f>
        <v>0</v>
      </c>
      <c r="CT29" s="116">
        <f>HLOOKUP(CT$6,Matrix!$A$8:$O$21,10,FALSE)*(AU29*$BJ29)</f>
        <v>0</v>
      </c>
      <c r="CU29" s="117">
        <f>HLOOKUP(CU$6,Matrix!$A$8:$O$21,11,FALSE)*(AV29*$BJ29)</f>
        <v>0</v>
      </c>
      <c r="CV29" s="117">
        <f>HLOOKUP(CV$6,Matrix!$A$8:$O$21,11,FALSE)*(AW29*$BJ29)</f>
        <v>0</v>
      </c>
      <c r="CW29" s="117">
        <f>HLOOKUP(CW$6,Matrix!$A$8:$O$21,11,FALSE)*(AX29*$BJ29)</f>
        <v>0</v>
      </c>
      <c r="CX29" s="117">
        <f>HLOOKUP(CX$6,Matrix!$A$8:$O$21,11,FALSE)*(AY29*$BJ29)</f>
        <v>0</v>
      </c>
      <c r="CY29" s="116">
        <f>HLOOKUP(CY$6,Matrix!$A$8:$O$21,12,FALSE)*(AZ29*$BJ29)</f>
        <v>0</v>
      </c>
      <c r="CZ29" s="116">
        <f>HLOOKUP(CZ$6,Matrix!$A$8:$O$21,12,FALSE)*(BA29*$BJ29)</f>
        <v>0</v>
      </c>
      <c r="DA29" s="116">
        <f>HLOOKUP(DA$6,Matrix!$A$8:$O$21,12,FALSE)*(BB29*$BJ29)</f>
        <v>0</v>
      </c>
      <c r="DB29" s="116">
        <f>HLOOKUP(DB$6,Matrix!$A$8:$O$21,12,FALSE)*(BC29*$BJ29)</f>
        <v>0</v>
      </c>
      <c r="DC29" s="117">
        <f>HLOOKUP(DC$6,Matrix!$A$8:$O$21,13,FALSE)*(BD29*$BJ29)</f>
        <v>0</v>
      </c>
      <c r="DD29" s="117">
        <f>HLOOKUP(DD$6,Matrix!$A$8:$O$21,13,FALSE)*(BE29*$BJ29)</f>
        <v>0</v>
      </c>
      <c r="DE29" s="117">
        <f>HLOOKUP(DE$6,Matrix!$A$8:$O$21,13,FALSE)*(BF29*$BJ29)</f>
        <v>0</v>
      </c>
      <c r="DF29" s="117">
        <f>HLOOKUP(DF$6,Matrix!$A$8:$O$21,13,FALSE)*(BG29*$BJ29)</f>
        <v>0</v>
      </c>
      <c r="DG29" s="118">
        <f t="shared" si="1"/>
        <v>32</v>
      </c>
    </row>
    <row r="30" spans="1:111" ht="20">
      <c r="A30" s="293">
        <v>2</v>
      </c>
      <c r="B30" s="294">
        <v>5</v>
      </c>
      <c r="C30" s="294" t="s">
        <v>268</v>
      </c>
      <c r="D30" s="362" t="s">
        <v>295</v>
      </c>
      <c r="E30" s="362"/>
      <c r="F30" s="362"/>
      <c r="G30" s="362"/>
      <c r="H30" s="362"/>
      <c r="I30" s="362"/>
      <c r="J30" s="363"/>
      <c r="K30" s="111" t="s">
        <v>45</v>
      </c>
      <c r="L30" s="112"/>
      <c r="M30" s="112"/>
      <c r="N30" s="112">
        <v>1</v>
      </c>
      <c r="O30" s="112"/>
      <c r="P30" s="113"/>
      <c r="Q30" s="113">
        <v>1</v>
      </c>
      <c r="R30" s="113"/>
      <c r="S30" s="113"/>
      <c r="T30" s="112"/>
      <c r="U30" s="112"/>
      <c r="V30" s="112"/>
      <c r="W30" s="112"/>
      <c r="X30" s="113"/>
      <c r="Y30" s="113"/>
      <c r="Z30" s="113"/>
      <c r="AA30" s="113"/>
      <c r="AB30" s="112"/>
      <c r="AC30" s="112"/>
      <c r="AD30" s="112"/>
      <c r="AE30" s="112"/>
      <c r="AF30" s="113"/>
      <c r="AG30" s="113"/>
      <c r="AH30" s="113"/>
      <c r="AI30" s="113"/>
      <c r="AJ30" s="112"/>
      <c r="AK30" s="112"/>
      <c r="AL30" s="112"/>
      <c r="AM30" s="112"/>
      <c r="AN30" s="113"/>
      <c r="AO30" s="113"/>
      <c r="AP30" s="113"/>
      <c r="AQ30" s="113"/>
      <c r="AR30" s="112"/>
      <c r="AS30" s="112"/>
      <c r="AT30" s="112"/>
      <c r="AU30" s="112"/>
      <c r="AV30" s="113"/>
      <c r="AW30" s="113"/>
      <c r="AX30" s="113"/>
      <c r="AY30" s="113"/>
      <c r="AZ30" s="112"/>
      <c r="BA30" s="112"/>
      <c r="BB30" s="112"/>
      <c r="BC30" s="112"/>
      <c r="BD30" s="113"/>
      <c r="BE30" s="113"/>
      <c r="BF30" s="113"/>
      <c r="BG30" s="113"/>
      <c r="BH30" s="114">
        <f t="shared" si="0"/>
        <v>2</v>
      </c>
      <c r="BI30" s="106"/>
      <c r="BJ30" s="115">
        <f>VLOOKUP(K30,Matrix!$F$3:$G$5,2,FALSE)</f>
        <v>1</v>
      </c>
      <c r="BK30" s="116">
        <f>HLOOKUP(BK$6,Matrix!$A$8:$O$21,2,FALSE)*(L30*$BJ30)</f>
        <v>0</v>
      </c>
      <c r="BL30" s="116">
        <f>HLOOKUP(BL$6,Matrix!$A$8:$O$21,2,FALSE)*(M30*$BJ30)</f>
        <v>0</v>
      </c>
      <c r="BM30" s="116">
        <f>HLOOKUP(BM$6,Matrix!$A$8:$O$21,2,FALSE)*(N30*$BJ30)</f>
        <v>24</v>
      </c>
      <c r="BN30" s="116">
        <f>HLOOKUP(BN$6,Matrix!$A$8:$O$21,2,FALSE)*(O30*$BJ30)</f>
        <v>0</v>
      </c>
      <c r="BO30" s="117">
        <f>HLOOKUP(BO$6,Matrix!$A$8:$O$21,3,FALSE)*(P30*$BJ30)</f>
        <v>0</v>
      </c>
      <c r="BP30" s="117">
        <f>HLOOKUP(BP$6,Matrix!$A$8:$O$21,3,FALSE)*(Q30*$BJ30)</f>
        <v>8</v>
      </c>
      <c r="BQ30" s="117">
        <f>HLOOKUP(BQ$6,Matrix!$A$8:$O$21,3,FALSE)*(R30*$BJ30)</f>
        <v>0</v>
      </c>
      <c r="BR30" s="117">
        <f>HLOOKUP(BR$6,Matrix!$A$8:$O$21,3,FALSE)*(S30*$BJ30)</f>
        <v>0</v>
      </c>
      <c r="BS30" s="116">
        <f>HLOOKUP(BS$6,Matrix!$A$8:$O$21,4,FALSE)*(T30*$BJ30)</f>
        <v>0</v>
      </c>
      <c r="BT30" s="116">
        <f>HLOOKUP(BT$6,Matrix!$A$8:$O$21,4,FALSE)*(U30*$BJ30)</f>
        <v>0</v>
      </c>
      <c r="BU30" s="116">
        <f>HLOOKUP(BU$6,Matrix!$A$8:$O$21,4,FALSE)*(V30*$BJ30)</f>
        <v>0</v>
      </c>
      <c r="BV30" s="116">
        <f>HLOOKUP(BV$6,Matrix!$A$8:$O$21,4,FALSE)*(W30*$BJ30)</f>
        <v>0</v>
      </c>
      <c r="BW30" s="117">
        <f>HLOOKUP(BW$6,Matrix!$A$8:$O$21,5,FALSE)*(X30*$BJ30)</f>
        <v>0</v>
      </c>
      <c r="BX30" s="117">
        <f>HLOOKUP(BX$6,Matrix!$A$8:$O$21,5,FALSE)*(Y30*$BJ30)</f>
        <v>0</v>
      </c>
      <c r="BY30" s="117">
        <f>HLOOKUP(BY$6,Matrix!$A$8:$O$21,5,FALSE)*(Z30*$BJ30)</f>
        <v>0</v>
      </c>
      <c r="BZ30" s="117">
        <f>HLOOKUP(BZ$6,Matrix!$A$8:$O$21,5,FALSE)*(AA30*$BJ30)</f>
        <v>0</v>
      </c>
      <c r="CA30" s="116">
        <f>HLOOKUP(CA$6,Matrix!$A$8:$O$21,6,FALSE)*(AB30*$BJ30)</f>
        <v>0</v>
      </c>
      <c r="CB30" s="116">
        <f>HLOOKUP(CB$6,Matrix!$A$8:$O$21,6,FALSE)*(AC30*$BJ30)</f>
        <v>0</v>
      </c>
      <c r="CC30" s="116">
        <f>HLOOKUP(CC$6,Matrix!$A$8:$O$21,6,FALSE)*(AD30*$BJ30)</f>
        <v>0</v>
      </c>
      <c r="CD30" s="116">
        <f>HLOOKUP(CD$6,Matrix!$A$8:$O$21,6,FALSE)*(AE30*$BJ30)</f>
        <v>0</v>
      </c>
      <c r="CE30" s="117">
        <f>HLOOKUP(CE$6,Matrix!$A$8:$O$21,7,FALSE)*(AF30*$BJ30)</f>
        <v>0</v>
      </c>
      <c r="CF30" s="117">
        <f>HLOOKUP(CF$6,Matrix!$A$8:$O$21,7,FALSE)*(AG30*$BJ30)</f>
        <v>0</v>
      </c>
      <c r="CG30" s="117">
        <f>HLOOKUP(CG$6,Matrix!$A$8:$O$21,7,FALSE)*(AH30*$BJ30)</f>
        <v>0</v>
      </c>
      <c r="CH30" s="117">
        <f>HLOOKUP(CH$6,Matrix!$A$8:$O$21,7,FALSE)*(AI30*$BJ30)</f>
        <v>0</v>
      </c>
      <c r="CI30" s="116">
        <f>HLOOKUP(CI$6,Matrix!$A$8:$O$21,8,FALSE)*(AJ30*$BJ30)</f>
        <v>0</v>
      </c>
      <c r="CJ30" s="116">
        <f>HLOOKUP(CJ$6,Matrix!$A$8:$O$21,8,FALSE)*(AK30*$BJ30)</f>
        <v>0</v>
      </c>
      <c r="CK30" s="116">
        <f>HLOOKUP(CK$6,Matrix!$A$8:$O$21,8,FALSE)*(AL30*$BJ30)</f>
        <v>0</v>
      </c>
      <c r="CL30" s="116">
        <f>HLOOKUP(CL$6,Matrix!$A$8:$O$21,8,FALSE)*(AM30*$BJ30)</f>
        <v>0</v>
      </c>
      <c r="CM30" s="117">
        <f>HLOOKUP(CM$6,Matrix!$A$8:$O$21,9,FALSE)*(AN30*$BJ30)</f>
        <v>0</v>
      </c>
      <c r="CN30" s="117">
        <f>HLOOKUP(CN$6,Matrix!$A$8:$O$21,9,FALSE)*(AO30*$BJ30)</f>
        <v>0</v>
      </c>
      <c r="CO30" s="117">
        <f>HLOOKUP(CO$6,Matrix!$A$8:$O$21,9,FALSE)*(AP30*$BJ30)</f>
        <v>0</v>
      </c>
      <c r="CP30" s="117">
        <f>HLOOKUP(CP$6,Matrix!$A$8:$O$21,9,FALSE)*(AQ30*$BJ30)</f>
        <v>0</v>
      </c>
      <c r="CQ30" s="116">
        <f>HLOOKUP(CQ$6,Matrix!$A$8:$O$21,10,FALSE)*(AR30*$BJ30)</f>
        <v>0</v>
      </c>
      <c r="CR30" s="116">
        <f>HLOOKUP(CR$6,Matrix!$A$8:$O$21,10,FALSE)*(AS30*$BJ30)</f>
        <v>0</v>
      </c>
      <c r="CS30" s="116">
        <f>HLOOKUP(CS$6,Matrix!$A$8:$O$21,10,FALSE)*(AT30*$BJ30)</f>
        <v>0</v>
      </c>
      <c r="CT30" s="116">
        <f>HLOOKUP(CT$6,Matrix!$A$8:$O$21,10,FALSE)*(AU30*$BJ30)</f>
        <v>0</v>
      </c>
      <c r="CU30" s="117">
        <f>HLOOKUP(CU$6,Matrix!$A$8:$O$21,11,FALSE)*(AV30*$BJ30)</f>
        <v>0</v>
      </c>
      <c r="CV30" s="117">
        <f>HLOOKUP(CV$6,Matrix!$A$8:$O$21,11,FALSE)*(AW30*$BJ30)</f>
        <v>0</v>
      </c>
      <c r="CW30" s="117">
        <f>HLOOKUP(CW$6,Matrix!$A$8:$O$21,11,FALSE)*(AX30*$BJ30)</f>
        <v>0</v>
      </c>
      <c r="CX30" s="117">
        <f>HLOOKUP(CX$6,Matrix!$A$8:$O$21,11,FALSE)*(AY30*$BJ30)</f>
        <v>0</v>
      </c>
      <c r="CY30" s="116">
        <f>HLOOKUP(CY$6,Matrix!$A$8:$O$21,12,FALSE)*(AZ30*$BJ30)</f>
        <v>0</v>
      </c>
      <c r="CZ30" s="116">
        <f>HLOOKUP(CZ$6,Matrix!$A$8:$O$21,12,FALSE)*(BA30*$BJ30)</f>
        <v>0</v>
      </c>
      <c r="DA30" s="116">
        <f>HLOOKUP(DA$6,Matrix!$A$8:$O$21,12,FALSE)*(BB30*$BJ30)</f>
        <v>0</v>
      </c>
      <c r="DB30" s="116">
        <f>HLOOKUP(DB$6,Matrix!$A$8:$O$21,12,FALSE)*(BC30*$BJ30)</f>
        <v>0</v>
      </c>
      <c r="DC30" s="117">
        <f>HLOOKUP(DC$6,Matrix!$A$8:$O$21,13,FALSE)*(BD30*$BJ30)</f>
        <v>0</v>
      </c>
      <c r="DD30" s="117">
        <f>HLOOKUP(DD$6,Matrix!$A$8:$O$21,13,FALSE)*(BE30*$BJ30)</f>
        <v>0</v>
      </c>
      <c r="DE30" s="117">
        <f>HLOOKUP(DE$6,Matrix!$A$8:$O$21,13,FALSE)*(BF30*$BJ30)</f>
        <v>0</v>
      </c>
      <c r="DF30" s="117">
        <f>HLOOKUP(DF$6,Matrix!$A$8:$O$21,13,FALSE)*(BG30*$BJ30)</f>
        <v>0</v>
      </c>
      <c r="DG30" s="118">
        <f t="shared" si="1"/>
        <v>32</v>
      </c>
    </row>
    <row r="31" spans="1:111">
      <c r="A31" s="293">
        <v>2</v>
      </c>
      <c r="B31" s="294">
        <v>5</v>
      </c>
      <c r="C31" s="294" t="s">
        <v>284</v>
      </c>
      <c r="D31" s="362" t="s">
        <v>296</v>
      </c>
      <c r="E31" s="362"/>
      <c r="F31" s="362"/>
      <c r="G31" s="362"/>
      <c r="H31" s="362"/>
      <c r="I31" s="362"/>
      <c r="J31" s="363"/>
      <c r="K31" s="111" t="s">
        <v>45</v>
      </c>
      <c r="L31" s="112"/>
      <c r="M31" s="112"/>
      <c r="N31" s="112"/>
      <c r="O31" s="112"/>
      <c r="P31" s="113">
        <v>1</v>
      </c>
      <c r="Q31" s="113"/>
      <c r="R31" s="113"/>
      <c r="S31" s="113"/>
      <c r="T31" s="112"/>
      <c r="U31" s="112"/>
      <c r="V31" s="112"/>
      <c r="W31" s="112"/>
      <c r="X31" s="113"/>
      <c r="Y31" s="113"/>
      <c r="Z31" s="113"/>
      <c r="AA31" s="113"/>
      <c r="AB31" s="112"/>
      <c r="AC31" s="112"/>
      <c r="AD31" s="112"/>
      <c r="AE31" s="112"/>
      <c r="AF31" s="113"/>
      <c r="AG31" s="113"/>
      <c r="AH31" s="113"/>
      <c r="AI31" s="113"/>
      <c r="AJ31" s="112"/>
      <c r="AK31" s="112"/>
      <c r="AL31" s="112"/>
      <c r="AM31" s="112"/>
      <c r="AN31" s="113"/>
      <c r="AO31" s="113"/>
      <c r="AP31" s="113"/>
      <c r="AQ31" s="113"/>
      <c r="AR31" s="112"/>
      <c r="AS31" s="112"/>
      <c r="AT31" s="112"/>
      <c r="AU31" s="112"/>
      <c r="AV31" s="113"/>
      <c r="AW31" s="113"/>
      <c r="AX31" s="113"/>
      <c r="AY31" s="113"/>
      <c r="AZ31" s="112"/>
      <c r="BA31" s="112"/>
      <c r="BB31" s="112"/>
      <c r="BC31" s="112"/>
      <c r="BD31" s="113"/>
      <c r="BE31" s="113"/>
      <c r="BF31" s="113"/>
      <c r="BG31" s="113"/>
      <c r="BH31" s="114">
        <f t="shared" si="0"/>
        <v>1</v>
      </c>
      <c r="BI31" s="106"/>
      <c r="BJ31" s="115">
        <f>VLOOKUP(K31,Matrix!$F$3:$G$5,2,FALSE)</f>
        <v>1</v>
      </c>
      <c r="BK31" s="116">
        <f>HLOOKUP(BK$6,Matrix!$A$8:$O$21,2,FALSE)*(L31*$BJ31)</f>
        <v>0</v>
      </c>
      <c r="BL31" s="116">
        <f>HLOOKUP(BL$6,Matrix!$A$8:$O$21,2,FALSE)*(M31*$BJ31)</f>
        <v>0</v>
      </c>
      <c r="BM31" s="116">
        <f>HLOOKUP(BM$6,Matrix!$A$8:$O$21,2,FALSE)*(N31*$BJ31)</f>
        <v>0</v>
      </c>
      <c r="BN31" s="116">
        <f>HLOOKUP(BN$6,Matrix!$A$8:$O$21,2,FALSE)*(O31*$BJ31)</f>
        <v>0</v>
      </c>
      <c r="BO31" s="117">
        <f>HLOOKUP(BO$6,Matrix!$A$8:$O$21,3,FALSE)*(P31*$BJ31)</f>
        <v>4</v>
      </c>
      <c r="BP31" s="117">
        <f>HLOOKUP(BP$6,Matrix!$A$8:$O$21,3,FALSE)*(Q31*$BJ31)</f>
        <v>0</v>
      </c>
      <c r="BQ31" s="117">
        <f>HLOOKUP(BQ$6,Matrix!$A$8:$O$21,3,FALSE)*(R31*$BJ31)</f>
        <v>0</v>
      </c>
      <c r="BR31" s="117">
        <f>HLOOKUP(BR$6,Matrix!$A$8:$O$21,3,FALSE)*(S31*$BJ31)</f>
        <v>0</v>
      </c>
      <c r="BS31" s="116">
        <f>HLOOKUP(BS$6,Matrix!$A$8:$O$21,4,FALSE)*(T31*$BJ31)</f>
        <v>0</v>
      </c>
      <c r="BT31" s="116">
        <f>HLOOKUP(BT$6,Matrix!$A$8:$O$21,4,FALSE)*(U31*$BJ31)</f>
        <v>0</v>
      </c>
      <c r="BU31" s="116">
        <f>HLOOKUP(BU$6,Matrix!$A$8:$O$21,4,FALSE)*(V31*$BJ31)</f>
        <v>0</v>
      </c>
      <c r="BV31" s="116">
        <f>HLOOKUP(BV$6,Matrix!$A$8:$O$21,4,FALSE)*(W31*$BJ31)</f>
        <v>0</v>
      </c>
      <c r="BW31" s="117">
        <f>HLOOKUP(BW$6,Matrix!$A$8:$O$21,5,FALSE)*(X31*$BJ31)</f>
        <v>0</v>
      </c>
      <c r="BX31" s="117">
        <f>HLOOKUP(BX$6,Matrix!$A$8:$O$21,5,FALSE)*(Y31*$BJ31)</f>
        <v>0</v>
      </c>
      <c r="BY31" s="117">
        <f>HLOOKUP(BY$6,Matrix!$A$8:$O$21,5,FALSE)*(Z31*$BJ31)</f>
        <v>0</v>
      </c>
      <c r="BZ31" s="117">
        <f>HLOOKUP(BZ$6,Matrix!$A$8:$O$21,5,FALSE)*(AA31*$BJ31)</f>
        <v>0</v>
      </c>
      <c r="CA31" s="116">
        <f>HLOOKUP(CA$6,Matrix!$A$8:$O$21,6,FALSE)*(AB31*$BJ31)</f>
        <v>0</v>
      </c>
      <c r="CB31" s="116">
        <f>HLOOKUP(CB$6,Matrix!$A$8:$O$21,6,FALSE)*(AC31*$BJ31)</f>
        <v>0</v>
      </c>
      <c r="CC31" s="116">
        <f>HLOOKUP(CC$6,Matrix!$A$8:$O$21,6,FALSE)*(AD31*$BJ31)</f>
        <v>0</v>
      </c>
      <c r="CD31" s="116">
        <f>HLOOKUP(CD$6,Matrix!$A$8:$O$21,6,FALSE)*(AE31*$BJ31)</f>
        <v>0</v>
      </c>
      <c r="CE31" s="117">
        <f>HLOOKUP(CE$6,Matrix!$A$8:$O$21,7,FALSE)*(AF31*$BJ31)</f>
        <v>0</v>
      </c>
      <c r="CF31" s="117">
        <f>HLOOKUP(CF$6,Matrix!$A$8:$O$21,7,FALSE)*(AG31*$BJ31)</f>
        <v>0</v>
      </c>
      <c r="CG31" s="117">
        <f>HLOOKUP(CG$6,Matrix!$A$8:$O$21,7,FALSE)*(AH31*$BJ31)</f>
        <v>0</v>
      </c>
      <c r="CH31" s="117">
        <f>HLOOKUP(CH$6,Matrix!$A$8:$O$21,7,FALSE)*(AI31*$BJ31)</f>
        <v>0</v>
      </c>
      <c r="CI31" s="116">
        <f>HLOOKUP(CI$6,Matrix!$A$8:$O$21,8,FALSE)*(AJ31*$BJ31)</f>
        <v>0</v>
      </c>
      <c r="CJ31" s="116">
        <f>HLOOKUP(CJ$6,Matrix!$A$8:$O$21,8,FALSE)*(AK31*$BJ31)</f>
        <v>0</v>
      </c>
      <c r="CK31" s="116">
        <f>HLOOKUP(CK$6,Matrix!$A$8:$O$21,8,FALSE)*(AL31*$BJ31)</f>
        <v>0</v>
      </c>
      <c r="CL31" s="116">
        <f>HLOOKUP(CL$6,Matrix!$A$8:$O$21,8,FALSE)*(AM31*$BJ31)</f>
        <v>0</v>
      </c>
      <c r="CM31" s="117">
        <f>HLOOKUP(CM$6,Matrix!$A$8:$O$21,9,FALSE)*(AN31*$BJ31)</f>
        <v>0</v>
      </c>
      <c r="CN31" s="117">
        <f>HLOOKUP(CN$6,Matrix!$A$8:$O$21,9,FALSE)*(AO31*$BJ31)</f>
        <v>0</v>
      </c>
      <c r="CO31" s="117">
        <f>HLOOKUP(CO$6,Matrix!$A$8:$O$21,9,FALSE)*(AP31*$BJ31)</f>
        <v>0</v>
      </c>
      <c r="CP31" s="117">
        <f>HLOOKUP(CP$6,Matrix!$A$8:$O$21,9,FALSE)*(AQ31*$BJ31)</f>
        <v>0</v>
      </c>
      <c r="CQ31" s="116">
        <f>HLOOKUP(CQ$6,Matrix!$A$8:$O$21,10,FALSE)*(AR31*$BJ31)</f>
        <v>0</v>
      </c>
      <c r="CR31" s="116">
        <f>HLOOKUP(CR$6,Matrix!$A$8:$O$21,10,FALSE)*(AS31*$BJ31)</f>
        <v>0</v>
      </c>
      <c r="CS31" s="116">
        <f>HLOOKUP(CS$6,Matrix!$A$8:$O$21,10,FALSE)*(AT31*$BJ31)</f>
        <v>0</v>
      </c>
      <c r="CT31" s="116">
        <f>HLOOKUP(CT$6,Matrix!$A$8:$O$21,10,FALSE)*(AU31*$BJ31)</f>
        <v>0</v>
      </c>
      <c r="CU31" s="117">
        <f>HLOOKUP(CU$6,Matrix!$A$8:$O$21,11,FALSE)*(AV31*$BJ31)</f>
        <v>0</v>
      </c>
      <c r="CV31" s="117">
        <f>HLOOKUP(CV$6,Matrix!$A$8:$O$21,11,FALSE)*(AW31*$BJ31)</f>
        <v>0</v>
      </c>
      <c r="CW31" s="117">
        <f>HLOOKUP(CW$6,Matrix!$A$8:$O$21,11,FALSE)*(AX31*$BJ31)</f>
        <v>0</v>
      </c>
      <c r="CX31" s="117">
        <f>HLOOKUP(CX$6,Matrix!$A$8:$O$21,11,FALSE)*(AY31*$BJ31)</f>
        <v>0</v>
      </c>
      <c r="CY31" s="116">
        <f>HLOOKUP(CY$6,Matrix!$A$8:$O$21,12,FALSE)*(AZ31*$BJ31)</f>
        <v>0</v>
      </c>
      <c r="CZ31" s="116">
        <f>HLOOKUP(CZ$6,Matrix!$A$8:$O$21,12,FALSE)*(BA31*$BJ31)</f>
        <v>0</v>
      </c>
      <c r="DA31" s="116">
        <f>HLOOKUP(DA$6,Matrix!$A$8:$O$21,12,FALSE)*(BB31*$BJ31)</f>
        <v>0</v>
      </c>
      <c r="DB31" s="116">
        <f>HLOOKUP(DB$6,Matrix!$A$8:$O$21,12,FALSE)*(BC31*$BJ31)</f>
        <v>0</v>
      </c>
      <c r="DC31" s="117">
        <f>HLOOKUP(DC$6,Matrix!$A$8:$O$21,13,FALSE)*(BD31*$BJ31)</f>
        <v>0</v>
      </c>
      <c r="DD31" s="117">
        <f>HLOOKUP(DD$6,Matrix!$A$8:$O$21,13,FALSE)*(BE31*$BJ31)</f>
        <v>0</v>
      </c>
      <c r="DE31" s="117">
        <f>HLOOKUP(DE$6,Matrix!$A$8:$O$21,13,FALSE)*(BF31*$BJ31)</f>
        <v>0</v>
      </c>
      <c r="DF31" s="117">
        <f>HLOOKUP(DF$6,Matrix!$A$8:$O$21,13,FALSE)*(BG31*$BJ31)</f>
        <v>0</v>
      </c>
      <c r="DG31" s="118">
        <f t="shared" si="1"/>
        <v>4</v>
      </c>
    </row>
    <row r="32" spans="1:111">
      <c r="A32" s="296">
        <v>2</v>
      </c>
      <c r="B32" s="297">
        <v>5</v>
      </c>
      <c r="C32" s="297" t="s">
        <v>285</v>
      </c>
      <c r="D32" s="364" t="s">
        <v>278</v>
      </c>
      <c r="E32" s="364"/>
      <c r="F32" s="364"/>
      <c r="G32" s="364"/>
      <c r="H32" s="364"/>
      <c r="I32" s="364"/>
      <c r="J32" s="365"/>
      <c r="K32" s="111" t="s">
        <v>45</v>
      </c>
      <c r="L32" s="112"/>
      <c r="M32" s="112"/>
      <c r="N32" s="112"/>
      <c r="O32" s="112"/>
      <c r="P32" s="113"/>
      <c r="Q32" s="113"/>
      <c r="R32" s="113"/>
      <c r="S32" s="113"/>
      <c r="T32" s="112"/>
      <c r="U32" s="112"/>
      <c r="V32" s="112"/>
      <c r="W32" s="112"/>
      <c r="X32" s="113"/>
      <c r="Y32" s="113"/>
      <c r="Z32" s="113"/>
      <c r="AA32" s="113"/>
      <c r="AB32" s="112"/>
      <c r="AC32" s="112"/>
      <c r="AD32" s="112"/>
      <c r="AE32" s="112"/>
      <c r="AF32" s="113"/>
      <c r="AG32" s="113"/>
      <c r="AH32" s="113"/>
      <c r="AI32" s="113"/>
      <c r="AJ32" s="112"/>
      <c r="AK32" s="112"/>
      <c r="AL32" s="112"/>
      <c r="AM32" s="112"/>
      <c r="AN32" s="113"/>
      <c r="AO32" s="113"/>
      <c r="AP32" s="113"/>
      <c r="AQ32" s="113"/>
      <c r="AR32" s="112"/>
      <c r="AS32" s="112"/>
      <c r="AT32" s="112"/>
      <c r="AU32" s="112"/>
      <c r="AV32" s="113"/>
      <c r="AW32" s="113"/>
      <c r="AX32" s="113"/>
      <c r="AY32" s="113"/>
      <c r="AZ32" s="112"/>
      <c r="BA32" s="112"/>
      <c r="BB32" s="112"/>
      <c r="BC32" s="112"/>
      <c r="BD32" s="113"/>
      <c r="BE32" s="113"/>
      <c r="BF32" s="113"/>
      <c r="BG32" s="113"/>
      <c r="BH32" s="114">
        <f t="shared" si="0"/>
        <v>0</v>
      </c>
      <c r="BI32" s="106"/>
      <c r="BJ32" s="115">
        <f>VLOOKUP(K32,Matrix!$F$3:$G$5,2,FALSE)</f>
        <v>1</v>
      </c>
      <c r="BK32" s="116">
        <f>HLOOKUP(BK$6,Matrix!$A$8:$O$21,2,FALSE)*(L32*$BJ32)</f>
        <v>0</v>
      </c>
      <c r="BL32" s="116">
        <f>HLOOKUP(BL$6,Matrix!$A$8:$O$21,2,FALSE)*(M32*$BJ32)</f>
        <v>0</v>
      </c>
      <c r="BM32" s="116">
        <f>HLOOKUP(BM$6,Matrix!$A$8:$O$21,2,FALSE)*(N32*$BJ32)</f>
        <v>0</v>
      </c>
      <c r="BN32" s="116">
        <f>HLOOKUP(BN$6,Matrix!$A$8:$O$21,2,FALSE)*(O32*$BJ32)</f>
        <v>0</v>
      </c>
      <c r="BO32" s="117">
        <f>HLOOKUP(BO$6,Matrix!$A$8:$O$21,3,FALSE)*(P32*$BJ32)</f>
        <v>0</v>
      </c>
      <c r="BP32" s="117">
        <f>HLOOKUP(BP$6,Matrix!$A$8:$O$21,3,FALSE)*(Q32*$BJ32)</f>
        <v>0</v>
      </c>
      <c r="BQ32" s="117">
        <f>HLOOKUP(BQ$6,Matrix!$A$8:$O$21,3,FALSE)*(R32*$BJ32)</f>
        <v>0</v>
      </c>
      <c r="BR32" s="117">
        <f>HLOOKUP(BR$6,Matrix!$A$8:$O$21,3,FALSE)*(S32*$BJ32)</f>
        <v>0</v>
      </c>
      <c r="BS32" s="116">
        <f>HLOOKUP(BS$6,Matrix!$A$8:$O$21,4,FALSE)*(T32*$BJ32)</f>
        <v>0</v>
      </c>
      <c r="BT32" s="116">
        <f>HLOOKUP(BT$6,Matrix!$A$8:$O$21,4,FALSE)*(U32*$BJ32)</f>
        <v>0</v>
      </c>
      <c r="BU32" s="116">
        <f>HLOOKUP(BU$6,Matrix!$A$8:$O$21,4,FALSE)*(V32*$BJ32)</f>
        <v>0</v>
      </c>
      <c r="BV32" s="116">
        <f>HLOOKUP(BV$6,Matrix!$A$8:$O$21,4,FALSE)*(W32*$BJ32)</f>
        <v>0</v>
      </c>
      <c r="BW32" s="117">
        <f>HLOOKUP(BW$6,Matrix!$A$8:$O$21,5,FALSE)*(X32*$BJ32)</f>
        <v>0</v>
      </c>
      <c r="BX32" s="117">
        <f>HLOOKUP(BX$6,Matrix!$A$8:$O$21,5,FALSE)*(Y32*$BJ32)</f>
        <v>0</v>
      </c>
      <c r="BY32" s="117">
        <f>HLOOKUP(BY$6,Matrix!$A$8:$O$21,5,FALSE)*(Z32*$BJ32)</f>
        <v>0</v>
      </c>
      <c r="BZ32" s="117">
        <f>HLOOKUP(BZ$6,Matrix!$A$8:$O$21,5,FALSE)*(AA32*$BJ32)</f>
        <v>0</v>
      </c>
      <c r="CA32" s="116">
        <f>HLOOKUP(CA$6,Matrix!$A$8:$O$21,6,FALSE)*(AB32*$BJ32)</f>
        <v>0</v>
      </c>
      <c r="CB32" s="116">
        <f>HLOOKUP(CB$6,Matrix!$A$8:$O$21,6,FALSE)*(AC32*$BJ32)</f>
        <v>0</v>
      </c>
      <c r="CC32" s="116">
        <f>HLOOKUP(CC$6,Matrix!$A$8:$O$21,6,FALSE)*(AD32*$BJ32)</f>
        <v>0</v>
      </c>
      <c r="CD32" s="116">
        <f>HLOOKUP(CD$6,Matrix!$A$8:$O$21,6,FALSE)*(AE32*$BJ32)</f>
        <v>0</v>
      </c>
      <c r="CE32" s="117">
        <f>HLOOKUP(CE$6,Matrix!$A$8:$O$21,7,FALSE)*(AF32*$BJ32)</f>
        <v>0</v>
      </c>
      <c r="CF32" s="117">
        <f>HLOOKUP(CF$6,Matrix!$A$8:$O$21,7,FALSE)*(AG32*$BJ32)</f>
        <v>0</v>
      </c>
      <c r="CG32" s="117">
        <f>HLOOKUP(CG$6,Matrix!$A$8:$O$21,7,FALSE)*(AH32*$BJ32)</f>
        <v>0</v>
      </c>
      <c r="CH32" s="117">
        <f>HLOOKUP(CH$6,Matrix!$A$8:$O$21,7,FALSE)*(AI32*$BJ32)</f>
        <v>0</v>
      </c>
      <c r="CI32" s="116">
        <f>HLOOKUP(CI$6,Matrix!$A$8:$O$21,8,FALSE)*(AJ32*$BJ32)</f>
        <v>0</v>
      </c>
      <c r="CJ32" s="116">
        <f>HLOOKUP(CJ$6,Matrix!$A$8:$O$21,8,FALSE)*(AK32*$BJ32)</f>
        <v>0</v>
      </c>
      <c r="CK32" s="116">
        <f>HLOOKUP(CK$6,Matrix!$A$8:$O$21,8,FALSE)*(AL32*$BJ32)</f>
        <v>0</v>
      </c>
      <c r="CL32" s="116">
        <f>HLOOKUP(CL$6,Matrix!$A$8:$O$21,8,FALSE)*(AM32*$BJ32)</f>
        <v>0</v>
      </c>
      <c r="CM32" s="117">
        <f>HLOOKUP(CM$6,Matrix!$A$8:$O$21,9,FALSE)*(AN32*$BJ32)</f>
        <v>0</v>
      </c>
      <c r="CN32" s="117">
        <f>HLOOKUP(CN$6,Matrix!$A$8:$O$21,9,FALSE)*(AO32*$BJ32)</f>
        <v>0</v>
      </c>
      <c r="CO32" s="117">
        <f>HLOOKUP(CO$6,Matrix!$A$8:$O$21,9,FALSE)*(AP32*$BJ32)</f>
        <v>0</v>
      </c>
      <c r="CP32" s="117">
        <f>HLOOKUP(CP$6,Matrix!$A$8:$O$21,9,FALSE)*(AQ32*$BJ32)</f>
        <v>0</v>
      </c>
      <c r="CQ32" s="116">
        <f>HLOOKUP(CQ$6,Matrix!$A$8:$O$21,10,FALSE)*(AR32*$BJ32)</f>
        <v>0</v>
      </c>
      <c r="CR32" s="116">
        <f>HLOOKUP(CR$6,Matrix!$A$8:$O$21,10,FALSE)*(AS32*$BJ32)</f>
        <v>0</v>
      </c>
      <c r="CS32" s="116">
        <f>HLOOKUP(CS$6,Matrix!$A$8:$O$21,10,FALSE)*(AT32*$BJ32)</f>
        <v>0</v>
      </c>
      <c r="CT32" s="116">
        <f>HLOOKUP(CT$6,Matrix!$A$8:$O$21,10,FALSE)*(AU32*$BJ32)</f>
        <v>0</v>
      </c>
      <c r="CU32" s="117">
        <f>HLOOKUP(CU$6,Matrix!$A$8:$O$21,11,FALSE)*(AV32*$BJ32)</f>
        <v>0</v>
      </c>
      <c r="CV32" s="117">
        <f>HLOOKUP(CV$6,Matrix!$A$8:$O$21,11,FALSE)*(AW32*$BJ32)</f>
        <v>0</v>
      </c>
      <c r="CW32" s="117">
        <f>HLOOKUP(CW$6,Matrix!$A$8:$O$21,11,FALSE)*(AX32*$BJ32)</f>
        <v>0</v>
      </c>
      <c r="CX32" s="117">
        <f>HLOOKUP(CX$6,Matrix!$A$8:$O$21,11,FALSE)*(AY32*$BJ32)</f>
        <v>0</v>
      </c>
      <c r="CY32" s="116">
        <f>HLOOKUP(CY$6,Matrix!$A$8:$O$21,12,FALSE)*(AZ32*$BJ32)</f>
        <v>0</v>
      </c>
      <c r="CZ32" s="116">
        <f>HLOOKUP(CZ$6,Matrix!$A$8:$O$21,12,FALSE)*(BA32*$BJ32)</f>
        <v>0</v>
      </c>
      <c r="DA32" s="116">
        <f>HLOOKUP(DA$6,Matrix!$A$8:$O$21,12,FALSE)*(BB32*$BJ32)</f>
        <v>0</v>
      </c>
      <c r="DB32" s="116">
        <f>HLOOKUP(DB$6,Matrix!$A$8:$O$21,12,FALSE)*(BC32*$BJ32)</f>
        <v>0</v>
      </c>
      <c r="DC32" s="117">
        <f>HLOOKUP(DC$6,Matrix!$A$8:$O$21,13,FALSE)*(BD32*$BJ32)</f>
        <v>0</v>
      </c>
      <c r="DD32" s="117">
        <f>HLOOKUP(DD$6,Matrix!$A$8:$O$21,13,FALSE)*(BE32*$BJ32)</f>
        <v>0</v>
      </c>
      <c r="DE32" s="117">
        <f>HLOOKUP(DE$6,Matrix!$A$8:$O$21,13,FALSE)*(BF32*$BJ32)</f>
        <v>0</v>
      </c>
      <c r="DF32" s="117">
        <f>HLOOKUP(DF$6,Matrix!$A$8:$O$21,13,FALSE)*(BG32*$BJ32)</f>
        <v>0</v>
      </c>
      <c r="DG32" s="118">
        <f t="shared" si="1"/>
        <v>0</v>
      </c>
    </row>
    <row r="33" spans="1:111">
      <c r="A33" s="296">
        <v>2</v>
      </c>
      <c r="B33" s="297">
        <v>5</v>
      </c>
      <c r="C33" s="297" t="s">
        <v>286</v>
      </c>
      <c r="D33" s="364" t="s">
        <v>279</v>
      </c>
      <c r="E33" s="364"/>
      <c r="F33" s="364"/>
      <c r="G33" s="364"/>
      <c r="H33" s="364"/>
      <c r="I33" s="364"/>
      <c r="J33" s="365"/>
      <c r="K33" s="111" t="s">
        <v>45</v>
      </c>
      <c r="L33" s="112"/>
      <c r="M33" s="112"/>
      <c r="N33" s="112"/>
      <c r="O33" s="112"/>
      <c r="P33" s="113"/>
      <c r="Q33" s="113"/>
      <c r="R33" s="113"/>
      <c r="S33" s="113"/>
      <c r="T33" s="112"/>
      <c r="U33" s="112"/>
      <c r="V33" s="112"/>
      <c r="W33" s="112"/>
      <c r="X33" s="113"/>
      <c r="Y33" s="113"/>
      <c r="Z33" s="113"/>
      <c r="AA33" s="113"/>
      <c r="AB33" s="112"/>
      <c r="AC33" s="112"/>
      <c r="AD33" s="112"/>
      <c r="AE33" s="112"/>
      <c r="AF33" s="113"/>
      <c r="AG33" s="113"/>
      <c r="AH33" s="113"/>
      <c r="AI33" s="113"/>
      <c r="AJ33" s="112"/>
      <c r="AK33" s="112"/>
      <c r="AL33" s="112"/>
      <c r="AM33" s="112"/>
      <c r="AN33" s="113"/>
      <c r="AO33" s="113"/>
      <c r="AP33" s="113"/>
      <c r="AQ33" s="113"/>
      <c r="AR33" s="112"/>
      <c r="AS33" s="112"/>
      <c r="AT33" s="112"/>
      <c r="AU33" s="112"/>
      <c r="AV33" s="113"/>
      <c r="AW33" s="113"/>
      <c r="AX33" s="113"/>
      <c r="AY33" s="113"/>
      <c r="AZ33" s="112"/>
      <c r="BA33" s="112"/>
      <c r="BB33" s="112"/>
      <c r="BC33" s="112"/>
      <c r="BD33" s="113"/>
      <c r="BE33" s="113"/>
      <c r="BF33" s="113"/>
      <c r="BG33" s="113"/>
      <c r="BH33" s="114">
        <f t="shared" si="0"/>
        <v>0</v>
      </c>
      <c r="BI33" s="106"/>
      <c r="BJ33" s="115">
        <f>VLOOKUP(K33,Matrix!$F$3:$G$5,2,FALSE)</f>
        <v>1</v>
      </c>
      <c r="BK33" s="116">
        <f>HLOOKUP(BK$6,Matrix!$A$8:$O$21,2,FALSE)*(L33*$BJ33)</f>
        <v>0</v>
      </c>
      <c r="BL33" s="116">
        <f>HLOOKUP(BL$6,Matrix!$A$8:$O$21,2,FALSE)*(M33*$BJ33)</f>
        <v>0</v>
      </c>
      <c r="BM33" s="116">
        <f>HLOOKUP(BM$6,Matrix!$A$8:$O$21,2,FALSE)*(N33*$BJ33)</f>
        <v>0</v>
      </c>
      <c r="BN33" s="116">
        <f>HLOOKUP(BN$6,Matrix!$A$8:$O$21,2,FALSE)*(O33*$BJ33)</f>
        <v>0</v>
      </c>
      <c r="BO33" s="117">
        <f>HLOOKUP(BO$6,Matrix!$A$8:$O$21,3,FALSE)*(P33*$BJ33)</f>
        <v>0</v>
      </c>
      <c r="BP33" s="117">
        <f>HLOOKUP(BP$6,Matrix!$A$8:$O$21,3,FALSE)*(Q33*$BJ33)</f>
        <v>0</v>
      </c>
      <c r="BQ33" s="117">
        <f>HLOOKUP(BQ$6,Matrix!$A$8:$O$21,3,FALSE)*(R33*$BJ33)</f>
        <v>0</v>
      </c>
      <c r="BR33" s="117">
        <f>HLOOKUP(BR$6,Matrix!$A$8:$O$21,3,FALSE)*(S33*$BJ33)</f>
        <v>0</v>
      </c>
      <c r="BS33" s="116">
        <f>HLOOKUP(BS$6,Matrix!$A$8:$O$21,4,FALSE)*(T33*$BJ33)</f>
        <v>0</v>
      </c>
      <c r="BT33" s="116">
        <f>HLOOKUP(BT$6,Matrix!$A$8:$O$21,4,FALSE)*(U33*$BJ33)</f>
        <v>0</v>
      </c>
      <c r="BU33" s="116">
        <f>HLOOKUP(BU$6,Matrix!$A$8:$O$21,4,FALSE)*(V33*$BJ33)</f>
        <v>0</v>
      </c>
      <c r="BV33" s="116">
        <f>HLOOKUP(BV$6,Matrix!$A$8:$O$21,4,FALSE)*(W33*$BJ33)</f>
        <v>0</v>
      </c>
      <c r="BW33" s="117">
        <f>HLOOKUP(BW$6,Matrix!$A$8:$O$21,5,FALSE)*(X33*$BJ33)</f>
        <v>0</v>
      </c>
      <c r="BX33" s="117">
        <f>HLOOKUP(BX$6,Matrix!$A$8:$O$21,5,FALSE)*(Y33*$BJ33)</f>
        <v>0</v>
      </c>
      <c r="BY33" s="117">
        <f>HLOOKUP(BY$6,Matrix!$A$8:$O$21,5,FALSE)*(Z33*$BJ33)</f>
        <v>0</v>
      </c>
      <c r="BZ33" s="117">
        <f>HLOOKUP(BZ$6,Matrix!$A$8:$O$21,5,FALSE)*(AA33*$BJ33)</f>
        <v>0</v>
      </c>
      <c r="CA33" s="116">
        <f>HLOOKUP(CA$6,Matrix!$A$8:$O$21,6,FALSE)*(AB33*$BJ33)</f>
        <v>0</v>
      </c>
      <c r="CB33" s="116">
        <f>HLOOKUP(CB$6,Matrix!$A$8:$O$21,6,FALSE)*(AC33*$BJ33)</f>
        <v>0</v>
      </c>
      <c r="CC33" s="116">
        <f>HLOOKUP(CC$6,Matrix!$A$8:$O$21,6,FALSE)*(AD33*$BJ33)</f>
        <v>0</v>
      </c>
      <c r="CD33" s="116">
        <f>HLOOKUP(CD$6,Matrix!$A$8:$O$21,6,FALSE)*(AE33*$BJ33)</f>
        <v>0</v>
      </c>
      <c r="CE33" s="117">
        <f>HLOOKUP(CE$6,Matrix!$A$8:$O$21,7,FALSE)*(AF33*$BJ33)</f>
        <v>0</v>
      </c>
      <c r="CF33" s="117">
        <f>HLOOKUP(CF$6,Matrix!$A$8:$O$21,7,FALSE)*(AG33*$BJ33)</f>
        <v>0</v>
      </c>
      <c r="CG33" s="117">
        <f>HLOOKUP(CG$6,Matrix!$A$8:$O$21,7,FALSE)*(AH33*$BJ33)</f>
        <v>0</v>
      </c>
      <c r="CH33" s="117">
        <f>HLOOKUP(CH$6,Matrix!$A$8:$O$21,7,FALSE)*(AI33*$BJ33)</f>
        <v>0</v>
      </c>
      <c r="CI33" s="116">
        <f>HLOOKUP(CI$6,Matrix!$A$8:$O$21,8,FALSE)*(AJ33*$BJ33)</f>
        <v>0</v>
      </c>
      <c r="CJ33" s="116">
        <f>HLOOKUP(CJ$6,Matrix!$A$8:$O$21,8,FALSE)*(AK33*$BJ33)</f>
        <v>0</v>
      </c>
      <c r="CK33" s="116">
        <f>HLOOKUP(CK$6,Matrix!$A$8:$O$21,8,FALSE)*(AL33*$BJ33)</f>
        <v>0</v>
      </c>
      <c r="CL33" s="116">
        <f>HLOOKUP(CL$6,Matrix!$A$8:$O$21,8,FALSE)*(AM33*$BJ33)</f>
        <v>0</v>
      </c>
      <c r="CM33" s="117">
        <f>HLOOKUP(CM$6,Matrix!$A$8:$O$21,9,FALSE)*(AN33*$BJ33)</f>
        <v>0</v>
      </c>
      <c r="CN33" s="117">
        <f>HLOOKUP(CN$6,Matrix!$A$8:$O$21,9,FALSE)*(AO33*$BJ33)</f>
        <v>0</v>
      </c>
      <c r="CO33" s="117">
        <f>HLOOKUP(CO$6,Matrix!$A$8:$O$21,9,FALSE)*(AP33*$BJ33)</f>
        <v>0</v>
      </c>
      <c r="CP33" s="117">
        <f>HLOOKUP(CP$6,Matrix!$A$8:$O$21,9,FALSE)*(AQ33*$BJ33)</f>
        <v>0</v>
      </c>
      <c r="CQ33" s="116">
        <f>HLOOKUP(CQ$6,Matrix!$A$8:$O$21,10,FALSE)*(AR33*$BJ33)</f>
        <v>0</v>
      </c>
      <c r="CR33" s="116">
        <f>HLOOKUP(CR$6,Matrix!$A$8:$O$21,10,FALSE)*(AS33*$BJ33)</f>
        <v>0</v>
      </c>
      <c r="CS33" s="116">
        <f>HLOOKUP(CS$6,Matrix!$A$8:$O$21,10,FALSE)*(AT33*$BJ33)</f>
        <v>0</v>
      </c>
      <c r="CT33" s="116">
        <f>HLOOKUP(CT$6,Matrix!$A$8:$O$21,10,FALSE)*(AU33*$BJ33)</f>
        <v>0</v>
      </c>
      <c r="CU33" s="117">
        <f>HLOOKUP(CU$6,Matrix!$A$8:$O$21,11,FALSE)*(AV33*$BJ33)</f>
        <v>0</v>
      </c>
      <c r="CV33" s="117">
        <f>HLOOKUP(CV$6,Matrix!$A$8:$O$21,11,FALSE)*(AW33*$BJ33)</f>
        <v>0</v>
      </c>
      <c r="CW33" s="117">
        <f>HLOOKUP(CW$6,Matrix!$A$8:$O$21,11,FALSE)*(AX33*$BJ33)</f>
        <v>0</v>
      </c>
      <c r="CX33" s="117">
        <f>HLOOKUP(CX$6,Matrix!$A$8:$O$21,11,FALSE)*(AY33*$BJ33)</f>
        <v>0</v>
      </c>
      <c r="CY33" s="116">
        <f>HLOOKUP(CY$6,Matrix!$A$8:$O$21,12,FALSE)*(AZ33*$BJ33)</f>
        <v>0</v>
      </c>
      <c r="CZ33" s="116">
        <f>HLOOKUP(CZ$6,Matrix!$A$8:$O$21,12,FALSE)*(BA33*$BJ33)</f>
        <v>0</v>
      </c>
      <c r="DA33" s="116">
        <f>HLOOKUP(DA$6,Matrix!$A$8:$O$21,12,FALSE)*(BB33*$BJ33)</f>
        <v>0</v>
      </c>
      <c r="DB33" s="116">
        <f>HLOOKUP(DB$6,Matrix!$A$8:$O$21,12,FALSE)*(BC33*$BJ33)</f>
        <v>0</v>
      </c>
      <c r="DC33" s="117">
        <f>HLOOKUP(DC$6,Matrix!$A$8:$O$21,13,FALSE)*(BD33*$BJ33)</f>
        <v>0</v>
      </c>
      <c r="DD33" s="117">
        <f>HLOOKUP(DD$6,Matrix!$A$8:$O$21,13,FALSE)*(BE33*$BJ33)</f>
        <v>0</v>
      </c>
      <c r="DE33" s="117">
        <f>HLOOKUP(DE$6,Matrix!$A$8:$O$21,13,FALSE)*(BF33*$BJ33)</f>
        <v>0</v>
      </c>
      <c r="DF33" s="117">
        <f>HLOOKUP(DF$6,Matrix!$A$8:$O$21,13,FALSE)*(BG33*$BJ33)</f>
        <v>0</v>
      </c>
      <c r="DG33" s="118">
        <f t="shared" si="1"/>
        <v>0</v>
      </c>
    </row>
    <row r="34" spans="1:111">
      <c r="A34" s="296">
        <v>2</v>
      </c>
      <c r="B34" s="297">
        <v>5</v>
      </c>
      <c r="C34" s="297" t="s">
        <v>285</v>
      </c>
      <c r="D34" s="364" t="s">
        <v>280</v>
      </c>
      <c r="E34" s="364"/>
      <c r="F34" s="364"/>
      <c r="G34" s="364"/>
      <c r="H34" s="364"/>
      <c r="I34" s="364"/>
      <c r="J34" s="365"/>
      <c r="K34" s="111" t="s">
        <v>45</v>
      </c>
      <c r="L34" s="112"/>
      <c r="M34" s="112"/>
      <c r="N34" s="112"/>
      <c r="O34" s="112"/>
      <c r="P34" s="113"/>
      <c r="Q34" s="113"/>
      <c r="R34" s="113"/>
      <c r="S34" s="113"/>
      <c r="T34" s="112"/>
      <c r="U34" s="112"/>
      <c r="V34" s="112"/>
      <c r="W34" s="112"/>
      <c r="X34" s="113"/>
      <c r="Y34" s="113"/>
      <c r="Z34" s="113"/>
      <c r="AA34" s="113"/>
      <c r="AB34" s="112"/>
      <c r="AC34" s="112"/>
      <c r="AD34" s="112"/>
      <c r="AE34" s="112"/>
      <c r="AF34" s="113"/>
      <c r="AG34" s="113"/>
      <c r="AH34" s="113"/>
      <c r="AI34" s="113"/>
      <c r="AJ34" s="112"/>
      <c r="AK34" s="112"/>
      <c r="AL34" s="112"/>
      <c r="AM34" s="112"/>
      <c r="AN34" s="113"/>
      <c r="AO34" s="113"/>
      <c r="AP34" s="113"/>
      <c r="AQ34" s="113"/>
      <c r="AR34" s="112"/>
      <c r="AS34" s="112"/>
      <c r="AT34" s="112"/>
      <c r="AU34" s="112"/>
      <c r="AV34" s="113"/>
      <c r="AW34" s="113"/>
      <c r="AX34" s="113"/>
      <c r="AY34" s="113"/>
      <c r="AZ34" s="112"/>
      <c r="BA34" s="112"/>
      <c r="BB34" s="112"/>
      <c r="BC34" s="112"/>
      <c r="BD34" s="113"/>
      <c r="BE34" s="113"/>
      <c r="BF34" s="113"/>
      <c r="BG34" s="113"/>
      <c r="BH34" s="114">
        <f t="shared" si="0"/>
        <v>0</v>
      </c>
      <c r="BI34" s="106"/>
      <c r="BJ34" s="115">
        <f>VLOOKUP(K34,Matrix!$F$3:$G$5,2,FALSE)</f>
        <v>1</v>
      </c>
      <c r="BK34" s="116">
        <f>HLOOKUP(BK$6,Matrix!$A$8:$O$21,2,FALSE)*(L34*$BJ34)</f>
        <v>0</v>
      </c>
      <c r="BL34" s="116">
        <f>HLOOKUP(BL$6,Matrix!$A$8:$O$21,2,FALSE)*(M34*$BJ34)</f>
        <v>0</v>
      </c>
      <c r="BM34" s="116">
        <f>HLOOKUP(BM$6,Matrix!$A$8:$O$21,2,FALSE)*(N34*$BJ34)</f>
        <v>0</v>
      </c>
      <c r="BN34" s="116">
        <f>HLOOKUP(BN$6,Matrix!$A$8:$O$21,2,FALSE)*(O34*$BJ34)</f>
        <v>0</v>
      </c>
      <c r="BO34" s="117">
        <f>HLOOKUP(BO$6,Matrix!$A$8:$O$21,3,FALSE)*(P34*$BJ34)</f>
        <v>0</v>
      </c>
      <c r="BP34" s="117">
        <f>HLOOKUP(BP$6,Matrix!$A$8:$O$21,3,FALSE)*(Q34*$BJ34)</f>
        <v>0</v>
      </c>
      <c r="BQ34" s="117">
        <f>HLOOKUP(BQ$6,Matrix!$A$8:$O$21,3,FALSE)*(R34*$BJ34)</f>
        <v>0</v>
      </c>
      <c r="BR34" s="117">
        <f>HLOOKUP(BR$6,Matrix!$A$8:$O$21,3,FALSE)*(S34*$BJ34)</f>
        <v>0</v>
      </c>
      <c r="BS34" s="116">
        <f>HLOOKUP(BS$6,Matrix!$A$8:$O$21,4,FALSE)*(T34*$BJ34)</f>
        <v>0</v>
      </c>
      <c r="BT34" s="116">
        <f>HLOOKUP(BT$6,Matrix!$A$8:$O$21,4,FALSE)*(U34*$BJ34)</f>
        <v>0</v>
      </c>
      <c r="BU34" s="116">
        <f>HLOOKUP(BU$6,Matrix!$A$8:$O$21,4,FALSE)*(V34*$BJ34)</f>
        <v>0</v>
      </c>
      <c r="BV34" s="116">
        <f>HLOOKUP(BV$6,Matrix!$A$8:$O$21,4,FALSE)*(W34*$BJ34)</f>
        <v>0</v>
      </c>
      <c r="BW34" s="117">
        <f>HLOOKUP(BW$6,Matrix!$A$8:$O$21,5,FALSE)*(X34*$BJ34)</f>
        <v>0</v>
      </c>
      <c r="BX34" s="117">
        <f>HLOOKUP(BX$6,Matrix!$A$8:$O$21,5,FALSE)*(Y34*$BJ34)</f>
        <v>0</v>
      </c>
      <c r="BY34" s="117">
        <f>HLOOKUP(BY$6,Matrix!$A$8:$O$21,5,FALSE)*(Z34*$BJ34)</f>
        <v>0</v>
      </c>
      <c r="BZ34" s="117">
        <f>HLOOKUP(BZ$6,Matrix!$A$8:$O$21,5,FALSE)*(AA34*$BJ34)</f>
        <v>0</v>
      </c>
      <c r="CA34" s="116">
        <f>HLOOKUP(CA$6,Matrix!$A$8:$O$21,6,FALSE)*(AB34*$BJ34)</f>
        <v>0</v>
      </c>
      <c r="CB34" s="116">
        <f>HLOOKUP(CB$6,Matrix!$A$8:$O$21,6,FALSE)*(AC34*$BJ34)</f>
        <v>0</v>
      </c>
      <c r="CC34" s="116">
        <f>HLOOKUP(CC$6,Matrix!$A$8:$O$21,6,FALSE)*(AD34*$BJ34)</f>
        <v>0</v>
      </c>
      <c r="CD34" s="116">
        <f>HLOOKUP(CD$6,Matrix!$A$8:$O$21,6,FALSE)*(AE34*$BJ34)</f>
        <v>0</v>
      </c>
      <c r="CE34" s="117">
        <f>HLOOKUP(CE$6,Matrix!$A$8:$O$21,7,FALSE)*(AF34*$BJ34)</f>
        <v>0</v>
      </c>
      <c r="CF34" s="117">
        <f>HLOOKUP(CF$6,Matrix!$A$8:$O$21,7,FALSE)*(AG34*$BJ34)</f>
        <v>0</v>
      </c>
      <c r="CG34" s="117">
        <f>HLOOKUP(CG$6,Matrix!$A$8:$O$21,7,FALSE)*(AH34*$BJ34)</f>
        <v>0</v>
      </c>
      <c r="CH34" s="117">
        <f>HLOOKUP(CH$6,Matrix!$A$8:$O$21,7,FALSE)*(AI34*$BJ34)</f>
        <v>0</v>
      </c>
      <c r="CI34" s="116">
        <f>HLOOKUP(CI$6,Matrix!$A$8:$O$21,8,FALSE)*(AJ34*$BJ34)</f>
        <v>0</v>
      </c>
      <c r="CJ34" s="116">
        <f>HLOOKUP(CJ$6,Matrix!$A$8:$O$21,8,FALSE)*(AK34*$BJ34)</f>
        <v>0</v>
      </c>
      <c r="CK34" s="116">
        <f>HLOOKUP(CK$6,Matrix!$A$8:$O$21,8,FALSE)*(AL34*$BJ34)</f>
        <v>0</v>
      </c>
      <c r="CL34" s="116">
        <f>HLOOKUP(CL$6,Matrix!$A$8:$O$21,8,FALSE)*(AM34*$BJ34)</f>
        <v>0</v>
      </c>
      <c r="CM34" s="117">
        <f>HLOOKUP(CM$6,Matrix!$A$8:$O$21,9,FALSE)*(AN34*$BJ34)</f>
        <v>0</v>
      </c>
      <c r="CN34" s="117">
        <f>HLOOKUP(CN$6,Matrix!$A$8:$O$21,9,FALSE)*(AO34*$BJ34)</f>
        <v>0</v>
      </c>
      <c r="CO34" s="117">
        <f>HLOOKUP(CO$6,Matrix!$A$8:$O$21,9,FALSE)*(AP34*$BJ34)</f>
        <v>0</v>
      </c>
      <c r="CP34" s="117">
        <f>HLOOKUP(CP$6,Matrix!$A$8:$O$21,9,FALSE)*(AQ34*$BJ34)</f>
        <v>0</v>
      </c>
      <c r="CQ34" s="116">
        <f>HLOOKUP(CQ$6,Matrix!$A$8:$O$21,10,FALSE)*(AR34*$BJ34)</f>
        <v>0</v>
      </c>
      <c r="CR34" s="116">
        <f>HLOOKUP(CR$6,Matrix!$A$8:$O$21,10,FALSE)*(AS34*$BJ34)</f>
        <v>0</v>
      </c>
      <c r="CS34" s="116">
        <f>HLOOKUP(CS$6,Matrix!$A$8:$O$21,10,FALSE)*(AT34*$BJ34)</f>
        <v>0</v>
      </c>
      <c r="CT34" s="116">
        <f>HLOOKUP(CT$6,Matrix!$A$8:$O$21,10,FALSE)*(AU34*$BJ34)</f>
        <v>0</v>
      </c>
      <c r="CU34" s="117">
        <f>HLOOKUP(CU$6,Matrix!$A$8:$O$21,11,FALSE)*(AV34*$BJ34)</f>
        <v>0</v>
      </c>
      <c r="CV34" s="117">
        <f>HLOOKUP(CV$6,Matrix!$A$8:$O$21,11,FALSE)*(AW34*$BJ34)</f>
        <v>0</v>
      </c>
      <c r="CW34" s="117">
        <f>HLOOKUP(CW$6,Matrix!$A$8:$O$21,11,FALSE)*(AX34*$BJ34)</f>
        <v>0</v>
      </c>
      <c r="CX34" s="117">
        <f>HLOOKUP(CX$6,Matrix!$A$8:$O$21,11,FALSE)*(AY34*$BJ34)</f>
        <v>0</v>
      </c>
      <c r="CY34" s="116">
        <f>HLOOKUP(CY$6,Matrix!$A$8:$O$21,12,FALSE)*(AZ34*$BJ34)</f>
        <v>0</v>
      </c>
      <c r="CZ34" s="116">
        <f>HLOOKUP(CZ$6,Matrix!$A$8:$O$21,12,FALSE)*(BA34*$BJ34)</f>
        <v>0</v>
      </c>
      <c r="DA34" s="116">
        <f>HLOOKUP(DA$6,Matrix!$A$8:$O$21,12,FALSE)*(BB34*$BJ34)</f>
        <v>0</v>
      </c>
      <c r="DB34" s="116">
        <f>HLOOKUP(DB$6,Matrix!$A$8:$O$21,12,FALSE)*(BC34*$BJ34)</f>
        <v>0</v>
      </c>
      <c r="DC34" s="117">
        <f>HLOOKUP(DC$6,Matrix!$A$8:$O$21,13,FALSE)*(BD34*$BJ34)</f>
        <v>0</v>
      </c>
      <c r="DD34" s="117">
        <f>HLOOKUP(DD$6,Matrix!$A$8:$O$21,13,FALSE)*(BE34*$BJ34)</f>
        <v>0</v>
      </c>
      <c r="DE34" s="117">
        <f>HLOOKUP(DE$6,Matrix!$A$8:$O$21,13,FALSE)*(BF34*$BJ34)</f>
        <v>0</v>
      </c>
      <c r="DF34" s="117">
        <f>HLOOKUP(DF$6,Matrix!$A$8:$O$21,13,FALSE)*(BG34*$BJ34)</f>
        <v>0</v>
      </c>
      <c r="DG34" s="118">
        <f t="shared" si="1"/>
        <v>0</v>
      </c>
    </row>
    <row r="35" spans="1:111">
      <c r="A35" s="296">
        <v>2</v>
      </c>
      <c r="B35" s="297">
        <v>5</v>
      </c>
      <c r="C35" s="297" t="s">
        <v>285</v>
      </c>
      <c r="D35" s="364" t="s">
        <v>281</v>
      </c>
      <c r="E35" s="364"/>
      <c r="F35" s="364"/>
      <c r="G35" s="364"/>
      <c r="H35" s="364"/>
      <c r="I35" s="364"/>
      <c r="J35" s="365"/>
      <c r="K35" s="111" t="s">
        <v>45</v>
      </c>
      <c r="L35" s="112"/>
      <c r="M35" s="112"/>
      <c r="N35" s="112"/>
      <c r="O35" s="112"/>
      <c r="P35" s="113"/>
      <c r="Q35" s="113"/>
      <c r="R35" s="113"/>
      <c r="S35" s="113"/>
      <c r="T35" s="112"/>
      <c r="U35" s="112"/>
      <c r="V35" s="112"/>
      <c r="W35" s="112"/>
      <c r="X35" s="113"/>
      <c r="Y35" s="113"/>
      <c r="Z35" s="113"/>
      <c r="AA35" s="113"/>
      <c r="AB35" s="112"/>
      <c r="AC35" s="112"/>
      <c r="AD35" s="112"/>
      <c r="AE35" s="112"/>
      <c r="AF35" s="113"/>
      <c r="AG35" s="113"/>
      <c r="AH35" s="113"/>
      <c r="AI35" s="113"/>
      <c r="AJ35" s="112"/>
      <c r="AK35" s="112"/>
      <c r="AL35" s="112"/>
      <c r="AM35" s="112"/>
      <c r="AN35" s="113"/>
      <c r="AO35" s="113"/>
      <c r="AP35" s="113"/>
      <c r="AQ35" s="113"/>
      <c r="AR35" s="112"/>
      <c r="AS35" s="112"/>
      <c r="AT35" s="112"/>
      <c r="AU35" s="112"/>
      <c r="AV35" s="113"/>
      <c r="AW35" s="113"/>
      <c r="AX35" s="113"/>
      <c r="AY35" s="113"/>
      <c r="AZ35" s="112"/>
      <c r="BA35" s="112"/>
      <c r="BB35" s="112"/>
      <c r="BC35" s="112"/>
      <c r="BD35" s="113"/>
      <c r="BE35" s="113"/>
      <c r="BF35" s="113"/>
      <c r="BG35" s="113"/>
      <c r="BH35" s="114">
        <f t="shared" si="0"/>
        <v>0</v>
      </c>
      <c r="BI35" s="106"/>
      <c r="BJ35" s="115">
        <f>VLOOKUP(K35,Matrix!$F$3:$G$5,2,FALSE)</f>
        <v>1</v>
      </c>
      <c r="BK35" s="116">
        <f>HLOOKUP(BK$6,Matrix!$A$8:$O$21,2,FALSE)*(L35*$BJ35)</f>
        <v>0</v>
      </c>
      <c r="BL35" s="116">
        <f>HLOOKUP(BL$6,Matrix!$A$8:$O$21,2,FALSE)*(M35*$BJ35)</f>
        <v>0</v>
      </c>
      <c r="BM35" s="116">
        <f>HLOOKUP(BM$6,Matrix!$A$8:$O$21,2,FALSE)*(N35*$BJ35)</f>
        <v>0</v>
      </c>
      <c r="BN35" s="116">
        <f>HLOOKUP(BN$6,Matrix!$A$8:$O$21,2,FALSE)*(O35*$BJ35)</f>
        <v>0</v>
      </c>
      <c r="BO35" s="117">
        <f>HLOOKUP(BO$6,Matrix!$A$8:$O$21,3,FALSE)*(P35*$BJ35)</f>
        <v>0</v>
      </c>
      <c r="BP35" s="117">
        <f>HLOOKUP(BP$6,Matrix!$A$8:$O$21,3,FALSE)*(Q35*$BJ35)</f>
        <v>0</v>
      </c>
      <c r="BQ35" s="117">
        <f>HLOOKUP(BQ$6,Matrix!$A$8:$O$21,3,FALSE)*(R35*$BJ35)</f>
        <v>0</v>
      </c>
      <c r="BR35" s="117">
        <f>HLOOKUP(BR$6,Matrix!$A$8:$O$21,3,FALSE)*(S35*$BJ35)</f>
        <v>0</v>
      </c>
      <c r="BS35" s="116">
        <f>HLOOKUP(BS$6,Matrix!$A$8:$O$21,4,FALSE)*(T35*$BJ35)</f>
        <v>0</v>
      </c>
      <c r="BT35" s="116">
        <f>HLOOKUP(BT$6,Matrix!$A$8:$O$21,4,FALSE)*(U35*$BJ35)</f>
        <v>0</v>
      </c>
      <c r="BU35" s="116">
        <f>HLOOKUP(BU$6,Matrix!$A$8:$O$21,4,FALSE)*(V35*$BJ35)</f>
        <v>0</v>
      </c>
      <c r="BV35" s="116">
        <f>HLOOKUP(BV$6,Matrix!$A$8:$O$21,4,FALSE)*(W35*$BJ35)</f>
        <v>0</v>
      </c>
      <c r="BW35" s="117">
        <f>HLOOKUP(BW$6,Matrix!$A$8:$O$21,5,FALSE)*(X35*$BJ35)</f>
        <v>0</v>
      </c>
      <c r="BX35" s="117">
        <f>HLOOKUP(BX$6,Matrix!$A$8:$O$21,5,FALSE)*(Y35*$BJ35)</f>
        <v>0</v>
      </c>
      <c r="BY35" s="117">
        <f>HLOOKUP(BY$6,Matrix!$A$8:$O$21,5,FALSE)*(Z35*$BJ35)</f>
        <v>0</v>
      </c>
      <c r="BZ35" s="117">
        <f>HLOOKUP(BZ$6,Matrix!$A$8:$O$21,5,FALSE)*(AA35*$BJ35)</f>
        <v>0</v>
      </c>
      <c r="CA35" s="116">
        <f>HLOOKUP(CA$6,Matrix!$A$8:$O$21,6,FALSE)*(AB35*$BJ35)</f>
        <v>0</v>
      </c>
      <c r="CB35" s="116">
        <f>HLOOKUP(CB$6,Matrix!$A$8:$O$21,6,FALSE)*(AC35*$BJ35)</f>
        <v>0</v>
      </c>
      <c r="CC35" s="116">
        <f>HLOOKUP(CC$6,Matrix!$A$8:$O$21,6,FALSE)*(AD35*$BJ35)</f>
        <v>0</v>
      </c>
      <c r="CD35" s="116">
        <f>HLOOKUP(CD$6,Matrix!$A$8:$O$21,6,FALSE)*(AE35*$BJ35)</f>
        <v>0</v>
      </c>
      <c r="CE35" s="117">
        <f>HLOOKUP(CE$6,Matrix!$A$8:$O$21,7,FALSE)*(AF35*$BJ35)</f>
        <v>0</v>
      </c>
      <c r="CF35" s="117">
        <f>HLOOKUP(CF$6,Matrix!$A$8:$O$21,7,FALSE)*(AG35*$BJ35)</f>
        <v>0</v>
      </c>
      <c r="CG35" s="117">
        <f>HLOOKUP(CG$6,Matrix!$A$8:$O$21,7,FALSE)*(AH35*$BJ35)</f>
        <v>0</v>
      </c>
      <c r="CH35" s="117">
        <f>HLOOKUP(CH$6,Matrix!$A$8:$O$21,7,FALSE)*(AI35*$BJ35)</f>
        <v>0</v>
      </c>
      <c r="CI35" s="116">
        <f>HLOOKUP(CI$6,Matrix!$A$8:$O$21,8,FALSE)*(AJ35*$BJ35)</f>
        <v>0</v>
      </c>
      <c r="CJ35" s="116">
        <f>HLOOKUP(CJ$6,Matrix!$A$8:$O$21,8,FALSE)*(AK35*$BJ35)</f>
        <v>0</v>
      </c>
      <c r="CK35" s="116">
        <f>HLOOKUP(CK$6,Matrix!$A$8:$O$21,8,FALSE)*(AL35*$BJ35)</f>
        <v>0</v>
      </c>
      <c r="CL35" s="116">
        <f>HLOOKUP(CL$6,Matrix!$A$8:$O$21,8,FALSE)*(AM35*$BJ35)</f>
        <v>0</v>
      </c>
      <c r="CM35" s="117">
        <f>HLOOKUP(CM$6,Matrix!$A$8:$O$21,9,FALSE)*(AN35*$BJ35)</f>
        <v>0</v>
      </c>
      <c r="CN35" s="117">
        <f>HLOOKUP(CN$6,Matrix!$A$8:$O$21,9,FALSE)*(AO35*$BJ35)</f>
        <v>0</v>
      </c>
      <c r="CO35" s="117">
        <f>HLOOKUP(CO$6,Matrix!$A$8:$O$21,9,FALSE)*(AP35*$BJ35)</f>
        <v>0</v>
      </c>
      <c r="CP35" s="117">
        <f>HLOOKUP(CP$6,Matrix!$A$8:$O$21,9,FALSE)*(AQ35*$BJ35)</f>
        <v>0</v>
      </c>
      <c r="CQ35" s="116">
        <f>HLOOKUP(CQ$6,Matrix!$A$8:$O$21,10,FALSE)*(AR35*$BJ35)</f>
        <v>0</v>
      </c>
      <c r="CR35" s="116">
        <f>HLOOKUP(CR$6,Matrix!$A$8:$O$21,10,FALSE)*(AS35*$BJ35)</f>
        <v>0</v>
      </c>
      <c r="CS35" s="116">
        <f>HLOOKUP(CS$6,Matrix!$A$8:$O$21,10,FALSE)*(AT35*$BJ35)</f>
        <v>0</v>
      </c>
      <c r="CT35" s="116">
        <f>HLOOKUP(CT$6,Matrix!$A$8:$O$21,10,FALSE)*(AU35*$BJ35)</f>
        <v>0</v>
      </c>
      <c r="CU35" s="117">
        <f>HLOOKUP(CU$6,Matrix!$A$8:$O$21,11,FALSE)*(AV35*$BJ35)</f>
        <v>0</v>
      </c>
      <c r="CV35" s="117">
        <f>HLOOKUP(CV$6,Matrix!$A$8:$O$21,11,FALSE)*(AW35*$BJ35)</f>
        <v>0</v>
      </c>
      <c r="CW35" s="117">
        <f>HLOOKUP(CW$6,Matrix!$A$8:$O$21,11,FALSE)*(AX35*$BJ35)</f>
        <v>0</v>
      </c>
      <c r="CX35" s="117">
        <f>HLOOKUP(CX$6,Matrix!$A$8:$O$21,11,FALSE)*(AY35*$BJ35)</f>
        <v>0</v>
      </c>
      <c r="CY35" s="116">
        <f>HLOOKUP(CY$6,Matrix!$A$8:$O$21,12,FALSE)*(AZ35*$BJ35)</f>
        <v>0</v>
      </c>
      <c r="CZ35" s="116">
        <f>HLOOKUP(CZ$6,Matrix!$A$8:$O$21,12,FALSE)*(BA35*$BJ35)</f>
        <v>0</v>
      </c>
      <c r="DA35" s="116">
        <f>HLOOKUP(DA$6,Matrix!$A$8:$O$21,12,FALSE)*(BB35*$BJ35)</f>
        <v>0</v>
      </c>
      <c r="DB35" s="116">
        <f>HLOOKUP(DB$6,Matrix!$A$8:$O$21,12,FALSE)*(BC35*$BJ35)</f>
        <v>0</v>
      </c>
      <c r="DC35" s="117">
        <f>HLOOKUP(DC$6,Matrix!$A$8:$O$21,13,FALSE)*(BD35*$BJ35)</f>
        <v>0</v>
      </c>
      <c r="DD35" s="117">
        <f>HLOOKUP(DD$6,Matrix!$A$8:$O$21,13,FALSE)*(BE35*$BJ35)</f>
        <v>0</v>
      </c>
      <c r="DE35" s="117">
        <f>HLOOKUP(DE$6,Matrix!$A$8:$O$21,13,FALSE)*(BF35*$BJ35)</f>
        <v>0</v>
      </c>
      <c r="DF35" s="117">
        <f>HLOOKUP(DF$6,Matrix!$A$8:$O$21,13,FALSE)*(BG35*$BJ35)</f>
        <v>0</v>
      </c>
      <c r="DG35" s="118">
        <f t="shared" si="1"/>
        <v>0</v>
      </c>
    </row>
    <row r="36" spans="1:111">
      <c r="A36" s="296">
        <v>2</v>
      </c>
      <c r="B36" s="297">
        <v>5</v>
      </c>
      <c r="C36" s="297" t="s">
        <v>285</v>
      </c>
      <c r="D36" s="364" t="s">
        <v>282</v>
      </c>
      <c r="E36" s="364"/>
      <c r="F36" s="364"/>
      <c r="G36" s="364"/>
      <c r="H36" s="364"/>
      <c r="I36" s="364"/>
      <c r="J36" s="365"/>
      <c r="K36" s="111" t="s">
        <v>45</v>
      </c>
      <c r="L36" s="112"/>
      <c r="M36" s="112"/>
      <c r="N36" s="112"/>
      <c r="O36" s="112"/>
      <c r="P36" s="113"/>
      <c r="Q36" s="113"/>
      <c r="R36" s="113"/>
      <c r="S36" s="113"/>
      <c r="T36" s="112"/>
      <c r="U36" s="112"/>
      <c r="V36" s="112"/>
      <c r="W36" s="112"/>
      <c r="X36" s="113"/>
      <c r="Y36" s="113"/>
      <c r="Z36" s="113"/>
      <c r="AA36" s="113"/>
      <c r="AB36" s="112"/>
      <c r="AC36" s="112"/>
      <c r="AD36" s="112"/>
      <c r="AE36" s="112"/>
      <c r="AF36" s="113"/>
      <c r="AG36" s="113"/>
      <c r="AH36" s="113"/>
      <c r="AI36" s="113"/>
      <c r="AJ36" s="112"/>
      <c r="AK36" s="112"/>
      <c r="AL36" s="112"/>
      <c r="AM36" s="112"/>
      <c r="AN36" s="113"/>
      <c r="AO36" s="113"/>
      <c r="AP36" s="113"/>
      <c r="AQ36" s="113"/>
      <c r="AR36" s="112"/>
      <c r="AS36" s="112"/>
      <c r="AT36" s="112"/>
      <c r="AU36" s="112"/>
      <c r="AV36" s="113"/>
      <c r="AW36" s="113"/>
      <c r="AX36" s="113"/>
      <c r="AY36" s="113"/>
      <c r="AZ36" s="112"/>
      <c r="BA36" s="112"/>
      <c r="BB36" s="112"/>
      <c r="BC36" s="112"/>
      <c r="BD36" s="113"/>
      <c r="BE36" s="113"/>
      <c r="BF36" s="113"/>
      <c r="BG36" s="113"/>
      <c r="BH36" s="114">
        <f t="shared" si="0"/>
        <v>0</v>
      </c>
      <c r="BI36" s="106"/>
      <c r="BJ36" s="115">
        <f>VLOOKUP(K36,Matrix!$F$3:$G$5,2,FALSE)</f>
        <v>1</v>
      </c>
      <c r="BK36" s="116">
        <f>HLOOKUP(BK$6,Matrix!$A$8:$O$21,2,FALSE)*(L36*$BJ36)</f>
        <v>0</v>
      </c>
      <c r="BL36" s="116">
        <f>HLOOKUP(BL$6,Matrix!$A$8:$O$21,2,FALSE)*(M36*$BJ36)</f>
        <v>0</v>
      </c>
      <c r="BM36" s="116">
        <f>HLOOKUP(BM$6,Matrix!$A$8:$O$21,2,FALSE)*(N36*$BJ36)</f>
        <v>0</v>
      </c>
      <c r="BN36" s="116">
        <f>HLOOKUP(BN$6,Matrix!$A$8:$O$21,2,FALSE)*(O36*$BJ36)</f>
        <v>0</v>
      </c>
      <c r="BO36" s="117">
        <f>HLOOKUP(BO$6,Matrix!$A$8:$O$21,3,FALSE)*(P36*$BJ36)</f>
        <v>0</v>
      </c>
      <c r="BP36" s="117">
        <f>HLOOKUP(BP$6,Matrix!$A$8:$O$21,3,FALSE)*(Q36*$BJ36)</f>
        <v>0</v>
      </c>
      <c r="BQ36" s="117">
        <f>HLOOKUP(BQ$6,Matrix!$A$8:$O$21,3,FALSE)*(R36*$BJ36)</f>
        <v>0</v>
      </c>
      <c r="BR36" s="117">
        <f>HLOOKUP(BR$6,Matrix!$A$8:$O$21,3,FALSE)*(S36*$BJ36)</f>
        <v>0</v>
      </c>
      <c r="BS36" s="116">
        <f>HLOOKUP(BS$6,Matrix!$A$8:$O$21,4,FALSE)*(T36*$BJ36)</f>
        <v>0</v>
      </c>
      <c r="BT36" s="116">
        <f>HLOOKUP(BT$6,Matrix!$A$8:$O$21,4,FALSE)*(U36*$BJ36)</f>
        <v>0</v>
      </c>
      <c r="BU36" s="116">
        <f>HLOOKUP(BU$6,Matrix!$A$8:$O$21,4,FALSE)*(V36*$BJ36)</f>
        <v>0</v>
      </c>
      <c r="BV36" s="116">
        <f>HLOOKUP(BV$6,Matrix!$A$8:$O$21,4,FALSE)*(W36*$BJ36)</f>
        <v>0</v>
      </c>
      <c r="BW36" s="117">
        <f>HLOOKUP(BW$6,Matrix!$A$8:$O$21,5,FALSE)*(X36*$BJ36)</f>
        <v>0</v>
      </c>
      <c r="BX36" s="117">
        <f>HLOOKUP(BX$6,Matrix!$A$8:$O$21,5,FALSE)*(Y36*$BJ36)</f>
        <v>0</v>
      </c>
      <c r="BY36" s="117">
        <f>HLOOKUP(BY$6,Matrix!$A$8:$O$21,5,FALSE)*(Z36*$BJ36)</f>
        <v>0</v>
      </c>
      <c r="BZ36" s="117">
        <f>HLOOKUP(BZ$6,Matrix!$A$8:$O$21,5,FALSE)*(AA36*$BJ36)</f>
        <v>0</v>
      </c>
      <c r="CA36" s="116">
        <f>HLOOKUP(CA$6,Matrix!$A$8:$O$21,6,FALSE)*(AB36*$BJ36)</f>
        <v>0</v>
      </c>
      <c r="CB36" s="116">
        <f>HLOOKUP(CB$6,Matrix!$A$8:$O$21,6,FALSE)*(AC36*$BJ36)</f>
        <v>0</v>
      </c>
      <c r="CC36" s="116">
        <f>HLOOKUP(CC$6,Matrix!$A$8:$O$21,6,FALSE)*(AD36*$BJ36)</f>
        <v>0</v>
      </c>
      <c r="CD36" s="116">
        <f>HLOOKUP(CD$6,Matrix!$A$8:$O$21,6,FALSE)*(AE36*$BJ36)</f>
        <v>0</v>
      </c>
      <c r="CE36" s="117">
        <f>HLOOKUP(CE$6,Matrix!$A$8:$O$21,7,FALSE)*(AF36*$BJ36)</f>
        <v>0</v>
      </c>
      <c r="CF36" s="117">
        <f>HLOOKUP(CF$6,Matrix!$A$8:$O$21,7,FALSE)*(AG36*$BJ36)</f>
        <v>0</v>
      </c>
      <c r="CG36" s="117">
        <f>HLOOKUP(CG$6,Matrix!$A$8:$O$21,7,FALSE)*(AH36*$BJ36)</f>
        <v>0</v>
      </c>
      <c r="CH36" s="117">
        <f>HLOOKUP(CH$6,Matrix!$A$8:$O$21,7,FALSE)*(AI36*$BJ36)</f>
        <v>0</v>
      </c>
      <c r="CI36" s="116">
        <f>HLOOKUP(CI$6,Matrix!$A$8:$O$21,8,FALSE)*(AJ36*$BJ36)</f>
        <v>0</v>
      </c>
      <c r="CJ36" s="116">
        <f>HLOOKUP(CJ$6,Matrix!$A$8:$O$21,8,FALSE)*(AK36*$BJ36)</f>
        <v>0</v>
      </c>
      <c r="CK36" s="116">
        <f>HLOOKUP(CK$6,Matrix!$A$8:$O$21,8,FALSE)*(AL36*$BJ36)</f>
        <v>0</v>
      </c>
      <c r="CL36" s="116">
        <f>HLOOKUP(CL$6,Matrix!$A$8:$O$21,8,FALSE)*(AM36*$BJ36)</f>
        <v>0</v>
      </c>
      <c r="CM36" s="117">
        <f>HLOOKUP(CM$6,Matrix!$A$8:$O$21,9,FALSE)*(AN36*$BJ36)</f>
        <v>0</v>
      </c>
      <c r="CN36" s="117">
        <f>HLOOKUP(CN$6,Matrix!$A$8:$O$21,9,FALSE)*(AO36*$BJ36)</f>
        <v>0</v>
      </c>
      <c r="CO36" s="117">
        <f>HLOOKUP(CO$6,Matrix!$A$8:$O$21,9,FALSE)*(AP36*$BJ36)</f>
        <v>0</v>
      </c>
      <c r="CP36" s="117">
        <f>HLOOKUP(CP$6,Matrix!$A$8:$O$21,9,FALSE)*(AQ36*$BJ36)</f>
        <v>0</v>
      </c>
      <c r="CQ36" s="116">
        <f>HLOOKUP(CQ$6,Matrix!$A$8:$O$21,10,FALSE)*(AR36*$BJ36)</f>
        <v>0</v>
      </c>
      <c r="CR36" s="116">
        <f>HLOOKUP(CR$6,Matrix!$A$8:$O$21,10,FALSE)*(AS36*$BJ36)</f>
        <v>0</v>
      </c>
      <c r="CS36" s="116">
        <f>HLOOKUP(CS$6,Matrix!$A$8:$O$21,10,FALSE)*(AT36*$BJ36)</f>
        <v>0</v>
      </c>
      <c r="CT36" s="116">
        <f>HLOOKUP(CT$6,Matrix!$A$8:$O$21,10,FALSE)*(AU36*$BJ36)</f>
        <v>0</v>
      </c>
      <c r="CU36" s="117">
        <f>HLOOKUP(CU$6,Matrix!$A$8:$O$21,11,FALSE)*(AV36*$BJ36)</f>
        <v>0</v>
      </c>
      <c r="CV36" s="117">
        <f>HLOOKUP(CV$6,Matrix!$A$8:$O$21,11,FALSE)*(AW36*$BJ36)</f>
        <v>0</v>
      </c>
      <c r="CW36" s="117">
        <f>HLOOKUP(CW$6,Matrix!$A$8:$O$21,11,FALSE)*(AX36*$BJ36)</f>
        <v>0</v>
      </c>
      <c r="CX36" s="117">
        <f>HLOOKUP(CX$6,Matrix!$A$8:$O$21,11,FALSE)*(AY36*$BJ36)</f>
        <v>0</v>
      </c>
      <c r="CY36" s="116">
        <f>HLOOKUP(CY$6,Matrix!$A$8:$O$21,12,FALSE)*(AZ36*$BJ36)</f>
        <v>0</v>
      </c>
      <c r="CZ36" s="116">
        <f>HLOOKUP(CZ$6,Matrix!$A$8:$O$21,12,FALSE)*(BA36*$BJ36)</f>
        <v>0</v>
      </c>
      <c r="DA36" s="116">
        <f>HLOOKUP(DA$6,Matrix!$A$8:$O$21,12,FALSE)*(BB36*$BJ36)</f>
        <v>0</v>
      </c>
      <c r="DB36" s="116">
        <f>HLOOKUP(DB$6,Matrix!$A$8:$O$21,12,FALSE)*(BC36*$BJ36)</f>
        <v>0</v>
      </c>
      <c r="DC36" s="117">
        <f>HLOOKUP(DC$6,Matrix!$A$8:$O$21,13,FALSE)*(BD36*$BJ36)</f>
        <v>0</v>
      </c>
      <c r="DD36" s="117">
        <f>HLOOKUP(DD$6,Matrix!$A$8:$O$21,13,FALSE)*(BE36*$BJ36)</f>
        <v>0</v>
      </c>
      <c r="DE36" s="117">
        <f>HLOOKUP(DE$6,Matrix!$A$8:$O$21,13,FALSE)*(BF36*$BJ36)</f>
        <v>0</v>
      </c>
      <c r="DF36" s="117">
        <f>HLOOKUP(DF$6,Matrix!$A$8:$O$21,13,FALSE)*(BG36*$BJ36)</f>
        <v>0</v>
      </c>
      <c r="DG36" s="118">
        <f t="shared" si="1"/>
        <v>0</v>
      </c>
    </row>
    <row r="37" spans="1:111">
      <c r="A37" s="296">
        <v>2</v>
      </c>
      <c r="B37" s="297">
        <v>5</v>
      </c>
      <c r="C37" s="297" t="s">
        <v>285</v>
      </c>
      <c r="D37" s="364" t="s">
        <v>283</v>
      </c>
      <c r="E37" s="364"/>
      <c r="F37" s="364"/>
      <c r="G37" s="364"/>
      <c r="H37" s="364"/>
      <c r="I37" s="364"/>
      <c r="J37" s="365"/>
      <c r="K37" s="111" t="s">
        <v>45</v>
      </c>
      <c r="L37" s="112"/>
      <c r="M37" s="112"/>
      <c r="N37" s="112"/>
      <c r="O37" s="112"/>
      <c r="P37" s="113"/>
      <c r="Q37" s="113"/>
      <c r="R37" s="113"/>
      <c r="S37" s="113"/>
      <c r="T37" s="112"/>
      <c r="U37" s="112"/>
      <c r="V37" s="112"/>
      <c r="W37" s="112"/>
      <c r="X37" s="113"/>
      <c r="Y37" s="113"/>
      <c r="Z37" s="113"/>
      <c r="AA37" s="113"/>
      <c r="AB37" s="112"/>
      <c r="AC37" s="112"/>
      <c r="AD37" s="112"/>
      <c r="AE37" s="112"/>
      <c r="AF37" s="113"/>
      <c r="AG37" s="113"/>
      <c r="AH37" s="113"/>
      <c r="AI37" s="113"/>
      <c r="AJ37" s="112"/>
      <c r="AK37" s="112"/>
      <c r="AL37" s="112"/>
      <c r="AM37" s="112"/>
      <c r="AN37" s="113"/>
      <c r="AO37" s="113"/>
      <c r="AP37" s="113"/>
      <c r="AQ37" s="113"/>
      <c r="AR37" s="112"/>
      <c r="AS37" s="112"/>
      <c r="AT37" s="112"/>
      <c r="AU37" s="112"/>
      <c r="AV37" s="113"/>
      <c r="AW37" s="113"/>
      <c r="AX37" s="113"/>
      <c r="AY37" s="113"/>
      <c r="AZ37" s="112"/>
      <c r="BA37" s="112"/>
      <c r="BB37" s="112"/>
      <c r="BC37" s="112"/>
      <c r="BD37" s="113"/>
      <c r="BE37" s="113"/>
      <c r="BF37" s="113"/>
      <c r="BG37" s="113"/>
      <c r="BH37" s="114">
        <f t="shared" si="0"/>
        <v>0</v>
      </c>
      <c r="BI37" s="106"/>
      <c r="BJ37" s="115">
        <f>VLOOKUP(K37,Matrix!$F$3:$G$5,2,FALSE)</f>
        <v>1</v>
      </c>
      <c r="BK37" s="116">
        <f>HLOOKUP(BK$6,Matrix!$A$8:$O$21,2,FALSE)*(L37*$BJ37)</f>
        <v>0</v>
      </c>
      <c r="BL37" s="116">
        <f>HLOOKUP(BL$6,Matrix!$A$8:$O$21,2,FALSE)*(M37*$BJ37)</f>
        <v>0</v>
      </c>
      <c r="BM37" s="116">
        <f>HLOOKUP(BM$6,Matrix!$A$8:$O$21,2,FALSE)*(N37*$BJ37)</f>
        <v>0</v>
      </c>
      <c r="BN37" s="116">
        <f>HLOOKUP(BN$6,Matrix!$A$8:$O$21,2,FALSE)*(O37*$BJ37)</f>
        <v>0</v>
      </c>
      <c r="BO37" s="117">
        <f>HLOOKUP(BO$6,Matrix!$A$8:$O$21,3,FALSE)*(P37*$BJ37)</f>
        <v>0</v>
      </c>
      <c r="BP37" s="117">
        <f>HLOOKUP(BP$6,Matrix!$A$8:$O$21,3,FALSE)*(Q37*$BJ37)</f>
        <v>0</v>
      </c>
      <c r="BQ37" s="117">
        <f>HLOOKUP(BQ$6,Matrix!$A$8:$O$21,3,FALSE)*(R37*$BJ37)</f>
        <v>0</v>
      </c>
      <c r="BR37" s="117">
        <f>HLOOKUP(BR$6,Matrix!$A$8:$O$21,3,FALSE)*(S37*$BJ37)</f>
        <v>0</v>
      </c>
      <c r="BS37" s="116">
        <f>HLOOKUP(BS$6,Matrix!$A$8:$O$21,4,FALSE)*(T37*$BJ37)</f>
        <v>0</v>
      </c>
      <c r="BT37" s="116">
        <f>HLOOKUP(BT$6,Matrix!$A$8:$O$21,4,FALSE)*(U37*$BJ37)</f>
        <v>0</v>
      </c>
      <c r="BU37" s="116">
        <f>HLOOKUP(BU$6,Matrix!$A$8:$O$21,4,FALSE)*(V37*$BJ37)</f>
        <v>0</v>
      </c>
      <c r="BV37" s="116">
        <f>HLOOKUP(BV$6,Matrix!$A$8:$O$21,4,FALSE)*(W37*$BJ37)</f>
        <v>0</v>
      </c>
      <c r="BW37" s="117">
        <f>HLOOKUP(BW$6,Matrix!$A$8:$O$21,5,FALSE)*(X37*$BJ37)</f>
        <v>0</v>
      </c>
      <c r="BX37" s="117">
        <f>HLOOKUP(BX$6,Matrix!$A$8:$O$21,5,FALSE)*(Y37*$BJ37)</f>
        <v>0</v>
      </c>
      <c r="BY37" s="117">
        <f>HLOOKUP(BY$6,Matrix!$A$8:$O$21,5,FALSE)*(Z37*$BJ37)</f>
        <v>0</v>
      </c>
      <c r="BZ37" s="117">
        <f>HLOOKUP(BZ$6,Matrix!$A$8:$O$21,5,FALSE)*(AA37*$BJ37)</f>
        <v>0</v>
      </c>
      <c r="CA37" s="116">
        <f>HLOOKUP(CA$6,Matrix!$A$8:$O$21,6,FALSE)*(AB37*$BJ37)</f>
        <v>0</v>
      </c>
      <c r="CB37" s="116">
        <f>HLOOKUP(CB$6,Matrix!$A$8:$O$21,6,FALSE)*(AC37*$BJ37)</f>
        <v>0</v>
      </c>
      <c r="CC37" s="116">
        <f>HLOOKUP(CC$6,Matrix!$A$8:$O$21,6,FALSE)*(AD37*$BJ37)</f>
        <v>0</v>
      </c>
      <c r="CD37" s="116">
        <f>HLOOKUP(CD$6,Matrix!$A$8:$O$21,6,FALSE)*(AE37*$BJ37)</f>
        <v>0</v>
      </c>
      <c r="CE37" s="117">
        <f>HLOOKUP(CE$6,Matrix!$A$8:$O$21,7,FALSE)*(AF37*$BJ37)</f>
        <v>0</v>
      </c>
      <c r="CF37" s="117">
        <f>HLOOKUP(CF$6,Matrix!$A$8:$O$21,7,FALSE)*(AG37*$BJ37)</f>
        <v>0</v>
      </c>
      <c r="CG37" s="117">
        <f>HLOOKUP(CG$6,Matrix!$A$8:$O$21,7,FALSE)*(AH37*$BJ37)</f>
        <v>0</v>
      </c>
      <c r="CH37" s="117">
        <f>HLOOKUP(CH$6,Matrix!$A$8:$O$21,7,FALSE)*(AI37*$BJ37)</f>
        <v>0</v>
      </c>
      <c r="CI37" s="116">
        <f>HLOOKUP(CI$6,Matrix!$A$8:$O$21,8,FALSE)*(AJ37*$BJ37)</f>
        <v>0</v>
      </c>
      <c r="CJ37" s="116">
        <f>HLOOKUP(CJ$6,Matrix!$A$8:$O$21,8,FALSE)*(AK37*$BJ37)</f>
        <v>0</v>
      </c>
      <c r="CK37" s="116">
        <f>HLOOKUP(CK$6,Matrix!$A$8:$O$21,8,FALSE)*(AL37*$BJ37)</f>
        <v>0</v>
      </c>
      <c r="CL37" s="116">
        <f>HLOOKUP(CL$6,Matrix!$A$8:$O$21,8,FALSE)*(AM37*$BJ37)</f>
        <v>0</v>
      </c>
      <c r="CM37" s="117">
        <f>HLOOKUP(CM$6,Matrix!$A$8:$O$21,9,FALSE)*(AN37*$BJ37)</f>
        <v>0</v>
      </c>
      <c r="CN37" s="117">
        <f>HLOOKUP(CN$6,Matrix!$A$8:$O$21,9,FALSE)*(AO37*$BJ37)</f>
        <v>0</v>
      </c>
      <c r="CO37" s="117">
        <f>HLOOKUP(CO$6,Matrix!$A$8:$O$21,9,FALSE)*(AP37*$BJ37)</f>
        <v>0</v>
      </c>
      <c r="CP37" s="117">
        <f>HLOOKUP(CP$6,Matrix!$A$8:$O$21,9,FALSE)*(AQ37*$BJ37)</f>
        <v>0</v>
      </c>
      <c r="CQ37" s="116">
        <f>HLOOKUP(CQ$6,Matrix!$A$8:$O$21,10,FALSE)*(AR37*$BJ37)</f>
        <v>0</v>
      </c>
      <c r="CR37" s="116">
        <f>HLOOKUP(CR$6,Matrix!$A$8:$O$21,10,FALSE)*(AS37*$BJ37)</f>
        <v>0</v>
      </c>
      <c r="CS37" s="116">
        <f>HLOOKUP(CS$6,Matrix!$A$8:$O$21,10,FALSE)*(AT37*$BJ37)</f>
        <v>0</v>
      </c>
      <c r="CT37" s="116">
        <f>HLOOKUP(CT$6,Matrix!$A$8:$O$21,10,FALSE)*(AU37*$BJ37)</f>
        <v>0</v>
      </c>
      <c r="CU37" s="117">
        <f>HLOOKUP(CU$6,Matrix!$A$8:$O$21,11,FALSE)*(AV37*$BJ37)</f>
        <v>0</v>
      </c>
      <c r="CV37" s="117">
        <f>HLOOKUP(CV$6,Matrix!$A$8:$O$21,11,FALSE)*(AW37*$BJ37)</f>
        <v>0</v>
      </c>
      <c r="CW37" s="117">
        <f>HLOOKUP(CW$6,Matrix!$A$8:$O$21,11,FALSE)*(AX37*$BJ37)</f>
        <v>0</v>
      </c>
      <c r="CX37" s="117">
        <f>HLOOKUP(CX$6,Matrix!$A$8:$O$21,11,FALSE)*(AY37*$BJ37)</f>
        <v>0</v>
      </c>
      <c r="CY37" s="116">
        <f>HLOOKUP(CY$6,Matrix!$A$8:$O$21,12,FALSE)*(AZ37*$BJ37)</f>
        <v>0</v>
      </c>
      <c r="CZ37" s="116">
        <f>HLOOKUP(CZ$6,Matrix!$A$8:$O$21,12,FALSE)*(BA37*$BJ37)</f>
        <v>0</v>
      </c>
      <c r="DA37" s="116">
        <f>HLOOKUP(DA$6,Matrix!$A$8:$O$21,12,FALSE)*(BB37*$BJ37)</f>
        <v>0</v>
      </c>
      <c r="DB37" s="116">
        <f>HLOOKUP(DB$6,Matrix!$A$8:$O$21,12,FALSE)*(BC37*$BJ37)</f>
        <v>0</v>
      </c>
      <c r="DC37" s="117">
        <f>HLOOKUP(DC$6,Matrix!$A$8:$O$21,13,FALSE)*(BD37*$BJ37)</f>
        <v>0</v>
      </c>
      <c r="DD37" s="117">
        <f>HLOOKUP(DD$6,Matrix!$A$8:$O$21,13,FALSE)*(BE37*$BJ37)</f>
        <v>0</v>
      </c>
      <c r="DE37" s="117">
        <f>HLOOKUP(DE$6,Matrix!$A$8:$O$21,13,FALSE)*(BF37*$BJ37)</f>
        <v>0</v>
      </c>
      <c r="DF37" s="117">
        <f>HLOOKUP(DF$6,Matrix!$A$8:$O$21,13,FALSE)*(BG37*$BJ37)</f>
        <v>0</v>
      </c>
      <c r="DG37" s="118">
        <f t="shared" si="1"/>
        <v>0</v>
      </c>
    </row>
    <row r="38" spans="1:111" ht="20">
      <c r="A38" s="293">
        <v>2</v>
      </c>
      <c r="B38" s="294">
        <v>6</v>
      </c>
      <c r="C38" s="294" t="s">
        <v>268</v>
      </c>
      <c r="D38" s="362" t="s">
        <v>297</v>
      </c>
      <c r="E38" s="362"/>
      <c r="F38" s="362"/>
      <c r="G38" s="362"/>
      <c r="H38" s="362"/>
      <c r="I38" s="362"/>
      <c r="J38" s="363"/>
      <c r="K38" s="111" t="s">
        <v>45</v>
      </c>
      <c r="L38" s="112"/>
      <c r="M38" s="112"/>
      <c r="N38" s="112">
        <v>1</v>
      </c>
      <c r="O38" s="112"/>
      <c r="P38" s="113">
        <v>1</v>
      </c>
      <c r="Q38" s="113"/>
      <c r="R38" s="113"/>
      <c r="S38" s="113"/>
      <c r="T38" s="112"/>
      <c r="U38" s="112"/>
      <c r="V38" s="112"/>
      <c r="W38" s="112"/>
      <c r="X38" s="113"/>
      <c r="Y38" s="113"/>
      <c r="Z38" s="113"/>
      <c r="AA38" s="113"/>
      <c r="AB38" s="112"/>
      <c r="AC38" s="112"/>
      <c r="AD38" s="112"/>
      <c r="AE38" s="112"/>
      <c r="AF38" s="113"/>
      <c r="AG38" s="113"/>
      <c r="AH38" s="113"/>
      <c r="AI38" s="113"/>
      <c r="AJ38" s="112"/>
      <c r="AK38" s="112"/>
      <c r="AL38" s="112"/>
      <c r="AM38" s="112"/>
      <c r="AN38" s="113"/>
      <c r="AO38" s="113"/>
      <c r="AP38" s="113"/>
      <c r="AQ38" s="113"/>
      <c r="AR38" s="112"/>
      <c r="AS38" s="112"/>
      <c r="AT38" s="112"/>
      <c r="AU38" s="112"/>
      <c r="AV38" s="113"/>
      <c r="AW38" s="113"/>
      <c r="AX38" s="113"/>
      <c r="AY38" s="113"/>
      <c r="AZ38" s="112"/>
      <c r="BA38" s="112"/>
      <c r="BB38" s="112"/>
      <c r="BC38" s="112"/>
      <c r="BD38" s="113"/>
      <c r="BE38" s="113"/>
      <c r="BF38" s="113"/>
      <c r="BG38" s="113"/>
      <c r="BH38" s="114">
        <f t="shared" si="0"/>
        <v>2</v>
      </c>
      <c r="BI38" s="106"/>
      <c r="BJ38" s="115">
        <f>VLOOKUP(K38,Matrix!$F$3:$G$5,2,FALSE)</f>
        <v>1</v>
      </c>
      <c r="BK38" s="116">
        <f>HLOOKUP(BK$6,Matrix!$A$8:$O$21,2,FALSE)*(L38*$BJ38)</f>
        <v>0</v>
      </c>
      <c r="BL38" s="116">
        <f>HLOOKUP(BL$6,Matrix!$A$8:$O$21,2,FALSE)*(M38*$BJ38)</f>
        <v>0</v>
      </c>
      <c r="BM38" s="116">
        <f>HLOOKUP(BM$6,Matrix!$A$8:$O$21,2,FALSE)*(N38*$BJ38)</f>
        <v>24</v>
      </c>
      <c r="BN38" s="116">
        <f>HLOOKUP(BN$6,Matrix!$A$8:$O$21,2,FALSE)*(O38*$BJ38)</f>
        <v>0</v>
      </c>
      <c r="BO38" s="117">
        <f>HLOOKUP(BO$6,Matrix!$A$8:$O$21,3,FALSE)*(P38*$BJ38)</f>
        <v>4</v>
      </c>
      <c r="BP38" s="117">
        <f>HLOOKUP(BP$6,Matrix!$A$8:$O$21,3,FALSE)*(Q38*$BJ38)</f>
        <v>0</v>
      </c>
      <c r="BQ38" s="117">
        <f>HLOOKUP(BQ$6,Matrix!$A$8:$O$21,3,FALSE)*(R38*$BJ38)</f>
        <v>0</v>
      </c>
      <c r="BR38" s="117">
        <f>HLOOKUP(BR$6,Matrix!$A$8:$O$21,3,FALSE)*(S38*$BJ38)</f>
        <v>0</v>
      </c>
      <c r="BS38" s="116">
        <f>HLOOKUP(BS$6,Matrix!$A$8:$O$21,4,FALSE)*(T38*$BJ38)</f>
        <v>0</v>
      </c>
      <c r="BT38" s="116">
        <f>HLOOKUP(BT$6,Matrix!$A$8:$O$21,4,FALSE)*(U38*$BJ38)</f>
        <v>0</v>
      </c>
      <c r="BU38" s="116">
        <f>HLOOKUP(BU$6,Matrix!$A$8:$O$21,4,FALSE)*(V38*$BJ38)</f>
        <v>0</v>
      </c>
      <c r="BV38" s="116">
        <f>HLOOKUP(BV$6,Matrix!$A$8:$O$21,4,FALSE)*(W38*$BJ38)</f>
        <v>0</v>
      </c>
      <c r="BW38" s="117">
        <f>HLOOKUP(BW$6,Matrix!$A$8:$O$21,5,FALSE)*(X38*$BJ38)</f>
        <v>0</v>
      </c>
      <c r="BX38" s="117">
        <f>HLOOKUP(BX$6,Matrix!$A$8:$O$21,5,FALSE)*(Y38*$BJ38)</f>
        <v>0</v>
      </c>
      <c r="BY38" s="117">
        <f>HLOOKUP(BY$6,Matrix!$A$8:$O$21,5,FALSE)*(Z38*$BJ38)</f>
        <v>0</v>
      </c>
      <c r="BZ38" s="117">
        <f>HLOOKUP(BZ$6,Matrix!$A$8:$O$21,5,FALSE)*(AA38*$BJ38)</f>
        <v>0</v>
      </c>
      <c r="CA38" s="116">
        <f>HLOOKUP(CA$6,Matrix!$A$8:$O$21,6,FALSE)*(AB38*$BJ38)</f>
        <v>0</v>
      </c>
      <c r="CB38" s="116">
        <f>HLOOKUP(CB$6,Matrix!$A$8:$O$21,6,FALSE)*(AC38*$BJ38)</f>
        <v>0</v>
      </c>
      <c r="CC38" s="116">
        <f>HLOOKUP(CC$6,Matrix!$A$8:$O$21,6,FALSE)*(AD38*$BJ38)</f>
        <v>0</v>
      </c>
      <c r="CD38" s="116">
        <f>HLOOKUP(CD$6,Matrix!$A$8:$O$21,6,FALSE)*(AE38*$BJ38)</f>
        <v>0</v>
      </c>
      <c r="CE38" s="117">
        <f>HLOOKUP(CE$6,Matrix!$A$8:$O$21,7,FALSE)*(AF38*$BJ38)</f>
        <v>0</v>
      </c>
      <c r="CF38" s="117">
        <f>HLOOKUP(CF$6,Matrix!$A$8:$O$21,7,FALSE)*(AG38*$BJ38)</f>
        <v>0</v>
      </c>
      <c r="CG38" s="117">
        <f>HLOOKUP(CG$6,Matrix!$A$8:$O$21,7,FALSE)*(AH38*$BJ38)</f>
        <v>0</v>
      </c>
      <c r="CH38" s="117">
        <f>HLOOKUP(CH$6,Matrix!$A$8:$O$21,7,FALSE)*(AI38*$BJ38)</f>
        <v>0</v>
      </c>
      <c r="CI38" s="116">
        <f>HLOOKUP(CI$6,Matrix!$A$8:$O$21,8,FALSE)*(AJ38*$BJ38)</f>
        <v>0</v>
      </c>
      <c r="CJ38" s="116">
        <f>HLOOKUP(CJ$6,Matrix!$A$8:$O$21,8,FALSE)*(AK38*$BJ38)</f>
        <v>0</v>
      </c>
      <c r="CK38" s="116">
        <f>HLOOKUP(CK$6,Matrix!$A$8:$O$21,8,FALSE)*(AL38*$BJ38)</f>
        <v>0</v>
      </c>
      <c r="CL38" s="116">
        <f>HLOOKUP(CL$6,Matrix!$A$8:$O$21,8,FALSE)*(AM38*$BJ38)</f>
        <v>0</v>
      </c>
      <c r="CM38" s="117">
        <f>HLOOKUP(CM$6,Matrix!$A$8:$O$21,9,FALSE)*(AN38*$BJ38)</f>
        <v>0</v>
      </c>
      <c r="CN38" s="117">
        <f>HLOOKUP(CN$6,Matrix!$A$8:$O$21,9,FALSE)*(AO38*$BJ38)</f>
        <v>0</v>
      </c>
      <c r="CO38" s="117">
        <f>HLOOKUP(CO$6,Matrix!$A$8:$O$21,9,FALSE)*(AP38*$BJ38)</f>
        <v>0</v>
      </c>
      <c r="CP38" s="117">
        <f>HLOOKUP(CP$6,Matrix!$A$8:$O$21,9,FALSE)*(AQ38*$BJ38)</f>
        <v>0</v>
      </c>
      <c r="CQ38" s="116">
        <f>HLOOKUP(CQ$6,Matrix!$A$8:$O$21,10,FALSE)*(AR38*$BJ38)</f>
        <v>0</v>
      </c>
      <c r="CR38" s="116">
        <f>HLOOKUP(CR$6,Matrix!$A$8:$O$21,10,FALSE)*(AS38*$BJ38)</f>
        <v>0</v>
      </c>
      <c r="CS38" s="116">
        <f>HLOOKUP(CS$6,Matrix!$A$8:$O$21,10,FALSE)*(AT38*$BJ38)</f>
        <v>0</v>
      </c>
      <c r="CT38" s="116">
        <f>HLOOKUP(CT$6,Matrix!$A$8:$O$21,10,FALSE)*(AU38*$BJ38)</f>
        <v>0</v>
      </c>
      <c r="CU38" s="117">
        <f>HLOOKUP(CU$6,Matrix!$A$8:$O$21,11,FALSE)*(AV38*$BJ38)</f>
        <v>0</v>
      </c>
      <c r="CV38" s="117">
        <f>HLOOKUP(CV$6,Matrix!$A$8:$O$21,11,FALSE)*(AW38*$BJ38)</f>
        <v>0</v>
      </c>
      <c r="CW38" s="117">
        <f>HLOOKUP(CW$6,Matrix!$A$8:$O$21,11,FALSE)*(AX38*$BJ38)</f>
        <v>0</v>
      </c>
      <c r="CX38" s="117">
        <f>HLOOKUP(CX$6,Matrix!$A$8:$O$21,11,FALSE)*(AY38*$BJ38)</f>
        <v>0</v>
      </c>
      <c r="CY38" s="116">
        <f>HLOOKUP(CY$6,Matrix!$A$8:$O$21,12,FALSE)*(AZ38*$BJ38)</f>
        <v>0</v>
      </c>
      <c r="CZ38" s="116">
        <f>HLOOKUP(CZ$6,Matrix!$A$8:$O$21,12,FALSE)*(BA38*$BJ38)</f>
        <v>0</v>
      </c>
      <c r="DA38" s="116">
        <f>HLOOKUP(DA$6,Matrix!$A$8:$O$21,12,FALSE)*(BB38*$BJ38)</f>
        <v>0</v>
      </c>
      <c r="DB38" s="116">
        <f>HLOOKUP(DB$6,Matrix!$A$8:$O$21,12,FALSE)*(BC38*$BJ38)</f>
        <v>0</v>
      </c>
      <c r="DC38" s="117">
        <f>HLOOKUP(DC$6,Matrix!$A$8:$O$21,13,FALSE)*(BD38*$BJ38)</f>
        <v>0</v>
      </c>
      <c r="DD38" s="117">
        <f>HLOOKUP(DD$6,Matrix!$A$8:$O$21,13,FALSE)*(BE38*$BJ38)</f>
        <v>0</v>
      </c>
      <c r="DE38" s="117">
        <f>HLOOKUP(DE$6,Matrix!$A$8:$O$21,13,FALSE)*(BF38*$BJ38)</f>
        <v>0</v>
      </c>
      <c r="DF38" s="117">
        <f>HLOOKUP(DF$6,Matrix!$A$8:$O$21,13,FALSE)*(BG38*$BJ38)</f>
        <v>0</v>
      </c>
      <c r="DG38" s="118">
        <f t="shared" ref="DG38:DG48" si="4">SUM(BK38:DF38)</f>
        <v>28</v>
      </c>
    </row>
    <row r="39" spans="1:111" ht="20">
      <c r="A39" s="293">
        <v>2</v>
      </c>
      <c r="B39" s="294">
        <v>6</v>
      </c>
      <c r="C39" s="294" t="s">
        <v>268</v>
      </c>
      <c r="D39" s="362" t="s">
        <v>298</v>
      </c>
      <c r="E39" s="362"/>
      <c r="F39" s="362"/>
      <c r="G39" s="362"/>
      <c r="H39" s="362"/>
      <c r="I39" s="362"/>
      <c r="J39" s="363"/>
      <c r="K39" s="111" t="s">
        <v>45</v>
      </c>
      <c r="L39" s="112"/>
      <c r="M39" s="112"/>
      <c r="N39" s="112">
        <v>1</v>
      </c>
      <c r="O39" s="112"/>
      <c r="P39" s="113"/>
      <c r="Q39" s="113">
        <v>1</v>
      </c>
      <c r="R39" s="113"/>
      <c r="S39" s="113"/>
      <c r="T39" s="112"/>
      <c r="U39" s="112"/>
      <c r="V39" s="112"/>
      <c r="W39" s="112"/>
      <c r="X39" s="113"/>
      <c r="Y39" s="113"/>
      <c r="Z39" s="113"/>
      <c r="AA39" s="113"/>
      <c r="AB39" s="112"/>
      <c r="AC39" s="112"/>
      <c r="AD39" s="112"/>
      <c r="AE39" s="112"/>
      <c r="AF39" s="113"/>
      <c r="AG39" s="113"/>
      <c r="AH39" s="113"/>
      <c r="AI39" s="113"/>
      <c r="AJ39" s="112"/>
      <c r="AK39" s="112"/>
      <c r="AL39" s="112"/>
      <c r="AM39" s="112"/>
      <c r="AN39" s="113"/>
      <c r="AO39" s="113"/>
      <c r="AP39" s="113"/>
      <c r="AQ39" s="113"/>
      <c r="AR39" s="112"/>
      <c r="AS39" s="112"/>
      <c r="AT39" s="112"/>
      <c r="AU39" s="112"/>
      <c r="AV39" s="113"/>
      <c r="AW39" s="113"/>
      <c r="AX39" s="113"/>
      <c r="AY39" s="113"/>
      <c r="AZ39" s="112"/>
      <c r="BA39" s="112"/>
      <c r="BB39" s="112"/>
      <c r="BC39" s="112"/>
      <c r="BD39" s="113"/>
      <c r="BE39" s="113"/>
      <c r="BF39" s="113"/>
      <c r="BG39" s="113"/>
      <c r="BH39" s="114">
        <f t="shared" si="0"/>
        <v>2</v>
      </c>
      <c r="BI39" s="106"/>
      <c r="BJ39" s="115">
        <f>VLOOKUP(K39,Matrix!$F$3:$G$5,2,FALSE)</f>
        <v>1</v>
      </c>
      <c r="BK39" s="116">
        <f>HLOOKUP(BK$6,Matrix!$A$8:$O$21,2,FALSE)*(L39*$BJ39)</f>
        <v>0</v>
      </c>
      <c r="BL39" s="116">
        <f>HLOOKUP(BL$6,Matrix!$A$8:$O$21,2,FALSE)*(M39*$BJ39)</f>
        <v>0</v>
      </c>
      <c r="BM39" s="116">
        <f>HLOOKUP(BM$6,Matrix!$A$8:$O$21,2,FALSE)*(N39*$BJ39)</f>
        <v>24</v>
      </c>
      <c r="BN39" s="116">
        <f>HLOOKUP(BN$6,Matrix!$A$8:$O$21,2,FALSE)*(O39*$BJ39)</f>
        <v>0</v>
      </c>
      <c r="BO39" s="117">
        <f>HLOOKUP(BO$6,Matrix!$A$8:$O$21,3,FALSE)*(P39*$BJ39)</f>
        <v>0</v>
      </c>
      <c r="BP39" s="117">
        <f>HLOOKUP(BP$6,Matrix!$A$8:$O$21,3,FALSE)*(Q39*$BJ39)</f>
        <v>8</v>
      </c>
      <c r="BQ39" s="117">
        <f>HLOOKUP(BQ$6,Matrix!$A$8:$O$21,3,FALSE)*(R39*$BJ39)</f>
        <v>0</v>
      </c>
      <c r="BR39" s="117">
        <f>HLOOKUP(BR$6,Matrix!$A$8:$O$21,3,FALSE)*(S39*$BJ39)</f>
        <v>0</v>
      </c>
      <c r="BS39" s="116">
        <f>HLOOKUP(BS$6,Matrix!$A$8:$O$21,4,FALSE)*(T39*$BJ39)</f>
        <v>0</v>
      </c>
      <c r="BT39" s="116">
        <f>HLOOKUP(BT$6,Matrix!$A$8:$O$21,4,FALSE)*(U39*$BJ39)</f>
        <v>0</v>
      </c>
      <c r="BU39" s="116">
        <f>HLOOKUP(BU$6,Matrix!$A$8:$O$21,4,FALSE)*(V39*$BJ39)</f>
        <v>0</v>
      </c>
      <c r="BV39" s="116">
        <f>HLOOKUP(BV$6,Matrix!$A$8:$O$21,4,FALSE)*(W39*$BJ39)</f>
        <v>0</v>
      </c>
      <c r="BW39" s="117">
        <f>HLOOKUP(BW$6,Matrix!$A$8:$O$21,5,FALSE)*(X39*$BJ39)</f>
        <v>0</v>
      </c>
      <c r="BX39" s="117">
        <f>HLOOKUP(BX$6,Matrix!$A$8:$O$21,5,FALSE)*(Y39*$BJ39)</f>
        <v>0</v>
      </c>
      <c r="BY39" s="117">
        <f>HLOOKUP(BY$6,Matrix!$A$8:$O$21,5,FALSE)*(Z39*$BJ39)</f>
        <v>0</v>
      </c>
      <c r="BZ39" s="117">
        <f>HLOOKUP(BZ$6,Matrix!$A$8:$O$21,5,FALSE)*(AA39*$BJ39)</f>
        <v>0</v>
      </c>
      <c r="CA39" s="116">
        <f>HLOOKUP(CA$6,Matrix!$A$8:$O$21,6,FALSE)*(AB39*$BJ39)</f>
        <v>0</v>
      </c>
      <c r="CB39" s="116">
        <f>HLOOKUP(CB$6,Matrix!$A$8:$O$21,6,FALSE)*(AC39*$BJ39)</f>
        <v>0</v>
      </c>
      <c r="CC39" s="116">
        <f>HLOOKUP(CC$6,Matrix!$A$8:$O$21,6,FALSE)*(AD39*$BJ39)</f>
        <v>0</v>
      </c>
      <c r="CD39" s="116">
        <f>HLOOKUP(CD$6,Matrix!$A$8:$O$21,6,FALSE)*(AE39*$BJ39)</f>
        <v>0</v>
      </c>
      <c r="CE39" s="117">
        <f>HLOOKUP(CE$6,Matrix!$A$8:$O$21,7,FALSE)*(AF39*$BJ39)</f>
        <v>0</v>
      </c>
      <c r="CF39" s="117">
        <f>HLOOKUP(CF$6,Matrix!$A$8:$O$21,7,FALSE)*(AG39*$BJ39)</f>
        <v>0</v>
      </c>
      <c r="CG39" s="117">
        <f>HLOOKUP(CG$6,Matrix!$A$8:$O$21,7,FALSE)*(AH39*$BJ39)</f>
        <v>0</v>
      </c>
      <c r="CH39" s="117">
        <f>HLOOKUP(CH$6,Matrix!$A$8:$O$21,7,FALSE)*(AI39*$BJ39)</f>
        <v>0</v>
      </c>
      <c r="CI39" s="116">
        <f>HLOOKUP(CI$6,Matrix!$A$8:$O$21,8,FALSE)*(AJ39*$BJ39)</f>
        <v>0</v>
      </c>
      <c r="CJ39" s="116">
        <f>HLOOKUP(CJ$6,Matrix!$A$8:$O$21,8,FALSE)*(AK39*$BJ39)</f>
        <v>0</v>
      </c>
      <c r="CK39" s="116">
        <f>HLOOKUP(CK$6,Matrix!$A$8:$O$21,8,FALSE)*(AL39*$BJ39)</f>
        <v>0</v>
      </c>
      <c r="CL39" s="116">
        <f>HLOOKUP(CL$6,Matrix!$A$8:$O$21,8,FALSE)*(AM39*$BJ39)</f>
        <v>0</v>
      </c>
      <c r="CM39" s="117">
        <f>HLOOKUP(CM$6,Matrix!$A$8:$O$21,9,FALSE)*(AN39*$BJ39)</f>
        <v>0</v>
      </c>
      <c r="CN39" s="117">
        <f>HLOOKUP(CN$6,Matrix!$A$8:$O$21,9,FALSE)*(AO39*$BJ39)</f>
        <v>0</v>
      </c>
      <c r="CO39" s="117">
        <f>HLOOKUP(CO$6,Matrix!$A$8:$O$21,9,FALSE)*(AP39*$BJ39)</f>
        <v>0</v>
      </c>
      <c r="CP39" s="117">
        <f>HLOOKUP(CP$6,Matrix!$A$8:$O$21,9,FALSE)*(AQ39*$BJ39)</f>
        <v>0</v>
      </c>
      <c r="CQ39" s="116">
        <f>HLOOKUP(CQ$6,Matrix!$A$8:$O$21,10,FALSE)*(AR39*$BJ39)</f>
        <v>0</v>
      </c>
      <c r="CR39" s="116">
        <f>HLOOKUP(CR$6,Matrix!$A$8:$O$21,10,FALSE)*(AS39*$BJ39)</f>
        <v>0</v>
      </c>
      <c r="CS39" s="116">
        <f>HLOOKUP(CS$6,Matrix!$A$8:$O$21,10,FALSE)*(AT39*$BJ39)</f>
        <v>0</v>
      </c>
      <c r="CT39" s="116">
        <f>HLOOKUP(CT$6,Matrix!$A$8:$O$21,10,FALSE)*(AU39*$BJ39)</f>
        <v>0</v>
      </c>
      <c r="CU39" s="117">
        <f>HLOOKUP(CU$6,Matrix!$A$8:$O$21,11,FALSE)*(AV39*$BJ39)</f>
        <v>0</v>
      </c>
      <c r="CV39" s="117">
        <f>HLOOKUP(CV$6,Matrix!$A$8:$O$21,11,FALSE)*(AW39*$BJ39)</f>
        <v>0</v>
      </c>
      <c r="CW39" s="117">
        <f>HLOOKUP(CW$6,Matrix!$A$8:$O$21,11,FALSE)*(AX39*$BJ39)</f>
        <v>0</v>
      </c>
      <c r="CX39" s="117">
        <f>HLOOKUP(CX$6,Matrix!$A$8:$O$21,11,FALSE)*(AY39*$BJ39)</f>
        <v>0</v>
      </c>
      <c r="CY39" s="116">
        <f>HLOOKUP(CY$6,Matrix!$A$8:$O$21,12,FALSE)*(AZ39*$BJ39)</f>
        <v>0</v>
      </c>
      <c r="CZ39" s="116">
        <f>HLOOKUP(CZ$6,Matrix!$A$8:$O$21,12,FALSE)*(BA39*$BJ39)</f>
        <v>0</v>
      </c>
      <c r="DA39" s="116">
        <f>HLOOKUP(DA$6,Matrix!$A$8:$O$21,12,FALSE)*(BB39*$BJ39)</f>
        <v>0</v>
      </c>
      <c r="DB39" s="116">
        <f>HLOOKUP(DB$6,Matrix!$A$8:$O$21,12,FALSE)*(BC39*$BJ39)</f>
        <v>0</v>
      </c>
      <c r="DC39" s="117">
        <f>HLOOKUP(DC$6,Matrix!$A$8:$O$21,13,FALSE)*(BD39*$BJ39)</f>
        <v>0</v>
      </c>
      <c r="DD39" s="117">
        <f>HLOOKUP(DD$6,Matrix!$A$8:$O$21,13,FALSE)*(BE39*$BJ39)</f>
        <v>0</v>
      </c>
      <c r="DE39" s="117">
        <f>HLOOKUP(DE$6,Matrix!$A$8:$O$21,13,FALSE)*(BF39*$BJ39)</f>
        <v>0</v>
      </c>
      <c r="DF39" s="117">
        <f>HLOOKUP(DF$6,Matrix!$A$8:$O$21,13,FALSE)*(BG39*$BJ39)</f>
        <v>0</v>
      </c>
      <c r="DG39" s="118">
        <f t="shared" si="4"/>
        <v>32</v>
      </c>
    </row>
    <row r="40" spans="1:111" ht="20">
      <c r="A40" s="293">
        <v>2</v>
      </c>
      <c r="B40" s="294">
        <v>6</v>
      </c>
      <c r="C40" s="294" t="s">
        <v>268</v>
      </c>
      <c r="D40" s="362" t="s">
        <v>299</v>
      </c>
      <c r="E40" s="362"/>
      <c r="F40" s="362"/>
      <c r="G40" s="362"/>
      <c r="H40" s="362"/>
      <c r="I40" s="362"/>
      <c r="J40" s="363"/>
      <c r="K40" s="111" t="s">
        <v>45</v>
      </c>
      <c r="L40" s="112"/>
      <c r="M40" s="112"/>
      <c r="N40" s="112">
        <v>1</v>
      </c>
      <c r="O40" s="112"/>
      <c r="P40" s="113"/>
      <c r="Q40" s="113">
        <v>1</v>
      </c>
      <c r="R40" s="113"/>
      <c r="S40" s="113"/>
      <c r="T40" s="112"/>
      <c r="U40" s="112"/>
      <c r="V40" s="112"/>
      <c r="W40" s="112"/>
      <c r="X40" s="113"/>
      <c r="Y40" s="113"/>
      <c r="Z40" s="113"/>
      <c r="AA40" s="113"/>
      <c r="AB40" s="112"/>
      <c r="AC40" s="112"/>
      <c r="AD40" s="112"/>
      <c r="AE40" s="112"/>
      <c r="AF40" s="113"/>
      <c r="AG40" s="113"/>
      <c r="AH40" s="113"/>
      <c r="AI40" s="113"/>
      <c r="AJ40" s="112"/>
      <c r="AK40" s="112"/>
      <c r="AL40" s="112"/>
      <c r="AM40" s="112"/>
      <c r="AN40" s="113"/>
      <c r="AO40" s="113"/>
      <c r="AP40" s="113"/>
      <c r="AQ40" s="113"/>
      <c r="AR40" s="112"/>
      <c r="AS40" s="112"/>
      <c r="AT40" s="112"/>
      <c r="AU40" s="112"/>
      <c r="AV40" s="113"/>
      <c r="AW40" s="113"/>
      <c r="AX40" s="113"/>
      <c r="AY40" s="113"/>
      <c r="AZ40" s="112"/>
      <c r="BA40" s="112"/>
      <c r="BB40" s="112"/>
      <c r="BC40" s="112"/>
      <c r="BD40" s="113"/>
      <c r="BE40" s="113"/>
      <c r="BF40" s="113"/>
      <c r="BG40" s="113"/>
      <c r="BH40" s="114">
        <f t="shared" si="0"/>
        <v>2</v>
      </c>
      <c r="BI40" s="106"/>
      <c r="BJ40" s="115">
        <f>VLOOKUP(K40,Matrix!$F$3:$G$5,2,FALSE)</f>
        <v>1</v>
      </c>
      <c r="BK40" s="116">
        <f>HLOOKUP(BK$6,Matrix!$A$8:$O$21,2,FALSE)*(L40*$BJ40)</f>
        <v>0</v>
      </c>
      <c r="BL40" s="116">
        <f>HLOOKUP(BL$6,Matrix!$A$8:$O$21,2,FALSE)*(M40*$BJ40)</f>
        <v>0</v>
      </c>
      <c r="BM40" s="116">
        <f>HLOOKUP(BM$6,Matrix!$A$8:$O$21,2,FALSE)*(N40*$BJ40)</f>
        <v>24</v>
      </c>
      <c r="BN40" s="116">
        <f>HLOOKUP(BN$6,Matrix!$A$8:$O$21,2,FALSE)*(O40*$BJ40)</f>
        <v>0</v>
      </c>
      <c r="BO40" s="117">
        <f>HLOOKUP(BO$6,Matrix!$A$8:$O$21,3,FALSE)*(P40*$BJ40)</f>
        <v>0</v>
      </c>
      <c r="BP40" s="117">
        <f>HLOOKUP(BP$6,Matrix!$A$8:$O$21,3,FALSE)*(Q40*$BJ40)</f>
        <v>8</v>
      </c>
      <c r="BQ40" s="117">
        <f>HLOOKUP(BQ$6,Matrix!$A$8:$O$21,3,FALSE)*(R40*$BJ40)</f>
        <v>0</v>
      </c>
      <c r="BR40" s="117">
        <f>HLOOKUP(BR$6,Matrix!$A$8:$O$21,3,FALSE)*(S40*$BJ40)</f>
        <v>0</v>
      </c>
      <c r="BS40" s="116">
        <f>HLOOKUP(BS$6,Matrix!$A$8:$O$21,4,FALSE)*(T40*$BJ40)</f>
        <v>0</v>
      </c>
      <c r="BT40" s="116">
        <f>HLOOKUP(BT$6,Matrix!$A$8:$O$21,4,FALSE)*(U40*$BJ40)</f>
        <v>0</v>
      </c>
      <c r="BU40" s="116">
        <f>HLOOKUP(BU$6,Matrix!$A$8:$O$21,4,FALSE)*(V40*$BJ40)</f>
        <v>0</v>
      </c>
      <c r="BV40" s="116">
        <f>HLOOKUP(BV$6,Matrix!$A$8:$O$21,4,FALSE)*(W40*$BJ40)</f>
        <v>0</v>
      </c>
      <c r="BW40" s="117">
        <f>HLOOKUP(BW$6,Matrix!$A$8:$O$21,5,FALSE)*(X40*$BJ40)</f>
        <v>0</v>
      </c>
      <c r="BX40" s="117">
        <f>HLOOKUP(BX$6,Matrix!$A$8:$O$21,5,FALSE)*(Y40*$BJ40)</f>
        <v>0</v>
      </c>
      <c r="BY40" s="117">
        <f>HLOOKUP(BY$6,Matrix!$A$8:$O$21,5,FALSE)*(Z40*$BJ40)</f>
        <v>0</v>
      </c>
      <c r="BZ40" s="117">
        <f>HLOOKUP(BZ$6,Matrix!$A$8:$O$21,5,FALSE)*(AA40*$BJ40)</f>
        <v>0</v>
      </c>
      <c r="CA40" s="116">
        <f>HLOOKUP(CA$6,Matrix!$A$8:$O$21,6,FALSE)*(AB40*$BJ40)</f>
        <v>0</v>
      </c>
      <c r="CB40" s="116">
        <f>HLOOKUP(CB$6,Matrix!$A$8:$O$21,6,FALSE)*(AC40*$BJ40)</f>
        <v>0</v>
      </c>
      <c r="CC40" s="116">
        <f>HLOOKUP(CC$6,Matrix!$A$8:$O$21,6,FALSE)*(AD40*$BJ40)</f>
        <v>0</v>
      </c>
      <c r="CD40" s="116">
        <f>HLOOKUP(CD$6,Matrix!$A$8:$O$21,6,FALSE)*(AE40*$BJ40)</f>
        <v>0</v>
      </c>
      <c r="CE40" s="117">
        <f>HLOOKUP(CE$6,Matrix!$A$8:$O$21,7,FALSE)*(AF40*$BJ40)</f>
        <v>0</v>
      </c>
      <c r="CF40" s="117">
        <f>HLOOKUP(CF$6,Matrix!$A$8:$O$21,7,FALSE)*(AG40*$BJ40)</f>
        <v>0</v>
      </c>
      <c r="CG40" s="117">
        <f>HLOOKUP(CG$6,Matrix!$A$8:$O$21,7,FALSE)*(AH40*$BJ40)</f>
        <v>0</v>
      </c>
      <c r="CH40" s="117">
        <f>HLOOKUP(CH$6,Matrix!$A$8:$O$21,7,FALSE)*(AI40*$BJ40)</f>
        <v>0</v>
      </c>
      <c r="CI40" s="116">
        <f>HLOOKUP(CI$6,Matrix!$A$8:$O$21,8,FALSE)*(AJ40*$BJ40)</f>
        <v>0</v>
      </c>
      <c r="CJ40" s="116">
        <f>HLOOKUP(CJ$6,Matrix!$A$8:$O$21,8,FALSE)*(AK40*$BJ40)</f>
        <v>0</v>
      </c>
      <c r="CK40" s="116">
        <f>HLOOKUP(CK$6,Matrix!$A$8:$O$21,8,FALSE)*(AL40*$BJ40)</f>
        <v>0</v>
      </c>
      <c r="CL40" s="116">
        <f>HLOOKUP(CL$6,Matrix!$A$8:$O$21,8,FALSE)*(AM40*$BJ40)</f>
        <v>0</v>
      </c>
      <c r="CM40" s="117">
        <f>HLOOKUP(CM$6,Matrix!$A$8:$O$21,9,FALSE)*(AN40*$BJ40)</f>
        <v>0</v>
      </c>
      <c r="CN40" s="117">
        <f>HLOOKUP(CN$6,Matrix!$A$8:$O$21,9,FALSE)*(AO40*$BJ40)</f>
        <v>0</v>
      </c>
      <c r="CO40" s="117">
        <f>HLOOKUP(CO$6,Matrix!$A$8:$O$21,9,FALSE)*(AP40*$BJ40)</f>
        <v>0</v>
      </c>
      <c r="CP40" s="117">
        <f>HLOOKUP(CP$6,Matrix!$A$8:$O$21,9,FALSE)*(AQ40*$BJ40)</f>
        <v>0</v>
      </c>
      <c r="CQ40" s="116">
        <f>HLOOKUP(CQ$6,Matrix!$A$8:$O$21,10,FALSE)*(AR40*$BJ40)</f>
        <v>0</v>
      </c>
      <c r="CR40" s="116">
        <f>HLOOKUP(CR$6,Matrix!$A$8:$O$21,10,FALSE)*(AS40*$BJ40)</f>
        <v>0</v>
      </c>
      <c r="CS40" s="116">
        <f>HLOOKUP(CS$6,Matrix!$A$8:$O$21,10,FALSE)*(AT40*$BJ40)</f>
        <v>0</v>
      </c>
      <c r="CT40" s="116">
        <f>HLOOKUP(CT$6,Matrix!$A$8:$O$21,10,FALSE)*(AU40*$BJ40)</f>
        <v>0</v>
      </c>
      <c r="CU40" s="117">
        <f>HLOOKUP(CU$6,Matrix!$A$8:$O$21,11,FALSE)*(AV40*$BJ40)</f>
        <v>0</v>
      </c>
      <c r="CV40" s="117">
        <f>HLOOKUP(CV$6,Matrix!$A$8:$O$21,11,FALSE)*(AW40*$BJ40)</f>
        <v>0</v>
      </c>
      <c r="CW40" s="117">
        <f>HLOOKUP(CW$6,Matrix!$A$8:$O$21,11,FALSE)*(AX40*$BJ40)</f>
        <v>0</v>
      </c>
      <c r="CX40" s="117">
        <f>HLOOKUP(CX$6,Matrix!$A$8:$O$21,11,FALSE)*(AY40*$BJ40)</f>
        <v>0</v>
      </c>
      <c r="CY40" s="116">
        <f>HLOOKUP(CY$6,Matrix!$A$8:$O$21,12,FALSE)*(AZ40*$BJ40)</f>
        <v>0</v>
      </c>
      <c r="CZ40" s="116">
        <f>HLOOKUP(CZ$6,Matrix!$A$8:$O$21,12,FALSE)*(BA40*$BJ40)</f>
        <v>0</v>
      </c>
      <c r="DA40" s="116">
        <f>HLOOKUP(DA$6,Matrix!$A$8:$O$21,12,FALSE)*(BB40*$BJ40)</f>
        <v>0</v>
      </c>
      <c r="DB40" s="116">
        <f>HLOOKUP(DB$6,Matrix!$A$8:$O$21,12,FALSE)*(BC40*$BJ40)</f>
        <v>0</v>
      </c>
      <c r="DC40" s="117">
        <f>HLOOKUP(DC$6,Matrix!$A$8:$O$21,13,FALSE)*(BD40*$BJ40)</f>
        <v>0</v>
      </c>
      <c r="DD40" s="117">
        <f>HLOOKUP(DD$6,Matrix!$A$8:$O$21,13,FALSE)*(BE40*$BJ40)</f>
        <v>0</v>
      </c>
      <c r="DE40" s="117">
        <f>HLOOKUP(DE$6,Matrix!$A$8:$O$21,13,FALSE)*(BF40*$BJ40)</f>
        <v>0</v>
      </c>
      <c r="DF40" s="117">
        <f>HLOOKUP(DF$6,Matrix!$A$8:$O$21,13,FALSE)*(BG40*$BJ40)</f>
        <v>0</v>
      </c>
      <c r="DG40" s="118">
        <f t="shared" si="4"/>
        <v>32</v>
      </c>
    </row>
    <row r="41" spans="1:111" ht="20">
      <c r="A41" s="293">
        <v>2</v>
      </c>
      <c r="B41" s="294">
        <v>6</v>
      </c>
      <c r="C41" s="294" t="s">
        <v>268</v>
      </c>
      <c r="D41" s="362" t="s">
        <v>300</v>
      </c>
      <c r="E41" s="362"/>
      <c r="F41" s="362"/>
      <c r="G41" s="362"/>
      <c r="H41" s="362"/>
      <c r="I41" s="362"/>
      <c r="J41" s="363"/>
      <c r="K41" s="111" t="s">
        <v>45</v>
      </c>
      <c r="L41" s="112"/>
      <c r="M41" s="112">
        <v>1</v>
      </c>
      <c r="N41" s="112"/>
      <c r="O41" s="112"/>
      <c r="P41" s="113">
        <v>1</v>
      </c>
      <c r="Q41" s="113"/>
      <c r="R41" s="113"/>
      <c r="S41" s="113"/>
      <c r="T41" s="112"/>
      <c r="U41" s="112"/>
      <c r="V41" s="112"/>
      <c r="W41" s="112"/>
      <c r="X41" s="113"/>
      <c r="Y41" s="113"/>
      <c r="Z41" s="113"/>
      <c r="AA41" s="113"/>
      <c r="AB41" s="112"/>
      <c r="AC41" s="112"/>
      <c r="AD41" s="112"/>
      <c r="AE41" s="112"/>
      <c r="AF41" s="113"/>
      <c r="AG41" s="113"/>
      <c r="AH41" s="113"/>
      <c r="AI41" s="113"/>
      <c r="AJ41" s="112"/>
      <c r="AK41" s="112"/>
      <c r="AL41" s="112"/>
      <c r="AM41" s="112"/>
      <c r="AN41" s="113"/>
      <c r="AO41" s="113"/>
      <c r="AP41" s="113"/>
      <c r="AQ41" s="113"/>
      <c r="AR41" s="112"/>
      <c r="AS41" s="112"/>
      <c r="AT41" s="112"/>
      <c r="AU41" s="112"/>
      <c r="AV41" s="113"/>
      <c r="AW41" s="113"/>
      <c r="AX41" s="113"/>
      <c r="AY41" s="113"/>
      <c r="AZ41" s="112"/>
      <c r="BA41" s="112"/>
      <c r="BB41" s="112"/>
      <c r="BC41" s="112"/>
      <c r="BD41" s="113"/>
      <c r="BE41" s="113"/>
      <c r="BF41" s="113"/>
      <c r="BG41" s="113"/>
      <c r="BH41" s="114">
        <f t="shared" si="0"/>
        <v>2</v>
      </c>
      <c r="BI41" s="106"/>
      <c r="BJ41" s="115">
        <f>VLOOKUP(K41,Matrix!$F$3:$G$5,2,FALSE)</f>
        <v>1</v>
      </c>
      <c r="BK41" s="116">
        <f>HLOOKUP(BK$6,Matrix!$A$8:$O$21,2,FALSE)*(L41*$BJ41)</f>
        <v>0</v>
      </c>
      <c r="BL41" s="116">
        <f>HLOOKUP(BL$6,Matrix!$A$8:$O$21,2,FALSE)*(M41*$BJ41)</f>
        <v>16</v>
      </c>
      <c r="BM41" s="116">
        <f>HLOOKUP(BM$6,Matrix!$A$8:$O$21,2,FALSE)*(N41*$BJ41)</f>
        <v>0</v>
      </c>
      <c r="BN41" s="116">
        <f>HLOOKUP(BN$6,Matrix!$A$8:$O$21,2,FALSE)*(O41*$BJ41)</f>
        <v>0</v>
      </c>
      <c r="BO41" s="117">
        <f>HLOOKUP(BO$6,Matrix!$A$8:$O$21,3,FALSE)*(P41*$BJ41)</f>
        <v>4</v>
      </c>
      <c r="BP41" s="117">
        <f>HLOOKUP(BP$6,Matrix!$A$8:$O$21,3,FALSE)*(Q41*$BJ41)</f>
        <v>0</v>
      </c>
      <c r="BQ41" s="117">
        <f>HLOOKUP(BQ$6,Matrix!$A$8:$O$21,3,FALSE)*(R41*$BJ41)</f>
        <v>0</v>
      </c>
      <c r="BR41" s="117">
        <f>HLOOKUP(BR$6,Matrix!$A$8:$O$21,3,FALSE)*(S41*$BJ41)</f>
        <v>0</v>
      </c>
      <c r="BS41" s="116">
        <f>HLOOKUP(BS$6,Matrix!$A$8:$O$21,4,FALSE)*(T41*$BJ41)</f>
        <v>0</v>
      </c>
      <c r="BT41" s="116">
        <f>HLOOKUP(BT$6,Matrix!$A$8:$O$21,4,FALSE)*(U41*$BJ41)</f>
        <v>0</v>
      </c>
      <c r="BU41" s="116">
        <f>HLOOKUP(BU$6,Matrix!$A$8:$O$21,4,FALSE)*(V41*$BJ41)</f>
        <v>0</v>
      </c>
      <c r="BV41" s="116">
        <f>HLOOKUP(BV$6,Matrix!$A$8:$O$21,4,FALSE)*(W41*$BJ41)</f>
        <v>0</v>
      </c>
      <c r="BW41" s="117">
        <f>HLOOKUP(BW$6,Matrix!$A$8:$O$21,5,FALSE)*(X41*$BJ41)</f>
        <v>0</v>
      </c>
      <c r="BX41" s="117">
        <f>HLOOKUP(BX$6,Matrix!$A$8:$O$21,5,FALSE)*(Y41*$BJ41)</f>
        <v>0</v>
      </c>
      <c r="BY41" s="117">
        <f>HLOOKUP(BY$6,Matrix!$A$8:$O$21,5,FALSE)*(Z41*$BJ41)</f>
        <v>0</v>
      </c>
      <c r="BZ41" s="117">
        <f>HLOOKUP(BZ$6,Matrix!$A$8:$O$21,5,FALSE)*(AA41*$BJ41)</f>
        <v>0</v>
      </c>
      <c r="CA41" s="116">
        <f>HLOOKUP(CA$6,Matrix!$A$8:$O$21,6,FALSE)*(AB41*$BJ41)</f>
        <v>0</v>
      </c>
      <c r="CB41" s="116">
        <f>HLOOKUP(CB$6,Matrix!$A$8:$O$21,6,FALSE)*(AC41*$BJ41)</f>
        <v>0</v>
      </c>
      <c r="CC41" s="116">
        <f>HLOOKUP(CC$6,Matrix!$A$8:$O$21,6,FALSE)*(AD41*$BJ41)</f>
        <v>0</v>
      </c>
      <c r="CD41" s="116">
        <f>HLOOKUP(CD$6,Matrix!$A$8:$O$21,6,FALSE)*(AE41*$BJ41)</f>
        <v>0</v>
      </c>
      <c r="CE41" s="117">
        <f>HLOOKUP(CE$6,Matrix!$A$8:$O$21,7,FALSE)*(AF41*$BJ41)</f>
        <v>0</v>
      </c>
      <c r="CF41" s="117">
        <f>HLOOKUP(CF$6,Matrix!$A$8:$O$21,7,FALSE)*(AG41*$BJ41)</f>
        <v>0</v>
      </c>
      <c r="CG41" s="117">
        <f>HLOOKUP(CG$6,Matrix!$A$8:$O$21,7,FALSE)*(AH41*$BJ41)</f>
        <v>0</v>
      </c>
      <c r="CH41" s="117">
        <f>HLOOKUP(CH$6,Matrix!$A$8:$O$21,7,FALSE)*(AI41*$BJ41)</f>
        <v>0</v>
      </c>
      <c r="CI41" s="116">
        <f>HLOOKUP(CI$6,Matrix!$A$8:$O$21,8,FALSE)*(AJ41*$BJ41)</f>
        <v>0</v>
      </c>
      <c r="CJ41" s="116">
        <f>HLOOKUP(CJ$6,Matrix!$A$8:$O$21,8,FALSE)*(AK41*$BJ41)</f>
        <v>0</v>
      </c>
      <c r="CK41" s="116">
        <f>HLOOKUP(CK$6,Matrix!$A$8:$O$21,8,FALSE)*(AL41*$BJ41)</f>
        <v>0</v>
      </c>
      <c r="CL41" s="116">
        <f>HLOOKUP(CL$6,Matrix!$A$8:$O$21,8,FALSE)*(AM41*$BJ41)</f>
        <v>0</v>
      </c>
      <c r="CM41" s="117">
        <f>HLOOKUP(CM$6,Matrix!$A$8:$O$21,9,FALSE)*(AN41*$BJ41)</f>
        <v>0</v>
      </c>
      <c r="CN41" s="117">
        <f>HLOOKUP(CN$6,Matrix!$A$8:$O$21,9,FALSE)*(AO41*$BJ41)</f>
        <v>0</v>
      </c>
      <c r="CO41" s="117">
        <f>HLOOKUP(CO$6,Matrix!$A$8:$O$21,9,FALSE)*(AP41*$BJ41)</f>
        <v>0</v>
      </c>
      <c r="CP41" s="117">
        <f>HLOOKUP(CP$6,Matrix!$A$8:$O$21,9,FALSE)*(AQ41*$BJ41)</f>
        <v>0</v>
      </c>
      <c r="CQ41" s="116">
        <f>HLOOKUP(CQ$6,Matrix!$A$8:$O$21,10,FALSE)*(AR41*$BJ41)</f>
        <v>0</v>
      </c>
      <c r="CR41" s="116">
        <f>HLOOKUP(CR$6,Matrix!$A$8:$O$21,10,FALSE)*(AS41*$BJ41)</f>
        <v>0</v>
      </c>
      <c r="CS41" s="116">
        <f>HLOOKUP(CS$6,Matrix!$A$8:$O$21,10,FALSE)*(AT41*$BJ41)</f>
        <v>0</v>
      </c>
      <c r="CT41" s="116">
        <f>HLOOKUP(CT$6,Matrix!$A$8:$O$21,10,FALSE)*(AU41*$BJ41)</f>
        <v>0</v>
      </c>
      <c r="CU41" s="117">
        <f>HLOOKUP(CU$6,Matrix!$A$8:$O$21,11,FALSE)*(AV41*$BJ41)</f>
        <v>0</v>
      </c>
      <c r="CV41" s="117">
        <f>HLOOKUP(CV$6,Matrix!$A$8:$O$21,11,FALSE)*(AW41*$BJ41)</f>
        <v>0</v>
      </c>
      <c r="CW41" s="117">
        <f>HLOOKUP(CW$6,Matrix!$A$8:$O$21,11,FALSE)*(AX41*$BJ41)</f>
        <v>0</v>
      </c>
      <c r="CX41" s="117">
        <f>HLOOKUP(CX$6,Matrix!$A$8:$O$21,11,FALSE)*(AY41*$BJ41)</f>
        <v>0</v>
      </c>
      <c r="CY41" s="116">
        <f>HLOOKUP(CY$6,Matrix!$A$8:$O$21,12,FALSE)*(AZ41*$BJ41)</f>
        <v>0</v>
      </c>
      <c r="CZ41" s="116">
        <f>HLOOKUP(CZ$6,Matrix!$A$8:$O$21,12,FALSE)*(BA41*$BJ41)</f>
        <v>0</v>
      </c>
      <c r="DA41" s="116">
        <f>HLOOKUP(DA$6,Matrix!$A$8:$O$21,12,FALSE)*(BB41*$BJ41)</f>
        <v>0</v>
      </c>
      <c r="DB41" s="116">
        <f>HLOOKUP(DB$6,Matrix!$A$8:$O$21,12,FALSE)*(BC41*$BJ41)</f>
        <v>0</v>
      </c>
      <c r="DC41" s="117">
        <f>HLOOKUP(DC$6,Matrix!$A$8:$O$21,13,FALSE)*(BD41*$BJ41)</f>
        <v>0</v>
      </c>
      <c r="DD41" s="117">
        <f>HLOOKUP(DD$6,Matrix!$A$8:$O$21,13,FALSE)*(BE41*$BJ41)</f>
        <v>0</v>
      </c>
      <c r="DE41" s="117">
        <f>HLOOKUP(DE$6,Matrix!$A$8:$O$21,13,FALSE)*(BF41*$BJ41)</f>
        <v>0</v>
      </c>
      <c r="DF41" s="117">
        <f>HLOOKUP(DF$6,Matrix!$A$8:$O$21,13,FALSE)*(BG41*$BJ41)</f>
        <v>0</v>
      </c>
      <c r="DG41" s="118">
        <f t="shared" si="4"/>
        <v>20</v>
      </c>
    </row>
    <row r="42" spans="1:111" ht="20">
      <c r="A42" s="293">
        <v>2</v>
      </c>
      <c r="B42" s="294">
        <v>6</v>
      </c>
      <c r="C42" s="294" t="s">
        <v>268</v>
      </c>
      <c r="D42" s="362" t="s">
        <v>301</v>
      </c>
      <c r="E42" s="362"/>
      <c r="F42" s="362"/>
      <c r="G42" s="362"/>
      <c r="H42" s="362"/>
      <c r="I42" s="362"/>
      <c r="J42" s="363"/>
      <c r="K42" s="111" t="s">
        <v>45</v>
      </c>
      <c r="L42" s="112"/>
      <c r="M42" s="112">
        <v>1</v>
      </c>
      <c r="N42" s="112"/>
      <c r="O42" s="112"/>
      <c r="P42" s="113">
        <v>1</v>
      </c>
      <c r="Q42" s="113"/>
      <c r="R42" s="113"/>
      <c r="S42" s="113"/>
      <c r="T42" s="112"/>
      <c r="U42" s="112"/>
      <c r="V42" s="112"/>
      <c r="W42" s="112"/>
      <c r="X42" s="113"/>
      <c r="Y42" s="113"/>
      <c r="Z42" s="113"/>
      <c r="AA42" s="113"/>
      <c r="AB42" s="112"/>
      <c r="AC42" s="112"/>
      <c r="AD42" s="112"/>
      <c r="AE42" s="112"/>
      <c r="AF42" s="113"/>
      <c r="AG42" s="113"/>
      <c r="AH42" s="113"/>
      <c r="AI42" s="113"/>
      <c r="AJ42" s="112"/>
      <c r="AK42" s="112"/>
      <c r="AL42" s="112"/>
      <c r="AM42" s="112"/>
      <c r="AN42" s="113"/>
      <c r="AO42" s="113"/>
      <c r="AP42" s="113"/>
      <c r="AQ42" s="113"/>
      <c r="AR42" s="112"/>
      <c r="AS42" s="112"/>
      <c r="AT42" s="112"/>
      <c r="AU42" s="112"/>
      <c r="AV42" s="113"/>
      <c r="AW42" s="113"/>
      <c r="AX42" s="113"/>
      <c r="AY42" s="113"/>
      <c r="AZ42" s="112"/>
      <c r="BA42" s="112"/>
      <c r="BB42" s="112"/>
      <c r="BC42" s="112"/>
      <c r="BD42" s="113"/>
      <c r="BE42" s="113"/>
      <c r="BF42" s="113"/>
      <c r="BG42" s="113"/>
      <c r="BH42" s="114">
        <f t="shared" si="0"/>
        <v>2</v>
      </c>
      <c r="BI42" s="106"/>
      <c r="BJ42" s="115">
        <f>VLOOKUP(K42,Matrix!$F$3:$G$5,2,FALSE)</f>
        <v>1</v>
      </c>
      <c r="BK42" s="116">
        <f>HLOOKUP(BK$6,Matrix!$A$8:$O$21,2,FALSE)*(L42*$BJ42)</f>
        <v>0</v>
      </c>
      <c r="BL42" s="116">
        <f>HLOOKUP(BL$6,Matrix!$A$8:$O$21,2,FALSE)*(M42*$BJ42)</f>
        <v>16</v>
      </c>
      <c r="BM42" s="116">
        <f>HLOOKUP(BM$6,Matrix!$A$8:$O$21,2,FALSE)*(N42*$BJ42)</f>
        <v>0</v>
      </c>
      <c r="BN42" s="116">
        <f>HLOOKUP(BN$6,Matrix!$A$8:$O$21,2,FALSE)*(O42*$BJ42)</f>
        <v>0</v>
      </c>
      <c r="BO42" s="117">
        <f>HLOOKUP(BO$6,Matrix!$A$8:$O$21,3,FALSE)*(P42*$BJ42)</f>
        <v>4</v>
      </c>
      <c r="BP42" s="117">
        <f>HLOOKUP(BP$6,Matrix!$A$8:$O$21,3,FALSE)*(Q42*$BJ42)</f>
        <v>0</v>
      </c>
      <c r="BQ42" s="117">
        <f>HLOOKUP(BQ$6,Matrix!$A$8:$O$21,3,FALSE)*(R42*$BJ42)</f>
        <v>0</v>
      </c>
      <c r="BR42" s="117">
        <f>HLOOKUP(BR$6,Matrix!$A$8:$O$21,3,FALSE)*(S42*$BJ42)</f>
        <v>0</v>
      </c>
      <c r="BS42" s="116">
        <f>HLOOKUP(BS$6,Matrix!$A$8:$O$21,4,FALSE)*(T42*$BJ42)</f>
        <v>0</v>
      </c>
      <c r="BT42" s="116">
        <f>HLOOKUP(BT$6,Matrix!$A$8:$O$21,4,FALSE)*(U42*$BJ42)</f>
        <v>0</v>
      </c>
      <c r="BU42" s="116">
        <f>HLOOKUP(BU$6,Matrix!$A$8:$O$21,4,FALSE)*(V42*$BJ42)</f>
        <v>0</v>
      </c>
      <c r="BV42" s="116">
        <f>HLOOKUP(BV$6,Matrix!$A$8:$O$21,4,FALSE)*(W42*$BJ42)</f>
        <v>0</v>
      </c>
      <c r="BW42" s="117">
        <f>HLOOKUP(BW$6,Matrix!$A$8:$O$21,5,FALSE)*(X42*$BJ42)</f>
        <v>0</v>
      </c>
      <c r="BX42" s="117">
        <f>HLOOKUP(BX$6,Matrix!$A$8:$O$21,5,FALSE)*(Y42*$BJ42)</f>
        <v>0</v>
      </c>
      <c r="BY42" s="117">
        <f>HLOOKUP(BY$6,Matrix!$A$8:$O$21,5,FALSE)*(Z42*$BJ42)</f>
        <v>0</v>
      </c>
      <c r="BZ42" s="117">
        <f>HLOOKUP(BZ$6,Matrix!$A$8:$O$21,5,FALSE)*(AA42*$BJ42)</f>
        <v>0</v>
      </c>
      <c r="CA42" s="116">
        <f>HLOOKUP(CA$6,Matrix!$A$8:$O$21,6,FALSE)*(AB42*$BJ42)</f>
        <v>0</v>
      </c>
      <c r="CB42" s="116">
        <f>HLOOKUP(CB$6,Matrix!$A$8:$O$21,6,FALSE)*(AC42*$BJ42)</f>
        <v>0</v>
      </c>
      <c r="CC42" s="116">
        <f>HLOOKUP(CC$6,Matrix!$A$8:$O$21,6,FALSE)*(AD42*$BJ42)</f>
        <v>0</v>
      </c>
      <c r="CD42" s="116">
        <f>HLOOKUP(CD$6,Matrix!$A$8:$O$21,6,FALSE)*(AE42*$BJ42)</f>
        <v>0</v>
      </c>
      <c r="CE42" s="117">
        <f>HLOOKUP(CE$6,Matrix!$A$8:$O$21,7,FALSE)*(AF42*$BJ42)</f>
        <v>0</v>
      </c>
      <c r="CF42" s="117">
        <f>HLOOKUP(CF$6,Matrix!$A$8:$O$21,7,FALSE)*(AG42*$BJ42)</f>
        <v>0</v>
      </c>
      <c r="CG42" s="117">
        <f>HLOOKUP(CG$6,Matrix!$A$8:$O$21,7,FALSE)*(AH42*$BJ42)</f>
        <v>0</v>
      </c>
      <c r="CH42" s="117">
        <f>HLOOKUP(CH$6,Matrix!$A$8:$O$21,7,FALSE)*(AI42*$BJ42)</f>
        <v>0</v>
      </c>
      <c r="CI42" s="116">
        <f>HLOOKUP(CI$6,Matrix!$A$8:$O$21,8,FALSE)*(AJ42*$BJ42)</f>
        <v>0</v>
      </c>
      <c r="CJ42" s="116">
        <f>HLOOKUP(CJ$6,Matrix!$A$8:$O$21,8,FALSE)*(AK42*$BJ42)</f>
        <v>0</v>
      </c>
      <c r="CK42" s="116">
        <f>HLOOKUP(CK$6,Matrix!$A$8:$O$21,8,FALSE)*(AL42*$BJ42)</f>
        <v>0</v>
      </c>
      <c r="CL42" s="116">
        <f>HLOOKUP(CL$6,Matrix!$A$8:$O$21,8,FALSE)*(AM42*$BJ42)</f>
        <v>0</v>
      </c>
      <c r="CM42" s="117">
        <f>HLOOKUP(CM$6,Matrix!$A$8:$O$21,9,FALSE)*(AN42*$BJ42)</f>
        <v>0</v>
      </c>
      <c r="CN42" s="117">
        <f>HLOOKUP(CN$6,Matrix!$A$8:$O$21,9,FALSE)*(AO42*$BJ42)</f>
        <v>0</v>
      </c>
      <c r="CO42" s="117">
        <f>HLOOKUP(CO$6,Matrix!$A$8:$O$21,9,FALSE)*(AP42*$BJ42)</f>
        <v>0</v>
      </c>
      <c r="CP42" s="117">
        <f>HLOOKUP(CP$6,Matrix!$A$8:$O$21,9,FALSE)*(AQ42*$BJ42)</f>
        <v>0</v>
      </c>
      <c r="CQ42" s="116">
        <f>HLOOKUP(CQ$6,Matrix!$A$8:$O$21,10,FALSE)*(AR42*$BJ42)</f>
        <v>0</v>
      </c>
      <c r="CR42" s="116">
        <f>HLOOKUP(CR$6,Matrix!$A$8:$O$21,10,FALSE)*(AS42*$BJ42)</f>
        <v>0</v>
      </c>
      <c r="CS42" s="116">
        <f>HLOOKUP(CS$6,Matrix!$A$8:$O$21,10,FALSE)*(AT42*$BJ42)</f>
        <v>0</v>
      </c>
      <c r="CT42" s="116">
        <f>HLOOKUP(CT$6,Matrix!$A$8:$O$21,10,FALSE)*(AU42*$BJ42)</f>
        <v>0</v>
      </c>
      <c r="CU42" s="117">
        <f>HLOOKUP(CU$6,Matrix!$A$8:$O$21,11,FALSE)*(AV42*$BJ42)</f>
        <v>0</v>
      </c>
      <c r="CV42" s="117">
        <f>HLOOKUP(CV$6,Matrix!$A$8:$O$21,11,FALSE)*(AW42*$BJ42)</f>
        <v>0</v>
      </c>
      <c r="CW42" s="117">
        <f>HLOOKUP(CW$6,Matrix!$A$8:$O$21,11,FALSE)*(AX42*$BJ42)</f>
        <v>0</v>
      </c>
      <c r="CX42" s="117">
        <f>HLOOKUP(CX$6,Matrix!$A$8:$O$21,11,FALSE)*(AY42*$BJ42)</f>
        <v>0</v>
      </c>
      <c r="CY42" s="116">
        <f>HLOOKUP(CY$6,Matrix!$A$8:$O$21,12,FALSE)*(AZ42*$BJ42)</f>
        <v>0</v>
      </c>
      <c r="CZ42" s="116">
        <f>HLOOKUP(CZ$6,Matrix!$A$8:$O$21,12,FALSE)*(BA42*$BJ42)</f>
        <v>0</v>
      </c>
      <c r="DA42" s="116">
        <f>HLOOKUP(DA$6,Matrix!$A$8:$O$21,12,FALSE)*(BB42*$BJ42)</f>
        <v>0</v>
      </c>
      <c r="DB42" s="116">
        <f>HLOOKUP(DB$6,Matrix!$A$8:$O$21,12,FALSE)*(BC42*$BJ42)</f>
        <v>0</v>
      </c>
      <c r="DC42" s="117">
        <f>HLOOKUP(DC$6,Matrix!$A$8:$O$21,13,FALSE)*(BD42*$BJ42)</f>
        <v>0</v>
      </c>
      <c r="DD42" s="117">
        <f>HLOOKUP(DD$6,Matrix!$A$8:$O$21,13,FALSE)*(BE42*$BJ42)</f>
        <v>0</v>
      </c>
      <c r="DE42" s="117">
        <f>HLOOKUP(DE$6,Matrix!$A$8:$O$21,13,FALSE)*(BF42*$BJ42)</f>
        <v>0</v>
      </c>
      <c r="DF42" s="117">
        <f>HLOOKUP(DF$6,Matrix!$A$8:$O$21,13,FALSE)*(BG42*$BJ42)</f>
        <v>0</v>
      </c>
      <c r="DG42" s="118">
        <f t="shared" si="4"/>
        <v>20</v>
      </c>
    </row>
    <row r="43" spans="1:111" ht="20">
      <c r="A43" s="293">
        <v>2</v>
      </c>
      <c r="B43" s="294">
        <v>6</v>
      </c>
      <c r="C43" s="294" t="s">
        <v>268</v>
      </c>
      <c r="D43" s="362" t="s">
        <v>302</v>
      </c>
      <c r="E43" s="362"/>
      <c r="F43" s="362"/>
      <c r="G43" s="362"/>
      <c r="H43" s="362"/>
      <c r="I43" s="362"/>
      <c r="J43" s="363"/>
      <c r="K43" s="111" t="s">
        <v>45</v>
      </c>
      <c r="L43" s="112"/>
      <c r="M43" s="112"/>
      <c r="N43" s="112">
        <v>1</v>
      </c>
      <c r="O43" s="112"/>
      <c r="P43" s="113"/>
      <c r="Q43" s="113">
        <v>1</v>
      </c>
      <c r="R43" s="113"/>
      <c r="S43" s="113"/>
      <c r="T43" s="112"/>
      <c r="U43" s="112"/>
      <c r="V43" s="112"/>
      <c r="W43" s="112"/>
      <c r="X43" s="113"/>
      <c r="Y43" s="113"/>
      <c r="Z43" s="113"/>
      <c r="AA43" s="113"/>
      <c r="AB43" s="112"/>
      <c r="AC43" s="112"/>
      <c r="AD43" s="112"/>
      <c r="AE43" s="112"/>
      <c r="AF43" s="113"/>
      <c r="AG43" s="113"/>
      <c r="AH43" s="113"/>
      <c r="AI43" s="113"/>
      <c r="AJ43" s="112"/>
      <c r="AK43" s="112"/>
      <c r="AL43" s="112"/>
      <c r="AM43" s="112"/>
      <c r="AN43" s="113"/>
      <c r="AO43" s="113"/>
      <c r="AP43" s="113"/>
      <c r="AQ43" s="113"/>
      <c r="AR43" s="112"/>
      <c r="AS43" s="112"/>
      <c r="AT43" s="112"/>
      <c r="AU43" s="112"/>
      <c r="AV43" s="113"/>
      <c r="AW43" s="113"/>
      <c r="AX43" s="113"/>
      <c r="AY43" s="113"/>
      <c r="AZ43" s="112"/>
      <c r="BA43" s="112"/>
      <c r="BB43" s="112"/>
      <c r="BC43" s="112"/>
      <c r="BD43" s="113"/>
      <c r="BE43" s="113"/>
      <c r="BF43" s="113"/>
      <c r="BG43" s="113"/>
      <c r="BH43" s="114">
        <f t="shared" si="0"/>
        <v>2</v>
      </c>
      <c r="BI43" s="106"/>
      <c r="BJ43" s="115">
        <f>VLOOKUP(K43,Matrix!$F$3:$G$5,2,FALSE)</f>
        <v>1</v>
      </c>
      <c r="BK43" s="116">
        <f>HLOOKUP(BK$6,Matrix!$A$8:$O$21,2,FALSE)*(L43*$BJ43)</f>
        <v>0</v>
      </c>
      <c r="BL43" s="116">
        <f>HLOOKUP(BL$6,Matrix!$A$8:$O$21,2,FALSE)*(M43*$BJ43)</f>
        <v>0</v>
      </c>
      <c r="BM43" s="116">
        <f>HLOOKUP(BM$6,Matrix!$A$8:$O$21,2,FALSE)*(N43*$BJ43)</f>
        <v>24</v>
      </c>
      <c r="BN43" s="116">
        <f>HLOOKUP(BN$6,Matrix!$A$8:$O$21,2,FALSE)*(O43*$BJ43)</f>
        <v>0</v>
      </c>
      <c r="BO43" s="117">
        <f>HLOOKUP(BO$6,Matrix!$A$8:$O$21,3,FALSE)*(P43*$BJ43)</f>
        <v>0</v>
      </c>
      <c r="BP43" s="117">
        <f>HLOOKUP(BP$6,Matrix!$A$8:$O$21,3,FALSE)*(Q43*$BJ43)</f>
        <v>8</v>
      </c>
      <c r="BQ43" s="117">
        <f>HLOOKUP(BQ$6,Matrix!$A$8:$O$21,3,FALSE)*(R43*$BJ43)</f>
        <v>0</v>
      </c>
      <c r="BR43" s="117">
        <f>HLOOKUP(BR$6,Matrix!$A$8:$O$21,3,FALSE)*(S43*$BJ43)</f>
        <v>0</v>
      </c>
      <c r="BS43" s="116">
        <f>HLOOKUP(BS$6,Matrix!$A$8:$O$21,4,FALSE)*(T43*$BJ43)</f>
        <v>0</v>
      </c>
      <c r="BT43" s="116">
        <f>HLOOKUP(BT$6,Matrix!$A$8:$O$21,4,FALSE)*(U43*$BJ43)</f>
        <v>0</v>
      </c>
      <c r="BU43" s="116">
        <f>HLOOKUP(BU$6,Matrix!$A$8:$O$21,4,FALSE)*(V43*$BJ43)</f>
        <v>0</v>
      </c>
      <c r="BV43" s="116">
        <f>HLOOKUP(BV$6,Matrix!$A$8:$O$21,4,FALSE)*(W43*$BJ43)</f>
        <v>0</v>
      </c>
      <c r="BW43" s="117">
        <f>HLOOKUP(BW$6,Matrix!$A$8:$O$21,5,FALSE)*(X43*$BJ43)</f>
        <v>0</v>
      </c>
      <c r="BX43" s="117">
        <f>HLOOKUP(BX$6,Matrix!$A$8:$O$21,5,FALSE)*(Y43*$BJ43)</f>
        <v>0</v>
      </c>
      <c r="BY43" s="117">
        <f>HLOOKUP(BY$6,Matrix!$A$8:$O$21,5,FALSE)*(Z43*$BJ43)</f>
        <v>0</v>
      </c>
      <c r="BZ43" s="117">
        <f>HLOOKUP(BZ$6,Matrix!$A$8:$O$21,5,FALSE)*(AA43*$BJ43)</f>
        <v>0</v>
      </c>
      <c r="CA43" s="116">
        <f>HLOOKUP(CA$6,Matrix!$A$8:$O$21,6,FALSE)*(AB43*$BJ43)</f>
        <v>0</v>
      </c>
      <c r="CB43" s="116">
        <f>HLOOKUP(CB$6,Matrix!$A$8:$O$21,6,FALSE)*(AC43*$BJ43)</f>
        <v>0</v>
      </c>
      <c r="CC43" s="116">
        <f>HLOOKUP(CC$6,Matrix!$A$8:$O$21,6,FALSE)*(AD43*$BJ43)</f>
        <v>0</v>
      </c>
      <c r="CD43" s="116">
        <f>HLOOKUP(CD$6,Matrix!$A$8:$O$21,6,FALSE)*(AE43*$BJ43)</f>
        <v>0</v>
      </c>
      <c r="CE43" s="117">
        <f>HLOOKUP(CE$6,Matrix!$A$8:$O$21,7,FALSE)*(AF43*$BJ43)</f>
        <v>0</v>
      </c>
      <c r="CF43" s="117">
        <f>HLOOKUP(CF$6,Matrix!$A$8:$O$21,7,FALSE)*(AG43*$BJ43)</f>
        <v>0</v>
      </c>
      <c r="CG43" s="117">
        <f>HLOOKUP(CG$6,Matrix!$A$8:$O$21,7,FALSE)*(AH43*$BJ43)</f>
        <v>0</v>
      </c>
      <c r="CH43" s="117">
        <f>HLOOKUP(CH$6,Matrix!$A$8:$O$21,7,FALSE)*(AI43*$BJ43)</f>
        <v>0</v>
      </c>
      <c r="CI43" s="116">
        <f>HLOOKUP(CI$6,Matrix!$A$8:$O$21,8,FALSE)*(AJ43*$BJ43)</f>
        <v>0</v>
      </c>
      <c r="CJ43" s="116">
        <f>HLOOKUP(CJ$6,Matrix!$A$8:$O$21,8,FALSE)*(AK43*$BJ43)</f>
        <v>0</v>
      </c>
      <c r="CK43" s="116">
        <f>HLOOKUP(CK$6,Matrix!$A$8:$O$21,8,FALSE)*(AL43*$BJ43)</f>
        <v>0</v>
      </c>
      <c r="CL43" s="116">
        <f>HLOOKUP(CL$6,Matrix!$A$8:$O$21,8,FALSE)*(AM43*$BJ43)</f>
        <v>0</v>
      </c>
      <c r="CM43" s="117">
        <f>HLOOKUP(CM$6,Matrix!$A$8:$O$21,9,FALSE)*(AN43*$BJ43)</f>
        <v>0</v>
      </c>
      <c r="CN43" s="117">
        <f>HLOOKUP(CN$6,Matrix!$A$8:$O$21,9,FALSE)*(AO43*$BJ43)</f>
        <v>0</v>
      </c>
      <c r="CO43" s="117">
        <f>HLOOKUP(CO$6,Matrix!$A$8:$O$21,9,FALSE)*(AP43*$BJ43)</f>
        <v>0</v>
      </c>
      <c r="CP43" s="117">
        <f>HLOOKUP(CP$6,Matrix!$A$8:$O$21,9,FALSE)*(AQ43*$BJ43)</f>
        <v>0</v>
      </c>
      <c r="CQ43" s="116">
        <f>HLOOKUP(CQ$6,Matrix!$A$8:$O$21,10,FALSE)*(AR43*$BJ43)</f>
        <v>0</v>
      </c>
      <c r="CR43" s="116">
        <f>HLOOKUP(CR$6,Matrix!$A$8:$O$21,10,FALSE)*(AS43*$BJ43)</f>
        <v>0</v>
      </c>
      <c r="CS43" s="116">
        <f>HLOOKUP(CS$6,Matrix!$A$8:$O$21,10,FALSE)*(AT43*$BJ43)</f>
        <v>0</v>
      </c>
      <c r="CT43" s="116">
        <f>HLOOKUP(CT$6,Matrix!$A$8:$O$21,10,FALSE)*(AU43*$BJ43)</f>
        <v>0</v>
      </c>
      <c r="CU43" s="117">
        <f>HLOOKUP(CU$6,Matrix!$A$8:$O$21,11,FALSE)*(AV43*$BJ43)</f>
        <v>0</v>
      </c>
      <c r="CV43" s="117">
        <f>HLOOKUP(CV$6,Matrix!$A$8:$O$21,11,FALSE)*(AW43*$BJ43)</f>
        <v>0</v>
      </c>
      <c r="CW43" s="117">
        <f>HLOOKUP(CW$6,Matrix!$A$8:$O$21,11,FALSE)*(AX43*$BJ43)</f>
        <v>0</v>
      </c>
      <c r="CX43" s="117">
        <f>HLOOKUP(CX$6,Matrix!$A$8:$O$21,11,FALSE)*(AY43*$BJ43)</f>
        <v>0</v>
      </c>
      <c r="CY43" s="116">
        <f>HLOOKUP(CY$6,Matrix!$A$8:$O$21,12,FALSE)*(AZ43*$BJ43)</f>
        <v>0</v>
      </c>
      <c r="CZ43" s="116">
        <f>HLOOKUP(CZ$6,Matrix!$A$8:$O$21,12,FALSE)*(BA43*$BJ43)</f>
        <v>0</v>
      </c>
      <c r="DA43" s="116">
        <f>HLOOKUP(DA$6,Matrix!$A$8:$O$21,12,FALSE)*(BB43*$BJ43)</f>
        <v>0</v>
      </c>
      <c r="DB43" s="116">
        <f>HLOOKUP(DB$6,Matrix!$A$8:$O$21,12,FALSE)*(BC43*$BJ43)</f>
        <v>0</v>
      </c>
      <c r="DC43" s="117">
        <f>HLOOKUP(DC$6,Matrix!$A$8:$O$21,13,FALSE)*(BD43*$BJ43)</f>
        <v>0</v>
      </c>
      <c r="DD43" s="117">
        <f>HLOOKUP(DD$6,Matrix!$A$8:$O$21,13,FALSE)*(BE43*$BJ43)</f>
        <v>0</v>
      </c>
      <c r="DE43" s="117">
        <f>HLOOKUP(DE$6,Matrix!$A$8:$O$21,13,FALSE)*(BF43*$BJ43)</f>
        <v>0</v>
      </c>
      <c r="DF43" s="117">
        <f>HLOOKUP(DF$6,Matrix!$A$8:$O$21,13,FALSE)*(BG43*$BJ43)</f>
        <v>0</v>
      </c>
      <c r="DG43" s="118">
        <f t="shared" si="4"/>
        <v>32</v>
      </c>
    </row>
    <row r="44" spans="1:111" ht="20">
      <c r="A44" s="293">
        <v>2</v>
      </c>
      <c r="B44" s="294">
        <v>6</v>
      </c>
      <c r="C44" s="294" t="s">
        <v>268</v>
      </c>
      <c r="D44" s="362" t="s">
        <v>306</v>
      </c>
      <c r="E44" s="362"/>
      <c r="F44" s="362"/>
      <c r="G44" s="362"/>
      <c r="H44" s="362"/>
      <c r="I44" s="362"/>
      <c r="J44" s="363"/>
      <c r="K44" s="111" t="s">
        <v>45</v>
      </c>
      <c r="L44" s="112"/>
      <c r="M44" s="112"/>
      <c r="N44" s="112">
        <v>1</v>
      </c>
      <c r="O44" s="112"/>
      <c r="P44" s="113"/>
      <c r="Q44" s="113">
        <v>1</v>
      </c>
      <c r="R44" s="113"/>
      <c r="S44" s="113"/>
      <c r="T44" s="112"/>
      <c r="U44" s="112"/>
      <c r="V44" s="112"/>
      <c r="W44" s="112"/>
      <c r="X44" s="113"/>
      <c r="Y44" s="113"/>
      <c r="Z44" s="113"/>
      <c r="AA44" s="113"/>
      <c r="AB44" s="112"/>
      <c r="AC44" s="112"/>
      <c r="AD44" s="112"/>
      <c r="AE44" s="112"/>
      <c r="AF44" s="113"/>
      <c r="AG44" s="113"/>
      <c r="AH44" s="113"/>
      <c r="AI44" s="113"/>
      <c r="AJ44" s="112"/>
      <c r="AK44" s="112"/>
      <c r="AL44" s="112"/>
      <c r="AM44" s="112"/>
      <c r="AN44" s="113"/>
      <c r="AO44" s="113"/>
      <c r="AP44" s="113"/>
      <c r="AQ44" s="113"/>
      <c r="AR44" s="112"/>
      <c r="AS44" s="112"/>
      <c r="AT44" s="112"/>
      <c r="AU44" s="112"/>
      <c r="AV44" s="113"/>
      <c r="AW44" s="113"/>
      <c r="AX44" s="113"/>
      <c r="AY44" s="113"/>
      <c r="AZ44" s="112"/>
      <c r="BA44" s="112"/>
      <c r="BB44" s="112"/>
      <c r="BC44" s="112"/>
      <c r="BD44" s="113"/>
      <c r="BE44" s="113"/>
      <c r="BF44" s="113"/>
      <c r="BG44" s="113"/>
      <c r="BH44" s="114">
        <f t="shared" si="0"/>
        <v>2</v>
      </c>
      <c r="BI44" s="106"/>
      <c r="BJ44" s="115">
        <f>VLOOKUP(K44,Matrix!$F$3:$G$5,2,FALSE)</f>
        <v>1</v>
      </c>
      <c r="BK44" s="116">
        <f>HLOOKUP(BK$6,Matrix!$A$8:$O$21,2,FALSE)*(L44*$BJ44)</f>
        <v>0</v>
      </c>
      <c r="BL44" s="116">
        <f>HLOOKUP(BL$6,Matrix!$A$8:$O$21,2,FALSE)*(M44*$BJ44)</f>
        <v>0</v>
      </c>
      <c r="BM44" s="116">
        <f>HLOOKUP(BM$6,Matrix!$A$8:$O$21,2,FALSE)*(N44*$BJ44)</f>
        <v>24</v>
      </c>
      <c r="BN44" s="116">
        <f>HLOOKUP(BN$6,Matrix!$A$8:$O$21,2,FALSE)*(O44*$BJ44)</f>
        <v>0</v>
      </c>
      <c r="BO44" s="117">
        <f>HLOOKUP(BO$6,Matrix!$A$8:$O$21,3,FALSE)*(P44*$BJ44)</f>
        <v>0</v>
      </c>
      <c r="BP44" s="117">
        <f>HLOOKUP(BP$6,Matrix!$A$8:$O$21,3,FALSE)*(Q44*$BJ44)</f>
        <v>8</v>
      </c>
      <c r="BQ44" s="117">
        <f>HLOOKUP(BQ$6,Matrix!$A$8:$O$21,3,FALSE)*(R44*$BJ44)</f>
        <v>0</v>
      </c>
      <c r="BR44" s="117">
        <f>HLOOKUP(BR$6,Matrix!$A$8:$O$21,3,FALSE)*(S44*$BJ44)</f>
        <v>0</v>
      </c>
      <c r="BS44" s="116">
        <f>HLOOKUP(BS$6,Matrix!$A$8:$O$21,4,FALSE)*(T44*$BJ44)</f>
        <v>0</v>
      </c>
      <c r="BT44" s="116">
        <f>HLOOKUP(BT$6,Matrix!$A$8:$O$21,4,FALSE)*(U44*$BJ44)</f>
        <v>0</v>
      </c>
      <c r="BU44" s="116">
        <f>HLOOKUP(BU$6,Matrix!$A$8:$O$21,4,FALSE)*(V44*$BJ44)</f>
        <v>0</v>
      </c>
      <c r="BV44" s="116">
        <f>HLOOKUP(BV$6,Matrix!$A$8:$O$21,4,FALSE)*(W44*$BJ44)</f>
        <v>0</v>
      </c>
      <c r="BW44" s="117">
        <f>HLOOKUP(BW$6,Matrix!$A$8:$O$21,5,FALSE)*(X44*$BJ44)</f>
        <v>0</v>
      </c>
      <c r="BX44" s="117">
        <f>HLOOKUP(BX$6,Matrix!$A$8:$O$21,5,FALSE)*(Y44*$BJ44)</f>
        <v>0</v>
      </c>
      <c r="BY44" s="117">
        <f>HLOOKUP(BY$6,Matrix!$A$8:$O$21,5,FALSE)*(Z44*$BJ44)</f>
        <v>0</v>
      </c>
      <c r="BZ44" s="117">
        <f>HLOOKUP(BZ$6,Matrix!$A$8:$O$21,5,FALSE)*(AA44*$BJ44)</f>
        <v>0</v>
      </c>
      <c r="CA44" s="116">
        <f>HLOOKUP(CA$6,Matrix!$A$8:$O$21,6,FALSE)*(AB44*$BJ44)</f>
        <v>0</v>
      </c>
      <c r="CB44" s="116">
        <f>HLOOKUP(CB$6,Matrix!$A$8:$O$21,6,FALSE)*(AC44*$BJ44)</f>
        <v>0</v>
      </c>
      <c r="CC44" s="116">
        <f>HLOOKUP(CC$6,Matrix!$A$8:$O$21,6,FALSE)*(AD44*$BJ44)</f>
        <v>0</v>
      </c>
      <c r="CD44" s="116">
        <f>HLOOKUP(CD$6,Matrix!$A$8:$O$21,6,FALSE)*(AE44*$BJ44)</f>
        <v>0</v>
      </c>
      <c r="CE44" s="117">
        <f>HLOOKUP(CE$6,Matrix!$A$8:$O$21,7,FALSE)*(AF44*$BJ44)</f>
        <v>0</v>
      </c>
      <c r="CF44" s="117">
        <f>HLOOKUP(CF$6,Matrix!$A$8:$O$21,7,FALSE)*(AG44*$BJ44)</f>
        <v>0</v>
      </c>
      <c r="CG44" s="117">
        <f>HLOOKUP(CG$6,Matrix!$A$8:$O$21,7,FALSE)*(AH44*$BJ44)</f>
        <v>0</v>
      </c>
      <c r="CH44" s="117">
        <f>HLOOKUP(CH$6,Matrix!$A$8:$O$21,7,FALSE)*(AI44*$BJ44)</f>
        <v>0</v>
      </c>
      <c r="CI44" s="116">
        <f>HLOOKUP(CI$6,Matrix!$A$8:$O$21,8,FALSE)*(AJ44*$BJ44)</f>
        <v>0</v>
      </c>
      <c r="CJ44" s="116">
        <f>HLOOKUP(CJ$6,Matrix!$A$8:$O$21,8,FALSE)*(AK44*$BJ44)</f>
        <v>0</v>
      </c>
      <c r="CK44" s="116">
        <f>HLOOKUP(CK$6,Matrix!$A$8:$O$21,8,FALSE)*(AL44*$BJ44)</f>
        <v>0</v>
      </c>
      <c r="CL44" s="116">
        <f>HLOOKUP(CL$6,Matrix!$A$8:$O$21,8,FALSE)*(AM44*$BJ44)</f>
        <v>0</v>
      </c>
      <c r="CM44" s="117">
        <f>HLOOKUP(CM$6,Matrix!$A$8:$O$21,9,FALSE)*(AN44*$BJ44)</f>
        <v>0</v>
      </c>
      <c r="CN44" s="117">
        <f>HLOOKUP(CN$6,Matrix!$A$8:$O$21,9,FALSE)*(AO44*$BJ44)</f>
        <v>0</v>
      </c>
      <c r="CO44" s="117">
        <f>HLOOKUP(CO$6,Matrix!$A$8:$O$21,9,FALSE)*(AP44*$BJ44)</f>
        <v>0</v>
      </c>
      <c r="CP44" s="117">
        <f>HLOOKUP(CP$6,Matrix!$A$8:$O$21,9,FALSE)*(AQ44*$BJ44)</f>
        <v>0</v>
      </c>
      <c r="CQ44" s="116">
        <f>HLOOKUP(CQ$6,Matrix!$A$8:$O$21,10,FALSE)*(AR44*$BJ44)</f>
        <v>0</v>
      </c>
      <c r="CR44" s="116">
        <f>HLOOKUP(CR$6,Matrix!$A$8:$O$21,10,FALSE)*(AS44*$BJ44)</f>
        <v>0</v>
      </c>
      <c r="CS44" s="116">
        <f>HLOOKUP(CS$6,Matrix!$A$8:$O$21,10,FALSE)*(AT44*$BJ44)</f>
        <v>0</v>
      </c>
      <c r="CT44" s="116">
        <f>HLOOKUP(CT$6,Matrix!$A$8:$O$21,10,FALSE)*(AU44*$BJ44)</f>
        <v>0</v>
      </c>
      <c r="CU44" s="117">
        <f>HLOOKUP(CU$6,Matrix!$A$8:$O$21,11,FALSE)*(AV44*$BJ44)</f>
        <v>0</v>
      </c>
      <c r="CV44" s="117">
        <f>HLOOKUP(CV$6,Matrix!$A$8:$O$21,11,FALSE)*(AW44*$BJ44)</f>
        <v>0</v>
      </c>
      <c r="CW44" s="117">
        <f>HLOOKUP(CW$6,Matrix!$A$8:$O$21,11,FALSE)*(AX44*$BJ44)</f>
        <v>0</v>
      </c>
      <c r="CX44" s="117">
        <f>HLOOKUP(CX$6,Matrix!$A$8:$O$21,11,FALSE)*(AY44*$BJ44)</f>
        <v>0</v>
      </c>
      <c r="CY44" s="116">
        <f>HLOOKUP(CY$6,Matrix!$A$8:$O$21,12,FALSE)*(AZ44*$BJ44)</f>
        <v>0</v>
      </c>
      <c r="CZ44" s="116">
        <f>HLOOKUP(CZ$6,Matrix!$A$8:$O$21,12,FALSE)*(BA44*$BJ44)</f>
        <v>0</v>
      </c>
      <c r="DA44" s="116">
        <f>HLOOKUP(DA$6,Matrix!$A$8:$O$21,12,FALSE)*(BB44*$BJ44)</f>
        <v>0</v>
      </c>
      <c r="DB44" s="116">
        <f>HLOOKUP(DB$6,Matrix!$A$8:$O$21,12,FALSE)*(BC44*$BJ44)</f>
        <v>0</v>
      </c>
      <c r="DC44" s="117">
        <f>HLOOKUP(DC$6,Matrix!$A$8:$O$21,13,FALSE)*(BD44*$BJ44)</f>
        <v>0</v>
      </c>
      <c r="DD44" s="117">
        <f>HLOOKUP(DD$6,Matrix!$A$8:$O$21,13,FALSE)*(BE44*$BJ44)</f>
        <v>0</v>
      </c>
      <c r="DE44" s="117">
        <f>HLOOKUP(DE$6,Matrix!$A$8:$O$21,13,FALSE)*(BF44*$BJ44)</f>
        <v>0</v>
      </c>
      <c r="DF44" s="117">
        <f>HLOOKUP(DF$6,Matrix!$A$8:$O$21,13,FALSE)*(BG44*$BJ44)</f>
        <v>0</v>
      </c>
      <c r="DG44" s="118">
        <f t="shared" si="4"/>
        <v>32</v>
      </c>
    </row>
    <row r="45" spans="1:111">
      <c r="A45" s="293">
        <v>2</v>
      </c>
      <c r="B45" s="294">
        <v>6</v>
      </c>
      <c r="C45" s="294" t="s">
        <v>284</v>
      </c>
      <c r="D45" s="362" t="s">
        <v>303</v>
      </c>
      <c r="E45" s="362"/>
      <c r="F45" s="362"/>
      <c r="G45" s="362"/>
      <c r="H45" s="362"/>
      <c r="I45" s="362"/>
      <c r="J45" s="363"/>
      <c r="K45" s="111" t="s">
        <v>45</v>
      </c>
      <c r="L45" s="112"/>
      <c r="M45" s="112"/>
      <c r="N45" s="112"/>
      <c r="O45" s="112"/>
      <c r="P45" s="113">
        <v>1</v>
      </c>
      <c r="Q45" s="113"/>
      <c r="R45" s="113"/>
      <c r="S45" s="113"/>
      <c r="T45" s="112"/>
      <c r="U45" s="112"/>
      <c r="V45" s="112"/>
      <c r="W45" s="112"/>
      <c r="X45" s="113"/>
      <c r="Y45" s="113"/>
      <c r="Z45" s="113"/>
      <c r="AA45" s="113"/>
      <c r="AB45" s="112"/>
      <c r="AC45" s="112"/>
      <c r="AD45" s="112"/>
      <c r="AE45" s="112"/>
      <c r="AF45" s="113"/>
      <c r="AG45" s="113"/>
      <c r="AH45" s="113"/>
      <c r="AI45" s="113"/>
      <c r="AJ45" s="112"/>
      <c r="AK45" s="112"/>
      <c r="AL45" s="112"/>
      <c r="AM45" s="112"/>
      <c r="AN45" s="113"/>
      <c r="AO45" s="113"/>
      <c r="AP45" s="113"/>
      <c r="AQ45" s="113"/>
      <c r="AR45" s="112"/>
      <c r="AS45" s="112"/>
      <c r="AT45" s="112"/>
      <c r="AU45" s="112"/>
      <c r="AV45" s="113"/>
      <c r="AW45" s="113"/>
      <c r="AX45" s="113"/>
      <c r="AY45" s="113"/>
      <c r="AZ45" s="112"/>
      <c r="BA45" s="112"/>
      <c r="BB45" s="112"/>
      <c r="BC45" s="112"/>
      <c r="BD45" s="113"/>
      <c r="BE45" s="113"/>
      <c r="BF45" s="113"/>
      <c r="BG45" s="113"/>
      <c r="BH45" s="114">
        <f t="shared" si="0"/>
        <v>1</v>
      </c>
      <c r="BI45" s="106"/>
      <c r="BJ45" s="115">
        <f>VLOOKUP(K45,Matrix!$F$3:$G$5,2,FALSE)</f>
        <v>1</v>
      </c>
      <c r="BK45" s="116">
        <f>HLOOKUP(BK$6,Matrix!$A$8:$O$21,2,FALSE)*(L45*$BJ45)</f>
        <v>0</v>
      </c>
      <c r="BL45" s="116">
        <f>HLOOKUP(BL$6,Matrix!$A$8:$O$21,2,FALSE)*(M45*$BJ45)</f>
        <v>0</v>
      </c>
      <c r="BM45" s="116">
        <f>HLOOKUP(BM$6,Matrix!$A$8:$O$21,2,FALSE)*(N45*$BJ45)</f>
        <v>0</v>
      </c>
      <c r="BN45" s="116">
        <f>HLOOKUP(BN$6,Matrix!$A$8:$O$21,2,FALSE)*(O45*$BJ45)</f>
        <v>0</v>
      </c>
      <c r="BO45" s="117">
        <f>HLOOKUP(BO$6,Matrix!$A$8:$O$21,3,FALSE)*(P45*$BJ45)</f>
        <v>4</v>
      </c>
      <c r="BP45" s="117">
        <f>HLOOKUP(BP$6,Matrix!$A$8:$O$21,3,FALSE)*(Q45*$BJ45)</f>
        <v>0</v>
      </c>
      <c r="BQ45" s="117">
        <f>HLOOKUP(BQ$6,Matrix!$A$8:$O$21,3,FALSE)*(R45*$BJ45)</f>
        <v>0</v>
      </c>
      <c r="BR45" s="117">
        <f>HLOOKUP(BR$6,Matrix!$A$8:$O$21,3,FALSE)*(S45*$BJ45)</f>
        <v>0</v>
      </c>
      <c r="BS45" s="116">
        <f>HLOOKUP(BS$6,Matrix!$A$8:$O$21,4,FALSE)*(T45*$BJ45)</f>
        <v>0</v>
      </c>
      <c r="BT45" s="116">
        <f>HLOOKUP(BT$6,Matrix!$A$8:$O$21,4,FALSE)*(U45*$BJ45)</f>
        <v>0</v>
      </c>
      <c r="BU45" s="116">
        <f>HLOOKUP(BU$6,Matrix!$A$8:$O$21,4,FALSE)*(V45*$BJ45)</f>
        <v>0</v>
      </c>
      <c r="BV45" s="116">
        <f>HLOOKUP(BV$6,Matrix!$A$8:$O$21,4,FALSE)*(W45*$BJ45)</f>
        <v>0</v>
      </c>
      <c r="BW45" s="117">
        <f>HLOOKUP(BW$6,Matrix!$A$8:$O$21,5,FALSE)*(X45*$BJ45)</f>
        <v>0</v>
      </c>
      <c r="BX45" s="117">
        <f>HLOOKUP(BX$6,Matrix!$A$8:$O$21,5,FALSE)*(Y45*$BJ45)</f>
        <v>0</v>
      </c>
      <c r="BY45" s="117">
        <f>HLOOKUP(BY$6,Matrix!$A$8:$O$21,5,FALSE)*(Z45*$BJ45)</f>
        <v>0</v>
      </c>
      <c r="BZ45" s="117">
        <f>HLOOKUP(BZ$6,Matrix!$A$8:$O$21,5,FALSE)*(AA45*$BJ45)</f>
        <v>0</v>
      </c>
      <c r="CA45" s="116">
        <f>HLOOKUP(CA$6,Matrix!$A$8:$O$21,6,FALSE)*(AB45*$BJ45)</f>
        <v>0</v>
      </c>
      <c r="CB45" s="116">
        <f>HLOOKUP(CB$6,Matrix!$A$8:$O$21,6,FALSE)*(AC45*$BJ45)</f>
        <v>0</v>
      </c>
      <c r="CC45" s="116">
        <f>HLOOKUP(CC$6,Matrix!$A$8:$O$21,6,FALSE)*(AD45*$BJ45)</f>
        <v>0</v>
      </c>
      <c r="CD45" s="116">
        <f>HLOOKUP(CD$6,Matrix!$A$8:$O$21,6,FALSE)*(AE45*$BJ45)</f>
        <v>0</v>
      </c>
      <c r="CE45" s="117">
        <f>HLOOKUP(CE$6,Matrix!$A$8:$O$21,7,FALSE)*(AF45*$BJ45)</f>
        <v>0</v>
      </c>
      <c r="CF45" s="117">
        <f>HLOOKUP(CF$6,Matrix!$A$8:$O$21,7,FALSE)*(AG45*$BJ45)</f>
        <v>0</v>
      </c>
      <c r="CG45" s="117">
        <f>HLOOKUP(CG$6,Matrix!$A$8:$O$21,7,FALSE)*(AH45*$BJ45)</f>
        <v>0</v>
      </c>
      <c r="CH45" s="117">
        <f>HLOOKUP(CH$6,Matrix!$A$8:$O$21,7,FALSE)*(AI45*$BJ45)</f>
        <v>0</v>
      </c>
      <c r="CI45" s="116">
        <f>HLOOKUP(CI$6,Matrix!$A$8:$O$21,8,FALSE)*(AJ45*$BJ45)</f>
        <v>0</v>
      </c>
      <c r="CJ45" s="116">
        <f>HLOOKUP(CJ$6,Matrix!$A$8:$O$21,8,FALSE)*(AK45*$BJ45)</f>
        <v>0</v>
      </c>
      <c r="CK45" s="116">
        <f>HLOOKUP(CK$6,Matrix!$A$8:$O$21,8,FALSE)*(AL45*$BJ45)</f>
        <v>0</v>
      </c>
      <c r="CL45" s="116">
        <f>HLOOKUP(CL$6,Matrix!$A$8:$O$21,8,FALSE)*(AM45*$BJ45)</f>
        <v>0</v>
      </c>
      <c r="CM45" s="117">
        <f>HLOOKUP(CM$6,Matrix!$A$8:$O$21,9,FALSE)*(AN45*$BJ45)</f>
        <v>0</v>
      </c>
      <c r="CN45" s="117">
        <f>HLOOKUP(CN$6,Matrix!$A$8:$O$21,9,FALSE)*(AO45*$BJ45)</f>
        <v>0</v>
      </c>
      <c r="CO45" s="117">
        <f>HLOOKUP(CO$6,Matrix!$A$8:$O$21,9,FALSE)*(AP45*$BJ45)</f>
        <v>0</v>
      </c>
      <c r="CP45" s="117">
        <f>HLOOKUP(CP$6,Matrix!$A$8:$O$21,9,FALSE)*(AQ45*$BJ45)</f>
        <v>0</v>
      </c>
      <c r="CQ45" s="116">
        <f>HLOOKUP(CQ$6,Matrix!$A$8:$O$21,10,FALSE)*(AR45*$BJ45)</f>
        <v>0</v>
      </c>
      <c r="CR45" s="116">
        <f>HLOOKUP(CR$6,Matrix!$A$8:$O$21,10,FALSE)*(AS45*$BJ45)</f>
        <v>0</v>
      </c>
      <c r="CS45" s="116">
        <f>HLOOKUP(CS$6,Matrix!$A$8:$O$21,10,FALSE)*(AT45*$BJ45)</f>
        <v>0</v>
      </c>
      <c r="CT45" s="116">
        <f>HLOOKUP(CT$6,Matrix!$A$8:$O$21,10,FALSE)*(AU45*$BJ45)</f>
        <v>0</v>
      </c>
      <c r="CU45" s="117">
        <f>HLOOKUP(CU$6,Matrix!$A$8:$O$21,11,FALSE)*(AV45*$BJ45)</f>
        <v>0</v>
      </c>
      <c r="CV45" s="117">
        <f>HLOOKUP(CV$6,Matrix!$A$8:$O$21,11,FALSE)*(AW45*$BJ45)</f>
        <v>0</v>
      </c>
      <c r="CW45" s="117">
        <f>HLOOKUP(CW$6,Matrix!$A$8:$O$21,11,FALSE)*(AX45*$BJ45)</f>
        <v>0</v>
      </c>
      <c r="CX45" s="117">
        <f>HLOOKUP(CX$6,Matrix!$A$8:$O$21,11,FALSE)*(AY45*$BJ45)</f>
        <v>0</v>
      </c>
      <c r="CY45" s="116">
        <f>HLOOKUP(CY$6,Matrix!$A$8:$O$21,12,FALSE)*(AZ45*$BJ45)</f>
        <v>0</v>
      </c>
      <c r="CZ45" s="116">
        <f>HLOOKUP(CZ$6,Matrix!$A$8:$O$21,12,FALSE)*(BA45*$BJ45)</f>
        <v>0</v>
      </c>
      <c r="DA45" s="116">
        <f>HLOOKUP(DA$6,Matrix!$A$8:$O$21,12,FALSE)*(BB45*$BJ45)</f>
        <v>0</v>
      </c>
      <c r="DB45" s="116">
        <f>HLOOKUP(DB$6,Matrix!$A$8:$O$21,12,FALSE)*(BC45*$BJ45)</f>
        <v>0</v>
      </c>
      <c r="DC45" s="117">
        <f>HLOOKUP(DC$6,Matrix!$A$8:$O$21,13,FALSE)*(BD45*$BJ45)</f>
        <v>0</v>
      </c>
      <c r="DD45" s="117">
        <f>HLOOKUP(DD$6,Matrix!$A$8:$O$21,13,FALSE)*(BE45*$BJ45)</f>
        <v>0</v>
      </c>
      <c r="DE45" s="117">
        <f>HLOOKUP(DE$6,Matrix!$A$8:$O$21,13,FALSE)*(BF45*$BJ45)</f>
        <v>0</v>
      </c>
      <c r="DF45" s="117">
        <f>HLOOKUP(DF$6,Matrix!$A$8:$O$21,13,FALSE)*(BG45*$BJ45)</f>
        <v>0</v>
      </c>
      <c r="DG45" s="118">
        <f t="shared" si="4"/>
        <v>4</v>
      </c>
    </row>
    <row r="46" spans="1:111" ht="14.5" customHeight="1">
      <c r="A46" s="293">
        <v>2</v>
      </c>
      <c r="B46" s="294">
        <v>6</v>
      </c>
      <c r="C46" s="294" t="s">
        <v>284</v>
      </c>
      <c r="D46" s="362" t="s">
        <v>304</v>
      </c>
      <c r="E46" s="362"/>
      <c r="F46" s="362"/>
      <c r="G46" s="362"/>
      <c r="H46" s="362"/>
      <c r="I46" s="362"/>
      <c r="J46" s="363"/>
      <c r="K46" s="111" t="s">
        <v>45</v>
      </c>
      <c r="L46" s="112"/>
      <c r="M46" s="112"/>
      <c r="N46" s="112"/>
      <c r="O46" s="112"/>
      <c r="P46" s="113">
        <v>1</v>
      </c>
      <c r="Q46" s="113"/>
      <c r="R46" s="113"/>
      <c r="S46" s="113"/>
      <c r="T46" s="112"/>
      <c r="U46" s="112"/>
      <c r="V46" s="112"/>
      <c r="W46" s="112"/>
      <c r="X46" s="113"/>
      <c r="Y46" s="113"/>
      <c r="Z46" s="113"/>
      <c r="AA46" s="113"/>
      <c r="AB46" s="112"/>
      <c r="AC46" s="112"/>
      <c r="AD46" s="112"/>
      <c r="AE46" s="112"/>
      <c r="AF46" s="113"/>
      <c r="AG46" s="113"/>
      <c r="AH46" s="113"/>
      <c r="AI46" s="113"/>
      <c r="AJ46" s="112"/>
      <c r="AK46" s="112"/>
      <c r="AL46" s="112"/>
      <c r="AM46" s="112"/>
      <c r="AN46" s="113"/>
      <c r="AO46" s="113"/>
      <c r="AP46" s="113"/>
      <c r="AQ46" s="113"/>
      <c r="AR46" s="112"/>
      <c r="AS46" s="112"/>
      <c r="AT46" s="112"/>
      <c r="AU46" s="112"/>
      <c r="AV46" s="113"/>
      <c r="AW46" s="113"/>
      <c r="AX46" s="113"/>
      <c r="AY46" s="113"/>
      <c r="AZ46" s="112"/>
      <c r="BA46" s="112"/>
      <c r="BB46" s="112"/>
      <c r="BC46" s="112"/>
      <c r="BD46" s="113"/>
      <c r="BE46" s="113"/>
      <c r="BF46" s="113"/>
      <c r="BG46" s="113"/>
      <c r="BH46" s="114">
        <f t="shared" si="0"/>
        <v>1</v>
      </c>
      <c r="BI46" s="106"/>
      <c r="BJ46" s="115">
        <f>VLOOKUP(K46,Matrix!$F$3:$G$5,2,FALSE)</f>
        <v>1</v>
      </c>
      <c r="BK46" s="116">
        <f>HLOOKUP(BK$6,Matrix!$A$8:$O$21,2,FALSE)*(L46*$BJ46)</f>
        <v>0</v>
      </c>
      <c r="BL46" s="116">
        <f>HLOOKUP(BL$6,Matrix!$A$8:$O$21,2,FALSE)*(M46*$BJ46)</f>
        <v>0</v>
      </c>
      <c r="BM46" s="116">
        <f>HLOOKUP(BM$6,Matrix!$A$8:$O$21,2,FALSE)*(N46*$BJ46)</f>
        <v>0</v>
      </c>
      <c r="BN46" s="116">
        <f>HLOOKUP(BN$6,Matrix!$A$8:$O$21,2,FALSE)*(O46*$BJ46)</f>
        <v>0</v>
      </c>
      <c r="BO46" s="117">
        <f>HLOOKUP(BO$6,Matrix!$A$8:$O$21,3,FALSE)*(P46*$BJ46)</f>
        <v>4</v>
      </c>
      <c r="BP46" s="117">
        <f>HLOOKUP(BP$6,Matrix!$A$8:$O$21,3,FALSE)*(Q46*$BJ46)</f>
        <v>0</v>
      </c>
      <c r="BQ46" s="117">
        <f>HLOOKUP(BQ$6,Matrix!$A$8:$O$21,3,FALSE)*(R46*$BJ46)</f>
        <v>0</v>
      </c>
      <c r="BR46" s="117">
        <f>HLOOKUP(BR$6,Matrix!$A$8:$O$21,3,FALSE)*(S46*$BJ46)</f>
        <v>0</v>
      </c>
      <c r="BS46" s="116">
        <f>HLOOKUP(BS$6,Matrix!$A$8:$O$21,4,FALSE)*(T46*$BJ46)</f>
        <v>0</v>
      </c>
      <c r="BT46" s="116">
        <f>HLOOKUP(BT$6,Matrix!$A$8:$O$21,4,FALSE)*(U46*$BJ46)</f>
        <v>0</v>
      </c>
      <c r="BU46" s="116">
        <f>HLOOKUP(BU$6,Matrix!$A$8:$O$21,4,FALSE)*(V46*$BJ46)</f>
        <v>0</v>
      </c>
      <c r="BV46" s="116">
        <f>HLOOKUP(BV$6,Matrix!$A$8:$O$21,4,FALSE)*(W46*$BJ46)</f>
        <v>0</v>
      </c>
      <c r="BW46" s="117">
        <f>HLOOKUP(BW$6,Matrix!$A$8:$O$21,5,FALSE)*(X46*$BJ46)</f>
        <v>0</v>
      </c>
      <c r="BX46" s="117">
        <f>HLOOKUP(BX$6,Matrix!$A$8:$O$21,5,FALSE)*(Y46*$BJ46)</f>
        <v>0</v>
      </c>
      <c r="BY46" s="117">
        <f>HLOOKUP(BY$6,Matrix!$A$8:$O$21,5,FALSE)*(Z46*$BJ46)</f>
        <v>0</v>
      </c>
      <c r="BZ46" s="117">
        <f>HLOOKUP(BZ$6,Matrix!$A$8:$O$21,5,FALSE)*(AA46*$BJ46)</f>
        <v>0</v>
      </c>
      <c r="CA46" s="116">
        <f>HLOOKUP(CA$6,Matrix!$A$8:$O$21,6,FALSE)*(AB46*$BJ46)</f>
        <v>0</v>
      </c>
      <c r="CB46" s="116">
        <f>HLOOKUP(CB$6,Matrix!$A$8:$O$21,6,FALSE)*(AC46*$BJ46)</f>
        <v>0</v>
      </c>
      <c r="CC46" s="116">
        <f>HLOOKUP(CC$6,Matrix!$A$8:$O$21,6,FALSE)*(AD46*$BJ46)</f>
        <v>0</v>
      </c>
      <c r="CD46" s="116">
        <f>HLOOKUP(CD$6,Matrix!$A$8:$O$21,6,FALSE)*(AE46*$BJ46)</f>
        <v>0</v>
      </c>
      <c r="CE46" s="117">
        <f>HLOOKUP(CE$6,Matrix!$A$8:$O$21,7,FALSE)*(AF46*$BJ46)</f>
        <v>0</v>
      </c>
      <c r="CF46" s="117">
        <f>HLOOKUP(CF$6,Matrix!$A$8:$O$21,7,FALSE)*(AG46*$BJ46)</f>
        <v>0</v>
      </c>
      <c r="CG46" s="117">
        <f>HLOOKUP(CG$6,Matrix!$A$8:$O$21,7,FALSE)*(AH46*$BJ46)</f>
        <v>0</v>
      </c>
      <c r="CH46" s="117">
        <f>HLOOKUP(CH$6,Matrix!$A$8:$O$21,7,FALSE)*(AI46*$BJ46)</f>
        <v>0</v>
      </c>
      <c r="CI46" s="116">
        <f>HLOOKUP(CI$6,Matrix!$A$8:$O$21,8,FALSE)*(AJ46*$BJ46)</f>
        <v>0</v>
      </c>
      <c r="CJ46" s="116">
        <f>HLOOKUP(CJ$6,Matrix!$A$8:$O$21,8,FALSE)*(AK46*$BJ46)</f>
        <v>0</v>
      </c>
      <c r="CK46" s="116">
        <f>HLOOKUP(CK$6,Matrix!$A$8:$O$21,8,FALSE)*(AL46*$BJ46)</f>
        <v>0</v>
      </c>
      <c r="CL46" s="116">
        <f>HLOOKUP(CL$6,Matrix!$A$8:$O$21,8,FALSE)*(AM46*$BJ46)</f>
        <v>0</v>
      </c>
      <c r="CM46" s="117">
        <f>HLOOKUP(CM$6,Matrix!$A$8:$O$21,9,FALSE)*(AN46*$BJ46)</f>
        <v>0</v>
      </c>
      <c r="CN46" s="117">
        <f>HLOOKUP(CN$6,Matrix!$A$8:$O$21,9,FALSE)*(AO46*$BJ46)</f>
        <v>0</v>
      </c>
      <c r="CO46" s="117">
        <f>HLOOKUP(CO$6,Matrix!$A$8:$O$21,9,FALSE)*(AP46*$BJ46)</f>
        <v>0</v>
      </c>
      <c r="CP46" s="117">
        <f>HLOOKUP(CP$6,Matrix!$A$8:$O$21,9,FALSE)*(AQ46*$BJ46)</f>
        <v>0</v>
      </c>
      <c r="CQ46" s="116">
        <f>HLOOKUP(CQ$6,Matrix!$A$8:$O$21,10,FALSE)*(AR46*$BJ46)</f>
        <v>0</v>
      </c>
      <c r="CR46" s="116">
        <f>HLOOKUP(CR$6,Matrix!$A$8:$O$21,10,FALSE)*(AS46*$BJ46)</f>
        <v>0</v>
      </c>
      <c r="CS46" s="116">
        <f>HLOOKUP(CS$6,Matrix!$A$8:$O$21,10,FALSE)*(AT46*$BJ46)</f>
        <v>0</v>
      </c>
      <c r="CT46" s="116">
        <f>HLOOKUP(CT$6,Matrix!$A$8:$O$21,10,FALSE)*(AU46*$BJ46)</f>
        <v>0</v>
      </c>
      <c r="CU46" s="117">
        <f>HLOOKUP(CU$6,Matrix!$A$8:$O$21,11,FALSE)*(AV46*$BJ46)</f>
        <v>0</v>
      </c>
      <c r="CV46" s="117">
        <f>HLOOKUP(CV$6,Matrix!$A$8:$O$21,11,FALSE)*(AW46*$BJ46)</f>
        <v>0</v>
      </c>
      <c r="CW46" s="117">
        <f>HLOOKUP(CW$6,Matrix!$A$8:$O$21,11,FALSE)*(AX46*$BJ46)</f>
        <v>0</v>
      </c>
      <c r="CX46" s="117">
        <f>HLOOKUP(CX$6,Matrix!$A$8:$O$21,11,FALSE)*(AY46*$BJ46)</f>
        <v>0</v>
      </c>
      <c r="CY46" s="116">
        <f>HLOOKUP(CY$6,Matrix!$A$8:$O$21,12,FALSE)*(AZ46*$BJ46)</f>
        <v>0</v>
      </c>
      <c r="CZ46" s="116">
        <f>HLOOKUP(CZ$6,Matrix!$A$8:$O$21,12,FALSE)*(BA46*$BJ46)</f>
        <v>0</v>
      </c>
      <c r="DA46" s="116">
        <f>HLOOKUP(DA$6,Matrix!$A$8:$O$21,12,FALSE)*(BB46*$BJ46)</f>
        <v>0</v>
      </c>
      <c r="DB46" s="116">
        <f>HLOOKUP(DB$6,Matrix!$A$8:$O$21,12,FALSE)*(BC46*$BJ46)</f>
        <v>0</v>
      </c>
      <c r="DC46" s="117">
        <f>HLOOKUP(DC$6,Matrix!$A$8:$O$21,13,FALSE)*(BD46*$BJ46)</f>
        <v>0</v>
      </c>
      <c r="DD46" s="117">
        <f>HLOOKUP(DD$6,Matrix!$A$8:$O$21,13,FALSE)*(BE46*$BJ46)</f>
        <v>0</v>
      </c>
      <c r="DE46" s="117">
        <f>HLOOKUP(DE$6,Matrix!$A$8:$O$21,13,FALSE)*(BF46*$BJ46)</f>
        <v>0</v>
      </c>
      <c r="DF46" s="117">
        <f>HLOOKUP(DF$6,Matrix!$A$8:$O$21,13,FALSE)*(BG46*$BJ46)</f>
        <v>0</v>
      </c>
      <c r="DG46" s="118">
        <f t="shared" si="4"/>
        <v>4</v>
      </c>
    </row>
    <row r="47" spans="1:111" ht="14.5" customHeight="1">
      <c r="A47" s="296">
        <v>2</v>
      </c>
      <c r="B47" s="297">
        <v>6</v>
      </c>
      <c r="C47" s="297" t="s">
        <v>285</v>
      </c>
      <c r="D47" s="364" t="s">
        <v>278</v>
      </c>
      <c r="E47" s="364"/>
      <c r="F47" s="364"/>
      <c r="G47" s="364"/>
      <c r="H47" s="364"/>
      <c r="I47" s="364"/>
      <c r="J47" s="365"/>
      <c r="K47" s="111" t="s">
        <v>45</v>
      </c>
      <c r="L47" s="112"/>
      <c r="M47" s="112"/>
      <c r="N47" s="112"/>
      <c r="O47" s="112"/>
      <c r="P47" s="113"/>
      <c r="Q47" s="113"/>
      <c r="R47" s="113"/>
      <c r="S47" s="113"/>
      <c r="T47" s="112"/>
      <c r="U47" s="112"/>
      <c r="V47" s="112"/>
      <c r="W47" s="112"/>
      <c r="X47" s="113"/>
      <c r="Y47" s="113"/>
      <c r="Z47" s="113"/>
      <c r="AA47" s="113"/>
      <c r="AB47" s="112"/>
      <c r="AC47" s="112"/>
      <c r="AD47" s="112"/>
      <c r="AE47" s="112"/>
      <c r="AF47" s="113"/>
      <c r="AG47" s="113"/>
      <c r="AH47" s="113"/>
      <c r="AI47" s="113"/>
      <c r="AJ47" s="112"/>
      <c r="AK47" s="112"/>
      <c r="AL47" s="112"/>
      <c r="AM47" s="112"/>
      <c r="AN47" s="113"/>
      <c r="AO47" s="113"/>
      <c r="AP47" s="113"/>
      <c r="AQ47" s="113"/>
      <c r="AR47" s="112"/>
      <c r="AS47" s="112"/>
      <c r="AT47" s="112"/>
      <c r="AU47" s="112"/>
      <c r="AV47" s="113"/>
      <c r="AW47" s="113"/>
      <c r="AX47" s="113"/>
      <c r="AY47" s="113"/>
      <c r="AZ47" s="112"/>
      <c r="BA47" s="112"/>
      <c r="BB47" s="112"/>
      <c r="BC47" s="112"/>
      <c r="BD47" s="113"/>
      <c r="BE47" s="113"/>
      <c r="BF47" s="113"/>
      <c r="BG47" s="113"/>
      <c r="BH47" s="114">
        <f t="shared" si="0"/>
        <v>0</v>
      </c>
      <c r="BI47" s="106"/>
      <c r="BJ47" s="115">
        <f>VLOOKUP(K47,Matrix!$F$3:$G$5,2,FALSE)</f>
        <v>1</v>
      </c>
      <c r="BK47" s="116">
        <f>HLOOKUP(BK$6,Matrix!$A$8:$O$21,2,FALSE)*(L47*$BJ47)</f>
        <v>0</v>
      </c>
      <c r="BL47" s="116">
        <f>HLOOKUP(BL$6,Matrix!$A$8:$O$21,2,FALSE)*(M47*$BJ47)</f>
        <v>0</v>
      </c>
      <c r="BM47" s="116">
        <f>HLOOKUP(BM$6,Matrix!$A$8:$O$21,2,FALSE)*(N47*$BJ47)</f>
        <v>0</v>
      </c>
      <c r="BN47" s="116">
        <f>HLOOKUP(BN$6,Matrix!$A$8:$O$21,2,FALSE)*(O47*$BJ47)</f>
        <v>0</v>
      </c>
      <c r="BO47" s="117">
        <f>HLOOKUP(BO$6,Matrix!$A$8:$O$21,3,FALSE)*(P47*$BJ47)</f>
        <v>0</v>
      </c>
      <c r="BP47" s="117">
        <f>HLOOKUP(BP$6,Matrix!$A$8:$O$21,3,FALSE)*(Q47*$BJ47)</f>
        <v>0</v>
      </c>
      <c r="BQ47" s="117">
        <f>HLOOKUP(BQ$6,Matrix!$A$8:$O$21,3,FALSE)*(R47*$BJ47)</f>
        <v>0</v>
      </c>
      <c r="BR47" s="117">
        <f>HLOOKUP(BR$6,Matrix!$A$8:$O$21,3,FALSE)*(S47*$BJ47)</f>
        <v>0</v>
      </c>
      <c r="BS47" s="116">
        <f>HLOOKUP(BS$6,Matrix!$A$8:$O$21,4,FALSE)*(T47*$BJ47)</f>
        <v>0</v>
      </c>
      <c r="BT47" s="116">
        <f>HLOOKUP(BT$6,Matrix!$A$8:$O$21,4,FALSE)*(U47*$BJ47)</f>
        <v>0</v>
      </c>
      <c r="BU47" s="116">
        <f>HLOOKUP(BU$6,Matrix!$A$8:$O$21,4,FALSE)*(V47*$BJ47)</f>
        <v>0</v>
      </c>
      <c r="BV47" s="116">
        <f>HLOOKUP(BV$6,Matrix!$A$8:$O$21,4,FALSE)*(W47*$BJ47)</f>
        <v>0</v>
      </c>
      <c r="BW47" s="117">
        <f>HLOOKUP(BW$6,Matrix!$A$8:$O$21,5,FALSE)*(X47*$BJ47)</f>
        <v>0</v>
      </c>
      <c r="BX47" s="117">
        <f>HLOOKUP(BX$6,Matrix!$A$8:$O$21,5,FALSE)*(Y47*$BJ47)</f>
        <v>0</v>
      </c>
      <c r="BY47" s="117">
        <f>HLOOKUP(BY$6,Matrix!$A$8:$O$21,5,FALSE)*(Z47*$BJ47)</f>
        <v>0</v>
      </c>
      <c r="BZ47" s="117">
        <f>HLOOKUP(BZ$6,Matrix!$A$8:$O$21,5,FALSE)*(AA47*$BJ47)</f>
        <v>0</v>
      </c>
      <c r="CA47" s="116">
        <f>HLOOKUP(CA$6,Matrix!$A$8:$O$21,6,FALSE)*(AB47*$BJ47)</f>
        <v>0</v>
      </c>
      <c r="CB47" s="116">
        <f>HLOOKUP(CB$6,Matrix!$A$8:$O$21,6,FALSE)*(AC47*$BJ47)</f>
        <v>0</v>
      </c>
      <c r="CC47" s="116">
        <f>HLOOKUP(CC$6,Matrix!$A$8:$O$21,6,FALSE)*(AD47*$BJ47)</f>
        <v>0</v>
      </c>
      <c r="CD47" s="116">
        <f>HLOOKUP(CD$6,Matrix!$A$8:$O$21,6,FALSE)*(AE47*$BJ47)</f>
        <v>0</v>
      </c>
      <c r="CE47" s="117">
        <f>HLOOKUP(CE$6,Matrix!$A$8:$O$21,7,FALSE)*(AF47*$BJ47)</f>
        <v>0</v>
      </c>
      <c r="CF47" s="117">
        <f>HLOOKUP(CF$6,Matrix!$A$8:$O$21,7,FALSE)*(AG47*$BJ47)</f>
        <v>0</v>
      </c>
      <c r="CG47" s="117">
        <f>HLOOKUP(CG$6,Matrix!$A$8:$O$21,7,FALSE)*(AH47*$BJ47)</f>
        <v>0</v>
      </c>
      <c r="CH47" s="117">
        <f>HLOOKUP(CH$6,Matrix!$A$8:$O$21,7,FALSE)*(AI47*$BJ47)</f>
        <v>0</v>
      </c>
      <c r="CI47" s="116">
        <f>HLOOKUP(CI$6,Matrix!$A$8:$O$21,8,FALSE)*(AJ47*$BJ47)</f>
        <v>0</v>
      </c>
      <c r="CJ47" s="116">
        <f>HLOOKUP(CJ$6,Matrix!$A$8:$O$21,8,FALSE)*(AK47*$BJ47)</f>
        <v>0</v>
      </c>
      <c r="CK47" s="116">
        <f>HLOOKUP(CK$6,Matrix!$A$8:$O$21,8,FALSE)*(AL47*$BJ47)</f>
        <v>0</v>
      </c>
      <c r="CL47" s="116">
        <f>HLOOKUP(CL$6,Matrix!$A$8:$O$21,8,FALSE)*(AM47*$BJ47)</f>
        <v>0</v>
      </c>
      <c r="CM47" s="117">
        <f>HLOOKUP(CM$6,Matrix!$A$8:$O$21,9,FALSE)*(AN47*$BJ47)</f>
        <v>0</v>
      </c>
      <c r="CN47" s="117">
        <f>HLOOKUP(CN$6,Matrix!$A$8:$O$21,9,FALSE)*(AO47*$BJ47)</f>
        <v>0</v>
      </c>
      <c r="CO47" s="117">
        <f>HLOOKUP(CO$6,Matrix!$A$8:$O$21,9,FALSE)*(AP47*$BJ47)</f>
        <v>0</v>
      </c>
      <c r="CP47" s="117">
        <f>HLOOKUP(CP$6,Matrix!$A$8:$O$21,9,FALSE)*(AQ47*$BJ47)</f>
        <v>0</v>
      </c>
      <c r="CQ47" s="116">
        <f>HLOOKUP(CQ$6,Matrix!$A$8:$O$21,10,FALSE)*(AR47*$BJ47)</f>
        <v>0</v>
      </c>
      <c r="CR47" s="116">
        <f>HLOOKUP(CR$6,Matrix!$A$8:$O$21,10,FALSE)*(AS47*$BJ47)</f>
        <v>0</v>
      </c>
      <c r="CS47" s="116">
        <f>HLOOKUP(CS$6,Matrix!$A$8:$O$21,10,FALSE)*(AT47*$BJ47)</f>
        <v>0</v>
      </c>
      <c r="CT47" s="116">
        <f>HLOOKUP(CT$6,Matrix!$A$8:$O$21,10,FALSE)*(AU47*$BJ47)</f>
        <v>0</v>
      </c>
      <c r="CU47" s="117">
        <f>HLOOKUP(CU$6,Matrix!$A$8:$O$21,11,FALSE)*(AV47*$BJ47)</f>
        <v>0</v>
      </c>
      <c r="CV47" s="117">
        <f>HLOOKUP(CV$6,Matrix!$A$8:$O$21,11,FALSE)*(AW47*$BJ47)</f>
        <v>0</v>
      </c>
      <c r="CW47" s="117">
        <f>HLOOKUP(CW$6,Matrix!$A$8:$O$21,11,FALSE)*(AX47*$BJ47)</f>
        <v>0</v>
      </c>
      <c r="CX47" s="117">
        <f>HLOOKUP(CX$6,Matrix!$A$8:$O$21,11,FALSE)*(AY47*$BJ47)</f>
        <v>0</v>
      </c>
      <c r="CY47" s="116">
        <f>HLOOKUP(CY$6,Matrix!$A$8:$O$21,12,FALSE)*(AZ47*$BJ47)</f>
        <v>0</v>
      </c>
      <c r="CZ47" s="116">
        <f>HLOOKUP(CZ$6,Matrix!$A$8:$O$21,12,FALSE)*(BA47*$BJ47)</f>
        <v>0</v>
      </c>
      <c r="DA47" s="116">
        <f>HLOOKUP(DA$6,Matrix!$A$8:$O$21,12,FALSE)*(BB47*$BJ47)</f>
        <v>0</v>
      </c>
      <c r="DB47" s="116">
        <f>HLOOKUP(DB$6,Matrix!$A$8:$O$21,12,FALSE)*(BC47*$BJ47)</f>
        <v>0</v>
      </c>
      <c r="DC47" s="117">
        <f>HLOOKUP(DC$6,Matrix!$A$8:$O$21,13,FALSE)*(BD47*$BJ47)</f>
        <v>0</v>
      </c>
      <c r="DD47" s="117">
        <f>HLOOKUP(DD$6,Matrix!$A$8:$O$21,13,FALSE)*(BE47*$BJ47)</f>
        <v>0</v>
      </c>
      <c r="DE47" s="117">
        <f>HLOOKUP(DE$6,Matrix!$A$8:$O$21,13,FALSE)*(BF47*$BJ47)</f>
        <v>0</v>
      </c>
      <c r="DF47" s="117">
        <f>HLOOKUP(DF$6,Matrix!$A$8:$O$21,13,FALSE)*(BG47*$BJ47)</f>
        <v>0</v>
      </c>
      <c r="DG47" s="118">
        <f t="shared" si="4"/>
        <v>0</v>
      </c>
    </row>
    <row r="48" spans="1:111">
      <c r="A48" s="296">
        <v>2</v>
      </c>
      <c r="B48" s="297">
        <v>6</v>
      </c>
      <c r="C48" s="297" t="s">
        <v>286</v>
      </c>
      <c r="D48" s="364" t="s">
        <v>279</v>
      </c>
      <c r="E48" s="364"/>
      <c r="F48" s="364"/>
      <c r="G48" s="364"/>
      <c r="H48" s="364"/>
      <c r="I48" s="364"/>
      <c r="J48" s="365"/>
      <c r="K48" s="111" t="s">
        <v>45</v>
      </c>
      <c r="L48" s="112"/>
      <c r="M48" s="112"/>
      <c r="N48" s="112"/>
      <c r="O48" s="112"/>
      <c r="P48" s="113"/>
      <c r="Q48" s="113"/>
      <c r="R48" s="113"/>
      <c r="S48" s="113"/>
      <c r="T48" s="112"/>
      <c r="U48" s="112"/>
      <c r="V48" s="112"/>
      <c r="W48" s="112"/>
      <c r="X48" s="113"/>
      <c r="Y48" s="113"/>
      <c r="Z48" s="113"/>
      <c r="AA48" s="113"/>
      <c r="AB48" s="112"/>
      <c r="AC48" s="112"/>
      <c r="AD48" s="112"/>
      <c r="AE48" s="112"/>
      <c r="AF48" s="113"/>
      <c r="AG48" s="113"/>
      <c r="AH48" s="113"/>
      <c r="AI48" s="113"/>
      <c r="AJ48" s="112"/>
      <c r="AK48" s="112"/>
      <c r="AL48" s="112"/>
      <c r="AM48" s="112"/>
      <c r="AN48" s="113"/>
      <c r="AO48" s="113"/>
      <c r="AP48" s="113"/>
      <c r="AQ48" s="113"/>
      <c r="AR48" s="112"/>
      <c r="AS48" s="112"/>
      <c r="AT48" s="112"/>
      <c r="AU48" s="112"/>
      <c r="AV48" s="113"/>
      <c r="AW48" s="113"/>
      <c r="AX48" s="113"/>
      <c r="AY48" s="113"/>
      <c r="AZ48" s="112"/>
      <c r="BA48" s="112"/>
      <c r="BB48" s="112"/>
      <c r="BC48" s="112"/>
      <c r="BD48" s="113"/>
      <c r="BE48" s="113"/>
      <c r="BF48" s="113"/>
      <c r="BG48" s="113"/>
      <c r="BH48" s="114">
        <f t="shared" si="0"/>
        <v>0</v>
      </c>
      <c r="BI48" s="106"/>
      <c r="BJ48" s="115">
        <f>VLOOKUP(K48,Matrix!$F$3:$G$5,2,FALSE)</f>
        <v>1</v>
      </c>
      <c r="BK48" s="116">
        <f>HLOOKUP(BK$6,Matrix!$A$8:$O$21,2,FALSE)*(L48*$BJ48)</f>
        <v>0</v>
      </c>
      <c r="BL48" s="116">
        <f>HLOOKUP(BL$6,Matrix!$A$8:$O$21,2,FALSE)*(M48*$BJ48)</f>
        <v>0</v>
      </c>
      <c r="BM48" s="116">
        <f>HLOOKUP(BM$6,Matrix!$A$8:$O$21,2,FALSE)*(N48*$BJ48)</f>
        <v>0</v>
      </c>
      <c r="BN48" s="116">
        <f>HLOOKUP(BN$6,Matrix!$A$8:$O$21,2,FALSE)*(O48*$BJ48)</f>
        <v>0</v>
      </c>
      <c r="BO48" s="117">
        <f>HLOOKUP(BO$6,Matrix!$A$8:$O$21,3,FALSE)*(P48*$BJ48)</f>
        <v>0</v>
      </c>
      <c r="BP48" s="117">
        <f>HLOOKUP(BP$6,Matrix!$A$8:$O$21,3,FALSE)*(Q48*$BJ48)</f>
        <v>0</v>
      </c>
      <c r="BQ48" s="117">
        <f>HLOOKUP(BQ$6,Matrix!$A$8:$O$21,3,FALSE)*(R48*$BJ48)</f>
        <v>0</v>
      </c>
      <c r="BR48" s="117">
        <f>HLOOKUP(BR$6,Matrix!$A$8:$O$21,3,FALSE)*(S48*$BJ48)</f>
        <v>0</v>
      </c>
      <c r="BS48" s="116">
        <f>HLOOKUP(BS$6,Matrix!$A$8:$O$21,4,FALSE)*(T48*$BJ48)</f>
        <v>0</v>
      </c>
      <c r="BT48" s="116">
        <f>HLOOKUP(BT$6,Matrix!$A$8:$O$21,4,FALSE)*(U48*$BJ48)</f>
        <v>0</v>
      </c>
      <c r="BU48" s="116">
        <f>HLOOKUP(BU$6,Matrix!$A$8:$O$21,4,FALSE)*(V48*$BJ48)</f>
        <v>0</v>
      </c>
      <c r="BV48" s="116">
        <f>HLOOKUP(BV$6,Matrix!$A$8:$O$21,4,FALSE)*(W48*$BJ48)</f>
        <v>0</v>
      </c>
      <c r="BW48" s="117">
        <f>HLOOKUP(BW$6,Matrix!$A$8:$O$21,5,FALSE)*(X48*$BJ48)</f>
        <v>0</v>
      </c>
      <c r="BX48" s="117">
        <f>HLOOKUP(BX$6,Matrix!$A$8:$O$21,5,FALSE)*(Y48*$BJ48)</f>
        <v>0</v>
      </c>
      <c r="BY48" s="117">
        <f>HLOOKUP(BY$6,Matrix!$A$8:$O$21,5,FALSE)*(Z48*$BJ48)</f>
        <v>0</v>
      </c>
      <c r="BZ48" s="117">
        <f>HLOOKUP(BZ$6,Matrix!$A$8:$O$21,5,FALSE)*(AA48*$BJ48)</f>
        <v>0</v>
      </c>
      <c r="CA48" s="116">
        <f>HLOOKUP(CA$6,Matrix!$A$8:$O$21,6,FALSE)*(AB48*$BJ48)</f>
        <v>0</v>
      </c>
      <c r="CB48" s="116">
        <f>HLOOKUP(CB$6,Matrix!$A$8:$O$21,6,FALSE)*(AC48*$BJ48)</f>
        <v>0</v>
      </c>
      <c r="CC48" s="116">
        <f>HLOOKUP(CC$6,Matrix!$A$8:$O$21,6,FALSE)*(AD48*$BJ48)</f>
        <v>0</v>
      </c>
      <c r="CD48" s="116">
        <f>HLOOKUP(CD$6,Matrix!$A$8:$O$21,6,FALSE)*(AE48*$BJ48)</f>
        <v>0</v>
      </c>
      <c r="CE48" s="117">
        <f>HLOOKUP(CE$6,Matrix!$A$8:$O$21,7,FALSE)*(AF48*$BJ48)</f>
        <v>0</v>
      </c>
      <c r="CF48" s="117">
        <f>HLOOKUP(CF$6,Matrix!$A$8:$O$21,7,FALSE)*(AG48*$BJ48)</f>
        <v>0</v>
      </c>
      <c r="CG48" s="117">
        <f>HLOOKUP(CG$6,Matrix!$A$8:$O$21,7,FALSE)*(AH48*$BJ48)</f>
        <v>0</v>
      </c>
      <c r="CH48" s="117">
        <f>HLOOKUP(CH$6,Matrix!$A$8:$O$21,7,FALSE)*(AI48*$BJ48)</f>
        <v>0</v>
      </c>
      <c r="CI48" s="116">
        <f>HLOOKUP(CI$6,Matrix!$A$8:$O$21,8,FALSE)*(AJ48*$BJ48)</f>
        <v>0</v>
      </c>
      <c r="CJ48" s="116">
        <f>HLOOKUP(CJ$6,Matrix!$A$8:$O$21,8,FALSE)*(AK48*$BJ48)</f>
        <v>0</v>
      </c>
      <c r="CK48" s="116">
        <f>HLOOKUP(CK$6,Matrix!$A$8:$O$21,8,FALSE)*(AL48*$BJ48)</f>
        <v>0</v>
      </c>
      <c r="CL48" s="116">
        <f>HLOOKUP(CL$6,Matrix!$A$8:$O$21,8,FALSE)*(AM48*$BJ48)</f>
        <v>0</v>
      </c>
      <c r="CM48" s="117">
        <f>HLOOKUP(CM$6,Matrix!$A$8:$O$21,9,FALSE)*(AN48*$BJ48)</f>
        <v>0</v>
      </c>
      <c r="CN48" s="117">
        <f>HLOOKUP(CN$6,Matrix!$A$8:$O$21,9,FALSE)*(AO48*$BJ48)</f>
        <v>0</v>
      </c>
      <c r="CO48" s="117">
        <f>HLOOKUP(CO$6,Matrix!$A$8:$O$21,9,FALSE)*(AP48*$BJ48)</f>
        <v>0</v>
      </c>
      <c r="CP48" s="117">
        <f>HLOOKUP(CP$6,Matrix!$A$8:$O$21,9,FALSE)*(AQ48*$BJ48)</f>
        <v>0</v>
      </c>
      <c r="CQ48" s="116">
        <f>HLOOKUP(CQ$6,Matrix!$A$8:$O$21,10,FALSE)*(AR48*$BJ48)</f>
        <v>0</v>
      </c>
      <c r="CR48" s="116">
        <f>HLOOKUP(CR$6,Matrix!$A$8:$O$21,10,FALSE)*(AS48*$BJ48)</f>
        <v>0</v>
      </c>
      <c r="CS48" s="116">
        <f>HLOOKUP(CS$6,Matrix!$A$8:$O$21,10,FALSE)*(AT48*$BJ48)</f>
        <v>0</v>
      </c>
      <c r="CT48" s="116">
        <f>HLOOKUP(CT$6,Matrix!$A$8:$O$21,10,FALSE)*(AU48*$BJ48)</f>
        <v>0</v>
      </c>
      <c r="CU48" s="117">
        <f>HLOOKUP(CU$6,Matrix!$A$8:$O$21,11,FALSE)*(AV48*$BJ48)</f>
        <v>0</v>
      </c>
      <c r="CV48" s="117">
        <f>HLOOKUP(CV$6,Matrix!$A$8:$O$21,11,FALSE)*(AW48*$BJ48)</f>
        <v>0</v>
      </c>
      <c r="CW48" s="117">
        <f>HLOOKUP(CW$6,Matrix!$A$8:$O$21,11,FALSE)*(AX48*$BJ48)</f>
        <v>0</v>
      </c>
      <c r="CX48" s="117">
        <f>HLOOKUP(CX$6,Matrix!$A$8:$O$21,11,FALSE)*(AY48*$BJ48)</f>
        <v>0</v>
      </c>
      <c r="CY48" s="116">
        <f>HLOOKUP(CY$6,Matrix!$A$8:$O$21,12,FALSE)*(AZ48*$BJ48)</f>
        <v>0</v>
      </c>
      <c r="CZ48" s="116">
        <f>HLOOKUP(CZ$6,Matrix!$A$8:$O$21,12,FALSE)*(BA48*$BJ48)</f>
        <v>0</v>
      </c>
      <c r="DA48" s="116">
        <f>HLOOKUP(DA$6,Matrix!$A$8:$O$21,12,FALSE)*(BB48*$BJ48)</f>
        <v>0</v>
      </c>
      <c r="DB48" s="116">
        <f>HLOOKUP(DB$6,Matrix!$A$8:$O$21,12,FALSE)*(BC48*$BJ48)</f>
        <v>0</v>
      </c>
      <c r="DC48" s="117">
        <f>HLOOKUP(DC$6,Matrix!$A$8:$O$21,13,FALSE)*(BD48*$BJ48)</f>
        <v>0</v>
      </c>
      <c r="DD48" s="117">
        <f>HLOOKUP(DD$6,Matrix!$A$8:$O$21,13,FALSE)*(BE48*$BJ48)</f>
        <v>0</v>
      </c>
      <c r="DE48" s="117">
        <f>HLOOKUP(DE$6,Matrix!$A$8:$O$21,13,FALSE)*(BF48*$BJ48)</f>
        <v>0</v>
      </c>
      <c r="DF48" s="117">
        <f>HLOOKUP(DF$6,Matrix!$A$8:$O$21,13,FALSE)*(BG48*$BJ48)</f>
        <v>0</v>
      </c>
      <c r="DG48" s="118">
        <f t="shared" si="4"/>
        <v>0</v>
      </c>
    </row>
    <row r="49" spans="1:111" ht="14.5" customHeight="1">
      <c r="A49" s="296">
        <v>2</v>
      </c>
      <c r="B49" s="297">
        <v>6</v>
      </c>
      <c r="C49" s="297" t="s">
        <v>285</v>
      </c>
      <c r="D49" s="364" t="s">
        <v>280</v>
      </c>
      <c r="E49" s="364"/>
      <c r="F49" s="364"/>
      <c r="G49" s="364"/>
      <c r="H49" s="364"/>
      <c r="I49" s="364"/>
      <c r="J49" s="365"/>
      <c r="K49" s="111" t="s">
        <v>45</v>
      </c>
      <c r="L49" s="112"/>
      <c r="M49" s="112"/>
      <c r="N49" s="112"/>
      <c r="O49" s="112"/>
      <c r="P49" s="113"/>
      <c r="Q49" s="113"/>
      <c r="R49" s="113"/>
      <c r="S49" s="113"/>
      <c r="T49" s="112"/>
      <c r="U49" s="112"/>
      <c r="V49" s="112"/>
      <c r="W49" s="112"/>
      <c r="X49" s="113"/>
      <c r="Y49" s="113"/>
      <c r="Z49" s="113"/>
      <c r="AA49" s="113"/>
      <c r="AB49" s="112"/>
      <c r="AC49" s="112"/>
      <c r="AD49" s="112"/>
      <c r="AE49" s="112"/>
      <c r="AF49" s="113"/>
      <c r="AG49" s="113"/>
      <c r="AH49" s="113"/>
      <c r="AI49" s="113"/>
      <c r="AJ49" s="112"/>
      <c r="AK49" s="112"/>
      <c r="AL49" s="112"/>
      <c r="AM49" s="112"/>
      <c r="AN49" s="113"/>
      <c r="AO49" s="113"/>
      <c r="AP49" s="113"/>
      <c r="AQ49" s="113"/>
      <c r="AR49" s="112"/>
      <c r="AS49" s="112"/>
      <c r="AT49" s="112"/>
      <c r="AU49" s="112"/>
      <c r="AV49" s="113"/>
      <c r="AW49" s="113"/>
      <c r="AX49" s="113"/>
      <c r="AY49" s="113"/>
      <c r="AZ49" s="112"/>
      <c r="BA49" s="112"/>
      <c r="BB49" s="112"/>
      <c r="BC49" s="112"/>
      <c r="BD49" s="113"/>
      <c r="BE49" s="113"/>
      <c r="BF49" s="113"/>
      <c r="BG49" s="113"/>
      <c r="BH49" s="114">
        <f t="shared" ref="BH49:BH59" si="5">SUM(L49:BG49)</f>
        <v>0</v>
      </c>
      <c r="BI49" s="106"/>
      <c r="BJ49" s="115">
        <f>VLOOKUP(K49,Matrix!$F$3:$G$5,2,FALSE)</f>
        <v>1</v>
      </c>
      <c r="BK49" s="116">
        <f>HLOOKUP(BK$6,Matrix!$A$8:$O$21,2,FALSE)*(L49*$BJ49)</f>
        <v>0</v>
      </c>
      <c r="BL49" s="116">
        <f>HLOOKUP(BL$6,Matrix!$A$8:$O$21,2,FALSE)*(M49*$BJ49)</f>
        <v>0</v>
      </c>
      <c r="BM49" s="116">
        <f>HLOOKUP(BM$6,Matrix!$A$8:$O$21,2,FALSE)*(N49*$BJ49)</f>
        <v>0</v>
      </c>
      <c r="BN49" s="116">
        <f>HLOOKUP(BN$6,Matrix!$A$8:$O$21,2,FALSE)*(O49*$BJ49)</f>
        <v>0</v>
      </c>
      <c r="BO49" s="117">
        <f>HLOOKUP(BO$6,Matrix!$A$8:$O$21,3,FALSE)*(P49*$BJ49)</f>
        <v>0</v>
      </c>
      <c r="BP49" s="117">
        <f>HLOOKUP(BP$6,Matrix!$A$8:$O$21,3,FALSE)*(Q49*$BJ49)</f>
        <v>0</v>
      </c>
      <c r="BQ49" s="117">
        <f>HLOOKUP(BQ$6,Matrix!$A$8:$O$21,3,FALSE)*(R49*$BJ49)</f>
        <v>0</v>
      </c>
      <c r="BR49" s="117">
        <f>HLOOKUP(BR$6,Matrix!$A$8:$O$21,3,FALSE)*(S49*$BJ49)</f>
        <v>0</v>
      </c>
      <c r="BS49" s="116">
        <f>HLOOKUP(BS$6,Matrix!$A$8:$O$21,4,FALSE)*(T49*$BJ49)</f>
        <v>0</v>
      </c>
      <c r="BT49" s="116">
        <f>HLOOKUP(BT$6,Matrix!$A$8:$O$21,4,FALSE)*(U49*$BJ49)</f>
        <v>0</v>
      </c>
      <c r="BU49" s="116">
        <f>HLOOKUP(BU$6,Matrix!$A$8:$O$21,4,FALSE)*(V49*$BJ49)</f>
        <v>0</v>
      </c>
      <c r="BV49" s="116">
        <f>HLOOKUP(BV$6,Matrix!$A$8:$O$21,4,FALSE)*(W49*$BJ49)</f>
        <v>0</v>
      </c>
      <c r="BW49" s="117">
        <f>HLOOKUP(BW$6,Matrix!$A$8:$O$21,5,FALSE)*(X49*$BJ49)</f>
        <v>0</v>
      </c>
      <c r="BX49" s="117">
        <f>HLOOKUP(BX$6,Matrix!$A$8:$O$21,5,FALSE)*(Y49*$BJ49)</f>
        <v>0</v>
      </c>
      <c r="BY49" s="117">
        <f>HLOOKUP(BY$6,Matrix!$A$8:$O$21,5,FALSE)*(Z49*$BJ49)</f>
        <v>0</v>
      </c>
      <c r="BZ49" s="117">
        <f>HLOOKUP(BZ$6,Matrix!$A$8:$O$21,5,FALSE)*(AA49*$BJ49)</f>
        <v>0</v>
      </c>
      <c r="CA49" s="116">
        <f>HLOOKUP(CA$6,Matrix!$A$8:$O$21,6,FALSE)*(AB49*$BJ49)</f>
        <v>0</v>
      </c>
      <c r="CB49" s="116">
        <f>HLOOKUP(CB$6,Matrix!$A$8:$O$21,6,FALSE)*(AC49*$BJ49)</f>
        <v>0</v>
      </c>
      <c r="CC49" s="116">
        <f>HLOOKUP(CC$6,Matrix!$A$8:$O$21,6,FALSE)*(AD49*$BJ49)</f>
        <v>0</v>
      </c>
      <c r="CD49" s="116">
        <f>HLOOKUP(CD$6,Matrix!$A$8:$O$21,6,FALSE)*(AE49*$BJ49)</f>
        <v>0</v>
      </c>
      <c r="CE49" s="117">
        <f>HLOOKUP(CE$6,Matrix!$A$8:$O$21,7,FALSE)*(AF49*$BJ49)</f>
        <v>0</v>
      </c>
      <c r="CF49" s="117">
        <f>HLOOKUP(CF$6,Matrix!$A$8:$O$21,7,FALSE)*(AG49*$BJ49)</f>
        <v>0</v>
      </c>
      <c r="CG49" s="117">
        <f>HLOOKUP(CG$6,Matrix!$A$8:$O$21,7,FALSE)*(AH49*$BJ49)</f>
        <v>0</v>
      </c>
      <c r="CH49" s="117">
        <f>HLOOKUP(CH$6,Matrix!$A$8:$O$21,7,FALSE)*(AI49*$BJ49)</f>
        <v>0</v>
      </c>
      <c r="CI49" s="116">
        <f>HLOOKUP(CI$6,Matrix!$A$8:$O$21,8,FALSE)*(AJ49*$BJ49)</f>
        <v>0</v>
      </c>
      <c r="CJ49" s="116">
        <f>HLOOKUP(CJ$6,Matrix!$A$8:$O$21,8,FALSE)*(AK49*$BJ49)</f>
        <v>0</v>
      </c>
      <c r="CK49" s="116">
        <f>HLOOKUP(CK$6,Matrix!$A$8:$O$21,8,FALSE)*(AL49*$BJ49)</f>
        <v>0</v>
      </c>
      <c r="CL49" s="116">
        <f>HLOOKUP(CL$6,Matrix!$A$8:$O$21,8,FALSE)*(AM49*$BJ49)</f>
        <v>0</v>
      </c>
      <c r="CM49" s="117">
        <f>HLOOKUP(CM$6,Matrix!$A$8:$O$21,9,FALSE)*(AN49*$BJ49)</f>
        <v>0</v>
      </c>
      <c r="CN49" s="117">
        <f>HLOOKUP(CN$6,Matrix!$A$8:$O$21,9,FALSE)*(AO49*$BJ49)</f>
        <v>0</v>
      </c>
      <c r="CO49" s="117">
        <f>HLOOKUP(CO$6,Matrix!$A$8:$O$21,9,FALSE)*(AP49*$BJ49)</f>
        <v>0</v>
      </c>
      <c r="CP49" s="117">
        <f>HLOOKUP(CP$6,Matrix!$A$8:$O$21,9,FALSE)*(AQ49*$BJ49)</f>
        <v>0</v>
      </c>
      <c r="CQ49" s="116">
        <f>HLOOKUP(CQ$6,Matrix!$A$8:$O$21,10,FALSE)*(AR49*$BJ49)</f>
        <v>0</v>
      </c>
      <c r="CR49" s="116">
        <f>HLOOKUP(CR$6,Matrix!$A$8:$O$21,10,FALSE)*(AS49*$BJ49)</f>
        <v>0</v>
      </c>
      <c r="CS49" s="116">
        <f>HLOOKUP(CS$6,Matrix!$A$8:$O$21,10,FALSE)*(AT49*$BJ49)</f>
        <v>0</v>
      </c>
      <c r="CT49" s="116">
        <f>HLOOKUP(CT$6,Matrix!$A$8:$O$21,10,FALSE)*(AU49*$BJ49)</f>
        <v>0</v>
      </c>
      <c r="CU49" s="117">
        <f>HLOOKUP(CU$6,Matrix!$A$8:$O$21,11,FALSE)*(AV49*$BJ49)</f>
        <v>0</v>
      </c>
      <c r="CV49" s="117">
        <f>HLOOKUP(CV$6,Matrix!$A$8:$O$21,11,FALSE)*(AW49*$BJ49)</f>
        <v>0</v>
      </c>
      <c r="CW49" s="117">
        <f>HLOOKUP(CW$6,Matrix!$A$8:$O$21,11,FALSE)*(AX49*$BJ49)</f>
        <v>0</v>
      </c>
      <c r="CX49" s="117">
        <f>HLOOKUP(CX$6,Matrix!$A$8:$O$21,11,FALSE)*(AY49*$BJ49)</f>
        <v>0</v>
      </c>
      <c r="CY49" s="116">
        <f>HLOOKUP(CY$6,Matrix!$A$8:$O$21,12,FALSE)*(AZ49*$BJ49)</f>
        <v>0</v>
      </c>
      <c r="CZ49" s="116">
        <f>HLOOKUP(CZ$6,Matrix!$A$8:$O$21,12,FALSE)*(BA49*$BJ49)</f>
        <v>0</v>
      </c>
      <c r="DA49" s="116">
        <f>HLOOKUP(DA$6,Matrix!$A$8:$O$21,12,FALSE)*(BB49*$BJ49)</f>
        <v>0</v>
      </c>
      <c r="DB49" s="116">
        <f>HLOOKUP(DB$6,Matrix!$A$8:$O$21,12,FALSE)*(BC49*$BJ49)</f>
        <v>0</v>
      </c>
      <c r="DC49" s="117">
        <f>HLOOKUP(DC$6,Matrix!$A$8:$O$21,13,FALSE)*(BD49*$BJ49)</f>
        <v>0</v>
      </c>
      <c r="DD49" s="117">
        <f>HLOOKUP(DD$6,Matrix!$A$8:$O$21,13,FALSE)*(BE49*$BJ49)</f>
        <v>0</v>
      </c>
      <c r="DE49" s="117">
        <f>HLOOKUP(DE$6,Matrix!$A$8:$O$21,13,FALSE)*(BF49*$BJ49)</f>
        <v>0</v>
      </c>
      <c r="DF49" s="117">
        <f>HLOOKUP(DF$6,Matrix!$A$8:$O$21,13,FALSE)*(BG49*$BJ49)</f>
        <v>0</v>
      </c>
      <c r="DG49" s="118">
        <f t="shared" si="1"/>
        <v>0</v>
      </c>
    </row>
    <row r="50" spans="1:111" ht="14.5" customHeight="1">
      <c r="A50" s="296">
        <v>2</v>
      </c>
      <c r="B50" s="297">
        <v>6</v>
      </c>
      <c r="C50" s="297" t="s">
        <v>285</v>
      </c>
      <c r="D50" s="364" t="s">
        <v>281</v>
      </c>
      <c r="E50" s="364"/>
      <c r="F50" s="364"/>
      <c r="G50" s="364"/>
      <c r="H50" s="364"/>
      <c r="I50" s="364"/>
      <c r="J50" s="365"/>
      <c r="K50" s="111" t="s">
        <v>45</v>
      </c>
      <c r="L50" s="112"/>
      <c r="M50" s="112"/>
      <c r="N50" s="112"/>
      <c r="O50" s="112"/>
      <c r="P50" s="113"/>
      <c r="Q50" s="113"/>
      <c r="R50" s="113"/>
      <c r="S50" s="113"/>
      <c r="T50" s="112"/>
      <c r="U50" s="112"/>
      <c r="V50" s="112"/>
      <c r="W50" s="112"/>
      <c r="X50" s="113"/>
      <c r="Y50" s="113"/>
      <c r="Z50" s="113"/>
      <c r="AA50" s="113"/>
      <c r="AB50" s="112"/>
      <c r="AC50" s="112"/>
      <c r="AD50" s="112"/>
      <c r="AE50" s="112"/>
      <c r="AF50" s="113"/>
      <c r="AG50" s="113"/>
      <c r="AH50" s="113"/>
      <c r="AI50" s="113"/>
      <c r="AJ50" s="112"/>
      <c r="AK50" s="112"/>
      <c r="AL50" s="112"/>
      <c r="AM50" s="112"/>
      <c r="AN50" s="113"/>
      <c r="AO50" s="113"/>
      <c r="AP50" s="113"/>
      <c r="AQ50" s="113"/>
      <c r="AR50" s="112"/>
      <c r="AS50" s="112"/>
      <c r="AT50" s="112"/>
      <c r="AU50" s="112"/>
      <c r="AV50" s="113"/>
      <c r="AW50" s="113"/>
      <c r="AX50" s="113"/>
      <c r="AY50" s="113"/>
      <c r="AZ50" s="112"/>
      <c r="BA50" s="112"/>
      <c r="BB50" s="112"/>
      <c r="BC50" s="112"/>
      <c r="BD50" s="113"/>
      <c r="BE50" s="113"/>
      <c r="BF50" s="113"/>
      <c r="BG50" s="113"/>
      <c r="BH50" s="114">
        <f t="shared" si="5"/>
        <v>0</v>
      </c>
      <c r="BI50" s="106"/>
      <c r="BJ50" s="115">
        <f>VLOOKUP(K50,Matrix!$F$3:$G$5,2,FALSE)</f>
        <v>1</v>
      </c>
      <c r="BK50" s="116">
        <f>HLOOKUP(BK$6,Matrix!$A$8:$O$21,2,FALSE)*(L50*$BJ50)</f>
        <v>0</v>
      </c>
      <c r="BL50" s="116">
        <f>HLOOKUP(BL$6,Matrix!$A$8:$O$21,2,FALSE)*(M50*$BJ50)</f>
        <v>0</v>
      </c>
      <c r="BM50" s="116">
        <f>HLOOKUP(BM$6,Matrix!$A$8:$O$21,2,FALSE)*(N50*$BJ50)</f>
        <v>0</v>
      </c>
      <c r="BN50" s="116">
        <f>HLOOKUP(BN$6,Matrix!$A$8:$O$21,2,FALSE)*(O50*$BJ50)</f>
        <v>0</v>
      </c>
      <c r="BO50" s="117">
        <f>HLOOKUP(BO$6,Matrix!$A$8:$O$21,3,FALSE)*(P50*$BJ50)</f>
        <v>0</v>
      </c>
      <c r="BP50" s="117">
        <f>HLOOKUP(BP$6,Matrix!$A$8:$O$21,3,FALSE)*(Q50*$BJ50)</f>
        <v>0</v>
      </c>
      <c r="BQ50" s="117">
        <f>HLOOKUP(BQ$6,Matrix!$A$8:$O$21,3,FALSE)*(R50*$BJ50)</f>
        <v>0</v>
      </c>
      <c r="BR50" s="117">
        <f>HLOOKUP(BR$6,Matrix!$A$8:$O$21,3,FALSE)*(S50*$BJ50)</f>
        <v>0</v>
      </c>
      <c r="BS50" s="116">
        <f>HLOOKUP(BS$6,Matrix!$A$8:$O$21,4,FALSE)*(T50*$BJ50)</f>
        <v>0</v>
      </c>
      <c r="BT50" s="116">
        <f>HLOOKUP(BT$6,Matrix!$A$8:$O$21,4,FALSE)*(U50*$BJ50)</f>
        <v>0</v>
      </c>
      <c r="BU50" s="116">
        <f>HLOOKUP(BU$6,Matrix!$A$8:$O$21,4,FALSE)*(V50*$BJ50)</f>
        <v>0</v>
      </c>
      <c r="BV50" s="116">
        <f>HLOOKUP(BV$6,Matrix!$A$8:$O$21,4,FALSE)*(W50*$BJ50)</f>
        <v>0</v>
      </c>
      <c r="BW50" s="117">
        <f>HLOOKUP(BW$6,Matrix!$A$8:$O$21,5,FALSE)*(X50*$BJ50)</f>
        <v>0</v>
      </c>
      <c r="BX50" s="117">
        <f>HLOOKUP(BX$6,Matrix!$A$8:$O$21,5,FALSE)*(Y50*$BJ50)</f>
        <v>0</v>
      </c>
      <c r="BY50" s="117">
        <f>HLOOKUP(BY$6,Matrix!$A$8:$O$21,5,FALSE)*(Z50*$BJ50)</f>
        <v>0</v>
      </c>
      <c r="BZ50" s="117">
        <f>HLOOKUP(BZ$6,Matrix!$A$8:$O$21,5,FALSE)*(AA50*$BJ50)</f>
        <v>0</v>
      </c>
      <c r="CA50" s="116">
        <f>HLOOKUP(CA$6,Matrix!$A$8:$O$21,6,FALSE)*(AB50*$BJ50)</f>
        <v>0</v>
      </c>
      <c r="CB50" s="116">
        <f>HLOOKUP(CB$6,Matrix!$A$8:$O$21,6,FALSE)*(AC50*$BJ50)</f>
        <v>0</v>
      </c>
      <c r="CC50" s="116">
        <f>HLOOKUP(CC$6,Matrix!$A$8:$O$21,6,FALSE)*(AD50*$BJ50)</f>
        <v>0</v>
      </c>
      <c r="CD50" s="116">
        <f>HLOOKUP(CD$6,Matrix!$A$8:$O$21,6,FALSE)*(AE50*$BJ50)</f>
        <v>0</v>
      </c>
      <c r="CE50" s="117">
        <f>HLOOKUP(CE$6,Matrix!$A$8:$O$21,7,FALSE)*(AF50*$BJ50)</f>
        <v>0</v>
      </c>
      <c r="CF50" s="117">
        <f>HLOOKUP(CF$6,Matrix!$A$8:$O$21,7,FALSE)*(AG50*$BJ50)</f>
        <v>0</v>
      </c>
      <c r="CG50" s="117">
        <f>HLOOKUP(CG$6,Matrix!$A$8:$O$21,7,FALSE)*(AH50*$BJ50)</f>
        <v>0</v>
      </c>
      <c r="CH50" s="117">
        <f>HLOOKUP(CH$6,Matrix!$A$8:$O$21,7,FALSE)*(AI50*$BJ50)</f>
        <v>0</v>
      </c>
      <c r="CI50" s="116">
        <f>HLOOKUP(CI$6,Matrix!$A$8:$O$21,8,FALSE)*(AJ50*$BJ50)</f>
        <v>0</v>
      </c>
      <c r="CJ50" s="116">
        <f>HLOOKUP(CJ$6,Matrix!$A$8:$O$21,8,FALSE)*(AK50*$BJ50)</f>
        <v>0</v>
      </c>
      <c r="CK50" s="116">
        <f>HLOOKUP(CK$6,Matrix!$A$8:$O$21,8,FALSE)*(AL50*$BJ50)</f>
        <v>0</v>
      </c>
      <c r="CL50" s="116">
        <f>HLOOKUP(CL$6,Matrix!$A$8:$O$21,8,FALSE)*(AM50*$BJ50)</f>
        <v>0</v>
      </c>
      <c r="CM50" s="117">
        <f>HLOOKUP(CM$6,Matrix!$A$8:$O$21,9,FALSE)*(AN50*$BJ50)</f>
        <v>0</v>
      </c>
      <c r="CN50" s="117">
        <f>HLOOKUP(CN$6,Matrix!$A$8:$O$21,9,FALSE)*(AO50*$BJ50)</f>
        <v>0</v>
      </c>
      <c r="CO50" s="117">
        <f>HLOOKUP(CO$6,Matrix!$A$8:$O$21,9,FALSE)*(AP50*$BJ50)</f>
        <v>0</v>
      </c>
      <c r="CP50" s="117">
        <f>HLOOKUP(CP$6,Matrix!$A$8:$O$21,9,FALSE)*(AQ50*$BJ50)</f>
        <v>0</v>
      </c>
      <c r="CQ50" s="116">
        <f>HLOOKUP(CQ$6,Matrix!$A$8:$O$21,10,FALSE)*(AR50*$BJ50)</f>
        <v>0</v>
      </c>
      <c r="CR50" s="116">
        <f>HLOOKUP(CR$6,Matrix!$A$8:$O$21,10,FALSE)*(AS50*$BJ50)</f>
        <v>0</v>
      </c>
      <c r="CS50" s="116">
        <f>HLOOKUP(CS$6,Matrix!$A$8:$O$21,10,FALSE)*(AT50*$BJ50)</f>
        <v>0</v>
      </c>
      <c r="CT50" s="116">
        <f>HLOOKUP(CT$6,Matrix!$A$8:$O$21,10,FALSE)*(AU50*$BJ50)</f>
        <v>0</v>
      </c>
      <c r="CU50" s="117">
        <f>HLOOKUP(CU$6,Matrix!$A$8:$O$21,11,FALSE)*(AV50*$BJ50)</f>
        <v>0</v>
      </c>
      <c r="CV50" s="117">
        <f>HLOOKUP(CV$6,Matrix!$A$8:$O$21,11,FALSE)*(AW50*$BJ50)</f>
        <v>0</v>
      </c>
      <c r="CW50" s="117">
        <f>HLOOKUP(CW$6,Matrix!$A$8:$O$21,11,FALSE)*(AX50*$BJ50)</f>
        <v>0</v>
      </c>
      <c r="CX50" s="117">
        <f>HLOOKUP(CX$6,Matrix!$A$8:$O$21,11,FALSE)*(AY50*$BJ50)</f>
        <v>0</v>
      </c>
      <c r="CY50" s="116">
        <f>HLOOKUP(CY$6,Matrix!$A$8:$O$21,12,FALSE)*(AZ50*$BJ50)</f>
        <v>0</v>
      </c>
      <c r="CZ50" s="116">
        <f>HLOOKUP(CZ$6,Matrix!$A$8:$O$21,12,FALSE)*(BA50*$BJ50)</f>
        <v>0</v>
      </c>
      <c r="DA50" s="116">
        <f>HLOOKUP(DA$6,Matrix!$A$8:$O$21,12,FALSE)*(BB50*$BJ50)</f>
        <v>0</v>
      </c>
      <c r="DB50" s="116">
        <f>HLOOKUP(DB$6,Matrix!$A$8:$O$21,12,FALSE)*(BC50*$BJ50)</f>
        <v>0</v>
      </c>
      <c r="DC50" s="117">
        <f>HLOOKUP(DC$6,Matrix!$A$8:$O$21,13,FALSE)*(BD50*$BJ50)</f>
        <v>0</v>
      </c>
      <c r="DD50" s="117">
        <f>HLOOKUP(DD$6,Matrix!$A$8:$O$21,13,FALSE)*(BE50*$BJ50)</f>
        <v>0</v>
      </c>
      <c r="DE50" s="117">
        <f>HLOOKUP(DE$6,Matrix!$A$8:$O$21,13,FALSE)*(BF50*$BJ50)</f>
        <v>0</v>
      </c>
      <c r="DF50" s="117">
        <f>HLOOKUP(DF$6,Matrix!$A$8:$O$21,13,FALSE)*(BG50*$BJ50)</f>
        <v>0</v>
      </c>
      <c r="DG50" s="118">
        <f t="shared" si="1"/>
        <v>0</v>
      </c>
    </row>
    <row r="51" spans="1:111" ht="14.5" customHeight="1">
      <c r="A51" s="296">
        <v>2</v>
      </c>
      <c r="B51" s="297">
        <v>6</v>
      </c>
      <c r="C51" s="297" t="s">
        <v>285</v>
      </c>
      <c r="D51" s="364" t="s">
        <v>282</v>
      </c>
      <c r="E51" s="364"/>
      <c r="F51" s="364"/>
      <c r="G51" s="364"/>
      <c r="H51" s="364"/>
      <c r="I51" s="364"/>
      <c r="J51" s="365"/>
      <c r="K51" s="111" t="s">
        <v>45</v>
      </c>
      <c r="L51" s="112"/>
      <c r="M51" s="112"/>
      <c r="N51" s="112"/>
      <c r="O51" s="112"/>
      <c r="P51" s="113"/>
      <c r="Q51" s="113"/>
      <c r="R51" s="113"/>
      <c r="S51" s="113"/>
      <c r="T51" s="112"/>
      <c r="U51" s="112"/>
      <c r="V51" s="112"/>
      <c r="W51" s="112"/>
      <c r="X51" s="113"/>
      <c r="Y51" s="113"/>
      <c r="Z51" s="113"/>
      <c r="AA51" s="113"/>
      <c r="AB51" s="112"/>
      <c r="AC51" s="112"/>
      <c r="AD51" s="112"/>
      <c r="AE51" s="112"/>
      <c r="AF51" s="113"/>
      <c r="AG51" s="113"/>
      <c r="AH51" s="113"/>
      <c r="AI51" s="113"/>
      <c r="AJ51" s="112"/>
      <c r="AK51" s="112"/>
      <c r="AL51" s="112"/>
      <c r="AM51" s="112"/>
      <c r="AN51" s="113"/>
      <c r="AO51" s="113"/>
      <c r="AP51" s="113"/>
      <c r="AQ51" s="113"/>
      <c r="AR51" s="112"/>
      <c r="AS51" s="112"/>
      <c r="AT51" s="112"/>
      <c r="AU51" s="112"/>
      <c r="AV51" s="113"/>
      <c r="AW51" s="113"/>
      <c r="AX51" s="113"/>
      <c r="AY51" s="113"/>
      <c r="AZ51" s="112"/>
      <c r="BA51" s="112"/>
      <c r="BB51" s="112"/>
      <c r="BC51" s="112"/>
      <c r="BD51" s="113"/>
      <c r="BE51" s="113"/>
      <c r="BF51" s="113"/>
      <c r="BG51" s="113"/>
      <c r="BH51" s="114">
        <f t="shared" si="5"/>
        <v>0</v>
      </c>
      <c r="BI51" s="106"/>
      <c r="BJ51" s="115">
        <f>VLOOKUP(K51,Matrix!$F$3:$G$5,2,FALSE)</f>
        <v>1</v>
      </c>
      <c r="BK51" s="116">
        <f>HLOOKUP(BK$6,Matrix!$A$8:$O$21,2,FALSE)*(L51*$BJ51)</f>
        <v>0</v>
      </c>
      <c r="BL51" s="116">
        <f>HLOOKUP(BL$6,Matrix!$A$8:$O$21,2,FALSE)*(M51*$BJ51)</f>
        <v>0</v>
      </c>
      <c r="BM51" s="116">
        <f>HLOOKUP(BM$6,Matrix!$A$8:$O$21,2,FALSE)*(N51*$BJ51)</f>
        <v>0</v>
      </c>
      <c r="BN51" s="116">
        <f>HLOOKUP(BN$6,Matrix!$A$8:$O$21,2,FALSE)*(O51*$BJ51)</f>
        <v>0</v>
      </c>
      <c r="BO51" s="117">
        <f>HLOOKUP(BO$6,Matrix!$A$8:$O$21,3,FALSE)*(P51*$BJ51)</f>
        <v>0</v>
      </c>
      <c r="BP51" s="117">
        <f>HLOOKUP(BP$6,Matrix!$A$8:$O$21,3,FALSE)*(Q51*$BJ51)</f>
        <v>0</v>
      </c>
      <c r="BQ51" s="117">
        <f>HLOOKUP(BQ$6,Matrix!$A$8:$O$21,3,FALSE)*(R51*$BJ51)</f>
        <v>0</v>
      </c>
      <c r="BR51" s="117">
        <f>HLOOKUP(BR$6,Matrix!$A$8:$O$21,3,FALSE)*(S51*$BJ51)</f>
        <v>0</v>
      </c>
      <c r="BS51" s="116">
        <f>HLOOKUP(BS$6,Matrix!$A$8:$O$21,4,FALSE)*(T51*$BJ51)</f>
        <v>0</v>
      </c>
      <c r="BT51" s="116">
        <f>HLOOKUP(BT$6,Matrix!$A$8:$O$21,4,FALSE)*(U51*$BJ51)</f>
        <v>0</v>
      </c>
      <c r="BU51" s="116">
        <f>HLOOKUP(BU$6,Matrix!$A$8:$O$21,4,FALSE)*(V51*$BJ51)</f>
        <v>0</v>
      </c>
      <c r="BV51" s="116">
        <f>HLOOKUP(BV$6,Matrix!$A$8:$O$21,4,FALSE)*(W51*$BJ51)</f>
        <v>0</v>
      </c>
      <c r="BW51" s="117">
        <f>HLOOKUP(BW$6,Matrix!$A$8:$O$21,5,FALSE)*(X51*$BJ51)</f>
        <v>0</v>
      </c>
      <c r="BX51" s="117">
        <f>HLOOKUP(BX$6,Matrix!$A$8:$O$21,5,FALSE)*(Y51*$BJ51)</f>
        <v>0</v>
      </c>
      <c r="BY51" s="117">
        <f>HLOOKUP(BY$6,Matrix!$A$8:$O$21,5,FALSE)*(Z51*$BJ51)</f>
        <v>0</v>
      </c>
      <c r="BZ51" s="117">
        <f>HLOOKUP(BZ$6,Matrix!$A$8:$O$21,5,FALSE)*(AA51*$BJ51)</f>
        <v>0</v>
      </c>
      <c r="CA51" s="116">
        <f>HLOOKUP(CA$6,Matrix!$A$8:$O$21,6,FALSE)*(AB51*$BJ51)</f>
        <v>0</v>
      </c>
      <c r="CB51" s="116">
        <f>HLOOKUP(CB$6,Matrix!$A$8:$O$21,6,FALSE)*(AC51*$BJ51)</f>
        <v>0</v>
      </c>
      <c r="CC51" s="116">
        <f>HLOOKUP(CC$6,Matrix!$A$8:$O$21,6,FALSE)*(AD51*$BJ51)</f>
        <v>0</v>
      </c>
      <c r="CD51" s="116">
        <f>HLOOKUP(CD$6,Matrix!$A$8:$O$21,6,FALSE)*(AE51*$BJ51)</f>
        <v>0</v>
      </c>
      <c r="CE51" s="117">
        <f>HLOOKUP(CE$6,Matrix!$A$8:$O$21,7,FALSE)*(AF51*$BJ51)</f>
        <v>0</v>
      </c>
      <c r="CF51" s="117">
        <f>HLOOKUP(CF$6,Matrix!$A$8:$O$21,7,FALSE)*(AG51*$BJ51)</f>
        <v>0</v>
      </c>
      <c r="CG51" s="117">
        <f>HLOOKUP(CG$6,Matrix!$A$8:$O$21,7,FALSE)*(AH51*$BJ51)</f>
        <v>0</v>
      </c>
      <c r="CH51" s="117">
        <f>HLOOKUP(CH$6,Matrix!$A$8:$O$21,7,FALSE)*(AI51*$BJ51)</f>
        <v>0</v>
      </c>
      <c r="CI51" s="116">
        <f>HLOOKUP(CI$6,Matrix!$A$8:$O$21,8,FALSE)*(AJ51*$BJ51)</f>
        <v>0</v>
      </c>
      <c r="CJ51" s="116">
        <f>HLOOKUP(CJ$6,Matrix!$A$8:$O$21,8,FALSE)*(AK51*$BJ51)</f>
        <v>0</v>
      </c>
      <c r="CK51" s="116">
        <f>HLOOKUP(CK$6,Matrix!$A$8:$O$21,8,FALSE)*(AL51*$BJ51)</f>
        <v>0</v>
      </c>
      <c r="CL51" s="116">
        <f>HLOOKUP(CL$6,Matrix!$A$8:$O$21,8,FALSE)*(AM51*$BJ51)</f>
        <v>0</v>
      </c>
      <c r="CM51" s="117">
        <f>HLOOKUP(CM$6,Matrix!$A$8:$O$21,9,FALSE)*(AN51*$BJ51)</f>
        <v>0</v>
      </c>
      <c r="CN51" s="117">
        <f>HLOOKUP(CN$6,Matrix!$A$8:$O$21,9,FALSE)*(AO51*$BJ51)</f>
        <v>0</v>
      </c>
      <c r="CO51" s="117">
        <f>HLOOKUP(CO$6,Matrix!$A$8:$O$21,9,FALSE)*(AP51*$BJ51)</f>
        <v>0</v>
      </c>
      <c r="CP51" s="117">
        <f>HLOOKUP(CP$6,Matrix!$A$8:$O$21,9,FALSE)*(AQ51*$BJ51)</f>
        <v>0</v>
      </c>
      <c r="CQ51" s="116">
        <f>HLOOKUP(CQ$6,Matrix!$A$8:$O$21,10,FALSE)*(AR51*$BJ51)</f>
        <v>0</v>
      </c>
      <c r="CR51" s="116">
        <f>HLOOKUP(CR$6,Matrix!$A$8:$O$21,10,FALSE)*(AS51*$BJ51)</f>
        <v>0</v>
      </c>
      <c r="CS51" s="116">
        <f>HLOOKUP(CS$6,Matrix!$A$8:$O$21,10,FALSE)*(AT51*$BJ51)</f>
        <v>0</v>
      </c>
      <c r="CT51" s="116">
        <f>HLOOKUP(CT$6,Matrix!$A$8:$O$21,10,FALSE)*(AU51*$BJ51)</f>
        <v>0</v>
      </c>
      <c r="CU51" s="117">
        <f>HLOOKUP(CU$6,Matrix!$A$8:$O$21,11,FALSE)*(AV51*$BJ51)</f>
        <v>0</v>
      </c>
      <c r="CV51" s="117">
        <f>HLOOKUP(CV$6,Matrix!$A$8:$O$21,11,FALSE)*(AW51*$BJ51)</f>
        <v>0</v>
      </c>
      <c r="CW51" s="117">
        <f>HLOOKUP(CW$6,Matrix!$A$8:$O$21,11,FALSE)*(AX51*$BJ51)</f>
        <v>0</v>
      </c>
      <c r="CX51" s="117">
        <f>HLOOKUP(CX$6,Matrix!$A$8:$O$21,11,FALSE)*(AY51*$BJ51)</f>
        <v>0</v>
      </c>
      <c r="CY51" s="116">
        <f>HLOOKUP(CY$6,Matrix!$A$8:$O$21,12,FALSE)*(AZ51*$BJ51)</f>
        <v>0</v>
      </c>
      <c r="CZ51" s="116">
        <f>HLOOKUP(CZ$6,Matrix!$A$8:$O$21,12,FALSE)*(BA51*$BJ51)</f>
        <v>0</v>
      </c>
      <c r="DA51" s="116">
        <f>HLOOKUP(DA$6,Matrix!$A$8:$O$21,12,FALSE)*(BB51*$BJ51)</f>
        <v>0</v>
      </c>
      <c r="DB51" s="116">
        <f>HLOOKUP(DB$6,Matrix!$A$8:$O$21,12,FALSE)*(BC51*$BJ51)</f>
        <v>0</v>
      </c>
      <c r="DC51" s="117">
        <f>HLOOKUP(DC$6,Matrix!$A$8:$O$21,13,FALSE)*(BD51*$BJ51)</f>
        <v>0</v>
      </c>
      <c r="DD51" s="117">
        <f>HLOOKUP(DD$6,Matrix!$A$8:$O$21,13,FALSE)*(BE51*$BJ51)</f>
        <v>0</v>
      </c>
      <c r="DE51" s="117">
        <f>HLOOKUP(DE$6,Matrix!$A$8:$O$21,13,FALSE)*(BF51*$BJ51)</f>
        <v>0</v>
      </c>
      <c r="DF51" s="117">
        <f>HLOOKUP(DF$6,Matrix!$A$8:$O$21,13,FALSE)*(BG51*$BJ51)</f>
        <v>0</v>
      </c>
      <c r="DG51" s="118">
        <f t="shared" si="1"/>
        <v>0</v>
      </c>
    </row>
    <row r="52" spans="1:111" ht="14.5" customHeight="1">
      <c r="A52" s="296">
        <v>2</v>
      </c>
      <c r="B52" s="297">
        <v>6</v>
      </c>
      <c r="C52" s="297" t="s">
        <v>285</v>
      </c>
      <c r="D52" s="364" t="s">
        <v>283</v>
      </c>
      <c r="E52" s="364"/>
      <c r="F52" s="364"/>
      <c r="G52" s="364"/>
      <c r="H52" s="364"/>
      <c r="I52" s="364"/>
      <c r="J52" s="365"/>
      <c r="K52" s="111" t="s">
        <v>45</v>
      </c>
      <c r="L52" s="112"/>
      <c r="M52" s="112"/>
      <c r="N52" s="112"/>
      <c r="O52" s="112"/>
      <c r="P52" s="113"/>
      <c r="Q52" s="113"/>
      <c r="R52" s="113"/>
      <c r="S52" s="113"/>
      <c r="T52" s="112"/>
      <c r="U52" s="112"/>
      <c r="V52" s="112"/>
      <c r="W52" s="112"/>
      <c r="X52" s="113"/>
      <c r="Y52" s="113"/>
      <c r="Z52" s="113"/>
      <c r="AA52" s="113"/>
      <c r="AB52" s="112"/>
      <c r="AC52" s="112"/>
      <c r="AD52" s="112"/>
      <c r="AE52" s="112"/>
      <c r="AF52" s="113"/>
      <c r="AG52" s="113"/>
      <c r="AH52" s="113"/>
      <c r="AI52" s="113"/>
      <c r="AJ52" s="112"/>
      <c r="AK52" s="112"/>
      <c r="AL52" s="112"/>
      <c r="AM52" s="112"/>
      <c r="AN52" s="113"/>
      <c r="AO52" s="113"/>
      <c r="AP52" s="113"/>
      <c r="AQ52" s="113"/>
      <c r="AR52" s="112"/>
      <c r="AS52" s="112"/>
      <c r="AT52" s="112"/>
      <c r="AU52" s="112"/>
      <c r="AV52" s="113"/>
      <c r="AW52" s="113"/>
      <c r="AX52" s="113"/>
      <c r="AY52" s="113"/>
      <c r="AZ52" s="112"/>
      <c r="BA52" s="112"/>
      <c r="BB52" s="112"/>
      <c r="BC52" s="112"/>
      <c r="BD52" s="113"/>
      <c r="BE52" s="113"/>
      <c r="BF52" s="113"/>
      <c r="BG52" s="113"/>
      <c r="BH52" s="114">
        <f t="shared" si="5"/>
        <v>0</v>
      </c>
      <c r="BI52" s="106"/>
      <c r="BJ52" s="115">
        <f>VLOOKUP(K52,Matrix!$F$3:$G$5,2,FALSE)</f>
        <v>1</v>
      </c>
      <c r="BK52" s="116">
        <f>HLOOKUP(BK$6,Matrix!$A$8:$O$21,2,FALSE)*(L52*$BJ52)</f>
        <v>0</v>
      </c>
      <c r="BL52" s="116">
        <f>HLOOKUP(BL$6,Matrix!$A$8:$O$21,2,FALSE)*(M52*$BJ52)</f>
        <v>0</v>
      </c>
      <c r="BM52" s="116">
        <f>HLOOKUP(BM$6,Matrix!$A$8:$O$21,2,FALSE)*(N52*$BJ52)</f>
        <v>0</v>
      </c>
      <c r="BN52" s="116">
        <f>HLOOKUP(BN$6,Matrix!$A$8:$O$21,2,FALSE)*(O52*$BJ52)</f>
        <v>0</v>
      </c>
      <c r="BO52" s="117">
        <f>HLOOKUP(BO$6,Matrix!$A$8:$O$21,3,FALSE)*(P52*$BJ52)</f>
        <v>0</v>
      </c>
      <c r="BP52" s="117">
        <f>HLOOKUP(BP$6,Matrix!$A$8:$O$21,3,FALSE)*(Q52*$BJ52)</f>
        <v>0</v>
      </c>
      <c r="BQ52" s="117">
        <f>HLOOKUP(BQ$6,Matrix!$A$8:$O$21,3,FALSE)*(R52*$BJ52)</f>
        <v>0</v>
      </c>
      <c r="BR52" s="117">
        <f>HLOOKUP(BR$6,Matrix!$A$8:$O$21,3,FALSE)*(S52*$BJ52)</f>
        <v>0</v>
      </c>
      <c r="BS52" s="116">
        <f>HLOOKUP(BS$6,Matrix!$A$8:$O$21,4,FALSE)*(T52*$BJ52)</f>
        <v>0</v>
      </c>
      <c r="BT52" s="116">
        <f>HLOOKUP(BT$6,Matrix!$A$8:$O$21,4,FALSE)*(U52*$BJ52)</f>
        <v>0</v>
      </c>
      <c r="BU52" s="116">
        <f>HLOOKUP(BU$6,Matrix!$A$8:$O$21,4,FALSE)*(V52*$BJ52)</f>
        <v>0</v>
      </c>
      <c r="BV52" s="116">
        <f>HLOOKUP(BV$6,Matrix!$A$8:$O$21,4,FALSE)*(W52*$BJ52)</f>
        <v>0</v>
      </c>
      <c r="BW52" s="117">
        <f>HLOOKUP(BW$6,Matrix!$A$8:$O$21,5,FALSE)*(X52*$BJ52)</f>
        <v>0</v>
      </c>
      <c r="BX52" s="117">
        <f>HLOOKUP(BX$6,Matrix!$A$8:$O$21,5,FALSE)*(Y52*$BJ52)</f>
        <v>0</v>
      </c>
      <c r="BY52" s="117">
        <f>HLOOKUP(BY$6,Matrix!$A$8:$O$21,5,FALSE)*(Z52*$BJ52)</f>
        <v>0</v>
      </c>
      <c r="BZ52" s="117">
        <f>HLOOKUP(BZ$6,Matrix!$A$8:$O$21,5,FALSE)*(AA52*$BJ52)</f>
        <v>0</v>
      </c>
      <c r="CA52" s="116">
        <f>HLOOKUP(CA$6,Matrix!$A$8:$O$21,6,FALSE)*(AB52*$BJ52)</f>
        <v>0</v>
      </c>
      <c r="CB52" s="116">
        <f>HLOOKUP(CB$6,Matrix!$A$8:$O$21,6,FALSE)*(AC52*$BJ52)</f>
        <v>0</v>
      </c>
      <c r="CC52" s="116">
        <f>HLOOKUP(CC$6,Matrix!$A$8:$O$21,6,FALSE)*(AD52*$BJ52)</f>
        <v>0</v>
      </c>
      <c r="CD52" s="116">
        <f>HLOOKUP(CD$6,Matrix!$A$8:$O$21,6,FALSE)*(AE52*$BJ52)</f>
        <v>0</v>
      </c>
      <c r="CE52" s="117">
        <f>HLOOKUP(CE$6,Matrix!$A$8:$O$21,7,FALSE)*(AF52*$BJ52)</f>
        <v>0</v>
      </c>
      <c r="CF52" s="117">
        <f>HLOOKUP(CF$6,Matrix!$A$8:$O$21,7,FALSE)*(AG52*$BJ52)</f>
        <v>0</v>
      </c>
      <c r="CG52" s="117">
        <f>HLOOKUP(CG$6,Matrix!$A$8:$O$21,7,FALSE)*(AH52*$BJ52)</f>
        <v>0</v>
      </c>
      <c r="CH52" s="117">
        <f>HLOOKUP(CH$6,Matrix!$A$8:$O$21,7,FALSE)*(AI52*$BJ52)</f>
        <v>0</v>
      </c>
      <c r="CI52" s="116">
        <f>HLOOKUP(CI$6,Matrix!$A$8:$O$21,8,FALSE)*(AJ52*$BJ52)</f>
        <v>0</v>
      </c>
      <c r="CJ52" s="116">
        <f>HLOOKUP(CJ$6,Matrix!$A$8:$O$21,8,FALSE)*(AK52*$BJ52)</f>
        <v>0</v>
      </c>
      <c r="CK52" s="116">
        <f>HLOOKUP(CK$6,Matrix!$A$8:$O$21,8,FALSE)*(AL52*$BJ52)</f>
        <v>0</v>
      </c>
      <c r="CL52" s="116">
        <f>HLOOKUP(CL$6,Matrix!$A$8:$O$21,8,FALSE)*(AM52*$BJ52)</f>
        <v>0</v>
      </c>
      <c r="CM52" s="117">
        <f>HLOOKUP(CM$6,Matrix!$A$8:$O$21,9,FALSE)*(AN52*$BJ52)</f>
        <v>0</v>
      </c>
      <c r="CN52" s="117">
        <f>HLOOKUP(CN$6,Matrix!$A$8:$O$21,9,FALSE)*(AO52*$BJ52)</f>
        <v>0</v>
      </c>
      <c r="CO52" s="117">
        <f>HLOOKUP(CO$6,Matrix!$A$8:$O$21,9,FALSE)*(AP52*$BJ52)</f>
        <v>0</v>
      </c>
      <c r="CP52" s="117">
        <f>HLOOKUP(CP$6,Matrix!$A$8:$O$21,9,FALSE)*(AQ52*$BJ52)</f>
        <v>0</v>
      </c>
      <c r="CQ52" s="116">
        <f>HLOOKUP(CQ$6,Matrix!$A$8:$O$21,10,FALSE)*(AR52*$BJ52)</f>
        <v>0</v>
      </c>
      <c r="CR52" s="116">
        <f>HLOOKUP(CR$6,Matrix!$A$8:$O$21,10,FALSE)*(AS52*$BJ52)</f>
        <v>0</v>
      </c>
      <c r="CS52" s="116">
        <f>HLOOKUP(CS$6,Matrix!$A$8:$O$21,10,FALSE)*(AT52*$BJ52)</f>
        <v>0</v>
      </c>
      <c r="CT52" s="116">
        <f>HLOOKUP(CT$6,Matrix!$A$8:$O$21,10,FALSE)*(AU52*$BJ52)</f>
        <v>0</v>
      </c>
      <c r="CU52" s="117">
        <f>HLOOKUP(CU$6,Matrix!$A$8:$O$21,11,FALSE)*(AV52*$BJ52)</f>
        <v>0</v>
      </c>
      <c r="CV52" s="117">
        <f>HLOOKUP(CV$6,Matrix!$A$8:$O$21,11,FALSE)*(AW52*$BJ52)</f>
        <v>0</v>
      </c>
      <c r="CW52" s="117">
        <f>HLOOKUP(CW$6,Matrix!$A$8:$O$21,11,FALSE)*(AX52*$BJ52)</f>
        <v>0</v>
      </c>
      <c r="CX52" s="117">
        <f>HLOOKUP(CX$6,Matrix!$A$8:$O$21,11,FALSE)*(AY52*$BJ52)</f>
        <v>0</v>
      </c>
      <c r="CY52" s="116">
        <f>HLOOKUP(CY$6,Matrix!$A$8:$O$21,12,FALSE)*(AZ52*$BJ52)</f>
        <v>0</v>
      </c>
      <c r="CZ52" s="116">
        <f>HLOOKUP(CZ$6,Matrix!$A$8:$O$21,12,FALSE)*(BA52*$BJ52)</f>
        <v>0</v>
      </c>
      <c r="DA52" s="116">
        <f>HLOOKUP(DA$6,Matrix!$A$8:$O$21,12,FALSE)*(BB52*$BJ52)</f>
        <v>0</v>
      </c>
      <c r="DB52" s="116">
        <f>HLOOKUP(DB$6,Matrix!$A$8:$O$21,12,FALSE)*(BC52*$BJ52)</f>
        <v>0</v>
      </c>
      <c r="DC52" s="117">
        <f>HLOOKUP(DC$6,Matrix!$A$8:$O$21,13,FALSE)*(BD52*$BJ52)</f>
        <v>0</v>
      </c>
      <c r="DD52" s="117">
        <f>HLOOKUP(DD$6,Matrix!$A$8:$O$21,13,FALSE)*(BE52*$BJ52)</f>
        <v>0</v>
      </c>
      <c r="DE52" s="117">
        <f>HLOOKUP(DE$6,Matrix!$A$8:$O$21,13,FALSE)*(BF52*$BJ52)</f>
        <v>0</v>
      </c>
      <c r="DF52" s="117">
        <f>HLOOKUP(DF$6,Matrix!$A$8:$O$21,13,FALSE)*(BG52*$BJ52)</f>
        <v>0</v>
      </c>
      <c r="DG52" s="118">
        <f t="shared" si="1"/>
        <v>0</v>
      </c>
    </row>
    <row r="53" spans="1:111">
      <c r="A53" s="296">
        <v>2</v>
      </c>
      <c r="B53" s="297">
        <v>6</v>
      </c>
      <c r="C53" s="297" t="s">
        <v>285</v>
      </c>
      <c r="D53" s="364" t="s">
        <v>305</v>
      </c>
      <c r="E53" s="364"/>
      <c r="F53" s="364"/>
      <c r="G53" s="364"/>
      <c r="H53" s="364"/>
      <c r="I53" s="364"/>
      <c r="J53" s="365"/>
      <c r="K53" s="111" t="s">
        <v>45</v>
      </c>
      <c r="L53" s="112"/>
      <c r="M53" s="112"/>
      <c r="N53" s="112"/>
      <c r="O53" s="112"/>
      <c r="P53" s="113"/>
      <c r="Q53" s="113"/>
      <c r="R53" s="113"/>
      <c r="S53" s="113"/>
      <c r="T53" s="112"/>
      <c r="U53" s="112"/>
      <c r="V53" s="112"/>
      <c r="W53" s="112"/>
      <c r="X53" s="113"/>
      <c r="Y53" s="113"/>
      <c r="Z53" s="113"/>
      <c r="AA53" s="113"/>
      <c r="AB53" s="112"/>
      <c r="AC53" s="112"/>
      <c r="AD53" s="112"/>
      <c r="AE53" s="112"/>
      <c r="AF53" s="113"/>
      <c r="AG53" s="113"/>
      <c r="AH53" s="113"/>
      <c r="AI53" s="113"/>
      <c r="AJ53" s="112"/>
      <c r="AK53" s="112"/>
      <c r="AL53" s="112"/>
      <c r="AM53" s="112"/>
      <c r="AN53" s="113"/>
      <c r="AO53" s="113"/>
      <c r="AP53" s="113"/>
      <c r="AQ53" s="113"/>
      <c r="AR53" s="112"/>
      <c r="AS53" s="112"/>
      <c r="AT53" s="112"/>
      <c r="AU53" s="112"/>
      <c r="AV53" s="113"/>
      <c r="AW53" s="113"/>
      <c r="AX53" s="113"/>
      <c r="AY53" s="113"/>
      <c r="AZ53" s="112"/>
      <c r="BA53" s="112"/>
      <c r="BB53" s="112"/>
      <c r="BC53" s="112"/>
      <c r="BD53" s="113"/>
      <c r="BE53" s="113"/>
      <c r="BF53" s="113"/>
      <c r="BG53" s="113"/>
      <c r="BH53" s="114">
        <f t="shared" si="5"/>
        <v>0</v>
      </c>
      <c r="BI53" s="106"/>
      <c r="BJ53" s="115">
        <f>VLOOKUP(K53,Matrix!$F$3:$G$5,2,FALSE)</f>
        <v>1</v>
      </c>
      <c r="BK53" s="116">
        <f>HLOOKUP(BK$6,Matrix!$A$8:$O$21,2,FALSE)*(L53*$BJ53)</f>
        <v>0</v>
      </c>
      <c r="BL53" s="116">
        <f>HLOOKUP(BL$6,Matrix!$A$8:$O$21,2,FALSE)*(M53*$BJ53)</f>
        <v>0</v>
      </c>
      <c r="BM53" s="116">
        <f>HLOOKUP(BM$6,Matrix!$A$8:$O$21,2,FALSE)*(N53*$BJ53)</f>
        <v>0</v>
      </c>
      <c r="BN53" s="116">
        <f>HLOOKUP(BN$6,Matrix!$A$8:$O$21,2,FALSE)*(O53*$BJ53)</f>
        <v>0</v>
      </c>
      <c r="BO53" s="117">
        <f>HLOOKUP(BO$6,Matrix!$A$8:$O$21,3,FALSE)*(P53*$BJ53)</f>
        <v>0</v>
      </c>
      <c r="BP53" s="117">
        <f>HLOOKUP(BP$6,Matrix!$A$8:$O$21,3,FALSE)*(Q53*$BJ53)</f>
        <v>0</v>
      </c>
      <c r="BQ53" s="117">
        <f>HLOOKUP(BQ$6,Matrix!$A$8:$O$21,3,FALSE)*(R53*$BJ53)</f>
        <v>0</v>
      </c>
      <c r="BR53" s="117">
        <f>HLOOKUP(BR$6,Matrix!$A$8:$O$21,3,FALSE)*(S53*$BJ53)</f>
        <v>0</v>
      </c>
      <c r="BS53" s="116">
        <f>HLOOKUP(BS$6,Matrix!$A$8:$O$21,4,FALSE)*(T53*$BJ53)</f>
        <v>0</v>
      </c>
      <c r="BT53" s="116">
        <f>HLOOKUP(BT$6,Matrix!$A$8:$O$21,4,FALSE)*(U53*$BJ53)</f>
        <v>0</v>
      </c>
      <c r="BU53" s="116">
        <f>HLOOKUP(BU$6,Matrix!$A$8:$O$21,4,FALSE)*(V53*$BJ53)</f>
        <v>0</v>
      </c>
      <c r="BV53" s="116">
        <f>HLOOKUP(BV$6,Matrix!$A$8:$O$21,4,FALSE)*(W53*$BJ53)</f>
        <v>0</v>
      </c>
      <c r="BW53" s="117">
        <f>HLOOKUP(BW$6,Matrix!$A$8:$O$21,5,FALSE)*(X53*$BJ53)</f>
        <v>0</v>
      </c>
      <c r="BX53" s="117">
        <f>HLOOKUP(BX$6,Matrix!$A$8:$O$21,5,FALSE)*(Y53*$BJ53)</f>
        <v>0</v>
      </c>
      <c r="BY53" s="117">
        <f>HLOOKUP(BY$6,Matrix!$A$8:$O$21,5,FALSE)*(Z53*$BJ53)</f>
        <v>0</v>
      </c>
      <c r="BZ53" s="117">
        <f>HLOOKUP(BZ$6,Matrix!$A$8:$O$21,5,FALSE)*(AA53*$BJ53)</f>
        <v>0</v>
      </c>
      <c r="CA53" s="116">
        <f>HLOOKUP(CA$6,Matrix!$A$8:$O$21,6,FALSE)*(AB53*$BJ53)</f>
        <v>0</v>
      </c>
      <c r="CB53" s="116">
        <f>HLOOKUP(CB$6,Matrix!$A$8:$O$21,6,FALSE)*(AC53*$BJ53)</f>
        <v>0</v>
      </c>
      <c r="CC53" s="116">
        <f>HLOOKUP(CC$6,Matrix!$A$8:$O$21,6,FALSE)*(AD53*$BJ53)</f>
        <v>0</v>
      </c>
      <c r="CD53" s="116">
        <f>HLOOKUP(CD$6,Matrix!$A$8:$O$21,6,FALSE)*(AE53*$BJ53)</f>
        <v>0</v>
      </c>
      <c r="CE53" s="117">
        <f>HLOOKUP(CE$6,Matrix!$A$8:$O$21,7,FALSE)*(AF53*$BJ53)</f>
        <v>0</v>
      </c>
      <c r="CF53" s="117">
        <f>HLOOKUP(CF$6,Matrix!$A$8:$O$21,7,FALSE)*(AG53*$BJ53)</f>
        <v>0</v>
      </c>
      <c r="CG53" s="117">
        <f>HLOOKUP(CG$6,Matrix!$A$8:$O$21,7,FALSE)*(AH53*$BJ53)</f>
        <v>0</v>
      </c>
      <c r="CH53" s="117">
        <f>HLOOKUP(CH$6,Matrix!$A$8:$O$21,7,FALSE)*(AI53*$BJ53)</f>
        <v>0</v>
      </c>
      <c r="CI53" s="116">
        <f>HLOOKUP(CI$6,Matrix!$A$8:$O$21,8,FALSE)*(AJ53*$BJ53)</f>
        <v>0</v>
      </c>
      <c r="CJ53" s="116">
        <f>HLOOKUP(CJ$6,Matrix!$A$8:$O$21,8,FALSE)*(AK53*$BJ53)</f>
        <v>0</v>
      </c>
      <c r="CK53" s="116">
        <f>HLOOKUP(CK$6,Matrix!$A$8:$O$21,8,FALSE)*(AL53*$BJ53)</f>
        <v>0</v>
      </c>
      <c r="CL53" s="116">
        <f>HLOOKUP(CL$6,Matrix!$A$8:$O$21,8,FALSE)*(AM53*$BJ53)</f>
        <v>0</v>
      </c>
      <c r="CM53" s="117">
        <f>HLOOKUP(CM$6,Matrix!$A$8:$O$21,9,FALSE)*(AN53*$BJ53)</f>
        <v>0</v>
      </c>
      <c r="CN53" s="117">
        <f>HLOOKUP(CN$6,Matrix!$A$8:$O$21,9,FALSE)*(AO53*$BJ53)</f>
        <v>0</v>
      </c>
      <c r="CO53" s="117">
        <f>HLOOKUP(CO$6,Matrix!$A$8:$O$21,9,FALSE)*(AP53*$BJ53)</f>
        <v>0</v>
      </c>
      <c r="CP53" s="117">
        <f>HLOOKUP(CP$6,Matrix!$A$8:$O$21,9,FALSE)*(AQ53*$BJ53)</f>
        <v>0</v>
      </c>
      <c r="CQ53" s="116">
        <f>HLOOKUP(CQ$6,Matrix!$A$8:$O$21,10,FALSE)*(AR53*$BJ53)</f>
        <v>0</v>
      </c>
      <c r="CR53" s="116">
        <f>HLOOKUP(CR$6,Matrix!$A$8:$O$21,10,FALSE)*(AS53*$BJ53)</f>
        <v>0</v>
      </c>
      <c r="CS53" s="116">
        <f>HLOOKUP(CS$6,Matrix!$A$8:$O$21,10,FALSE)*(AT53*$BJ53)</f>
        <v>0</v>
      </c>
      <c r="CT53" s="116">
        <f>HLOOKUP(CT$6,Matrix!$A$8:$O$21,10,FALSE)*(AU53*$BJ53)</f>
        <v>0</v>
      </c>
      <c r="CU53" s="117">
        <f>HLOOKUP(CU$6,Matrix!$A$8:$O$21,11,FALSE)*(AV53*$BJ53)</f>
        <v>0</v>
      </c>
      <c r="CV53" s="117">
        <f>HLOOKUP(CV$6,Matrix!$A$8:$O$21,11,FALSE)*(AW53*$BJ53)</f>
        <v>0</v>
      </c>
      <c r="CW53" s="117">
        <f>HLOOKUP(CW$6,Matrix!$A$8:$O$21,11,FALSE)*(AX53*$BJ53)</f>
        <v>0</v>
      </c>
      <c r="CX53" s="117">
        <f>HLOOKUP(CX$6,Matrix!$A$8:$O$21,11,FALSE)*(AY53*$BJ53)</f>
        <v>0</v>
      </c>
      <c r="CY53" s="116">
        <f>HLOOKUP(CY$6,Matrix!$A$8:$O$21,12,FALSE)*(AZ53*$BJ53)</f>
        <v>0</v>
      </c>
      <c r="CZ53" s="116">
        <f>HLOOKUP(CZ$6,Matrix!$A$8:$O$21,12,FALSE)*(BA53*$BJ53)</f>
        <v>0</v>
      </c>
      <c r="DA53" s="116">
        <f>HLOOKUP(DA$6,Matrix!$A$8:$O$21,12,FALSE)*(BB53*$BJ53)</f>
        <v>0</v>
      </c>
      <c r="DB53" s="116">
        <f>HLOOKUP(DB$6,Matrix!$A$8:$O$21,12,FALSE)*(BC53*$BJ53)</f>
        <v>0</v>
      </c>
      <c r="DC53" s="117">
        <f>HLOOKUP(DC$6,Matrix!$A$8:$O$21,13,FALSE)*(BD53*$BJ53)</f>
        <v>0</v>
      </c>
      <c r="DD53" s="117">
        <f>HLOOKUP(DD$6,Matrix!$A$8:$O$21,13,FALSE)*(BE53*$BJ53)</f>
        <v>0</v>
      </c>
      <c r="DE53" s="117">
        <f>HLOOKUP(DE$6,Matrix!$A$8:$O$21,13,FALSE)*(BF53*$BJ53)</f>
        <v>0</v>
      </c>
      <c r="DF53" s="117">
        <f>HLOOKUP(DF$6,Matrix!$A$8:$O$21,13,FALSE)*(BG53*$BJ53)</f>
        <v>0</v>
      </c>
      <c r="DG53" s="118">
        <f t="shared" si="1"/>
        <v>0</v>
      </c>
    </row>
    <row r="54" spans="1:111" ht="20">
      <c r="A54" s="296">
        <v>2</v>
      </c>
      <c r="B54" s="297">
        <v>12</v>
      </c>
      <c r="C54" s="297" t="s">
        <v>307</v>
      </c>
      <c r="D54" s="364" t="s">
        <v>308</v>
      </c>
      <c r="E54" s="364"/>
      <c r="F54" s="364"/>
      <c r="G54" s="364"/>
      <c r="H54" s="364"/>
      <c r="I54" s="364"/>
      <c r="J54" s="365"/>
      <c r="K54" s="111" t="s">
        <v>45</v>
      </c>
      <c r="L54" s="112"/>
      <c r="M54" s="112"/>
      <c r="N54" s="112"/>
      <c r="O54" s="112"/>
      <c r="P54" s="113"/>
      <c r="Q54" s="113"/>
      <c r="R54" s="113"/>
      <c r="S54" s="113"/>
      <c r="T54" s="112"/>
      <c r="U54" s="112"/>
      <c r="V54" s="112"/>
      <c r="W54" s="112"/>
      <c r="X54" s="113"/>
      <c r="Y54" s="113"/>
      <c r="Z54" s="113"/>
      <c r="AA54" s="113"/>
      <c r="AB54" s="112"/>
      <c r="AC54" s="112"/>
      <c r="AD54" s="112"/>
      <c r="AE54" s="112"/>
      <c r="AF54" s="113"/>
      <c r="AG54" s="113"/>
      <c r="AH54" s="113"/>
      <c r="AI54" s="113"/>
      <c r="AJ54" s="112"/>
      <c r="AK54" s="112"/>
      <c r="AL54" s="112"/>
      <c r="AM54" s="112"/>
      <c r="AN54" s="113"/>
      <c r="AO54" s="113"/>
      <c r="AP54" s="113"/>
      <c r="AQ54" s="113"/>
      <c r="AR54" s="112"/>
      <c r="AS54" s="112"/>
      <c r="AT54" s="112"/>
      <c r="AU54" s="112"/>
      <c r="AV54" s="113"/>
      <c r="AW54" s="113"/>
      <c r="AX54" s="113"/>
      <c r="AY54" s="113"/>
      <c r="AZ54" s="112"/>
      <c r="BA54" s="112"/>
      <c r="BB54" s="112"/>
      <c r="BC54" s="112"/>
      <c r="BD54" s="113"/>
      <c r="BE54" s="113"/>
      <c r="BF54" s="113"/>
      <c r="BG54" s="113"/>
      <c r="BH54" s="114">
        <f t="shared" si="5"/>
        <v>0</v>
      </c>
      <c r="BI54" s="106"/>
      <c r="BJ54" s="115">
        <f>VLOOKUP(K54,Matrix!$F$3:$G$5,2,FALSE)</f>
        <v>1</v>
      </c>
      <c r="BK54" s="116">
        <f>HLOOKUP(BK$6,Matrix!$A$8:$O$21,2,FALSE)*(L54*$BJ54)</f>
        <v>0</v>
      </c>
      <c r="BL54" s="116">
        <f>HLOOKUP(BL$6,Matrix!$A$8:$O$21,2,FALSE)*(M54*$BJ54)</f>
        <v>0</v>
      </c>
      <c r="BM54" s="116">
        <f>HLOOKUP(BM$6,Matrix!$A$8:$O$21,2,FALSE)*(N54*$BJ54)</f>
        <v>0</v>
      </c>
      <c r="BN54" s="116">
        <f>HLOOKUP(BN$6,Matrix!$A$8:$O$21,2,FALSE)*(O54*$BJ54)</f>
        <v>0</v>
      </c>
      <c r="BO54" s="117">
        <f>HLOOKUP(BO$6,Matrix!$A$8:$O$21,3,FALSE)*(P54*$BJ54)</f>
        <v>0</v>
      </c>
      <c r="BP54" s="117">
        <f>HLOOKUP(BP$6,Matrix!$A$8:$O$21,3,FALSE)*(Q54*$BJ54)</f>
        <v>0</v>
      </c>
      <c r="BQ54" s="117">
        <f>HLOOKUP(BQ$6,Matrix!$A$8:$O$21,3,FALSE)*(R54*$BJ54)</f>
        <v>0</v>
      </c>
      <c r="BR54" s="117">
        <f>HLOOKUP(BR$6,Matrix!$A$8:$O$21,3,FALSE)*(S54*$BJ54)</f>
        <v>0</v>
      </c>
      <c r="BS54" s="116">
        <f>HLOOKUP(BS$6,Matrix!$A$8:$O$21,4,FALSE)*(T54*$BJ54)</f>
        <v>0</v>
      </c>
      <c r="BT54" s="116">
        <f>HLOOKUP(BT$6,Matrix!$A$8:$O$21,4,FALSE)*(U54*$BJ54)</f>
        <v>0</v>
      </c>
      <c r="BU54" s="116">
        <f>HLOOKUP(BU$6,Matrix!$A$8:$O$21,4,FALSE)*(V54*$BJ54)</f>
        <v>0</v>
      </c>
      <c r="BV54" s="116">
        <f>HLOOKUP(BV$6,Matrix!$A$8:$O$21,4,FALSE)*(W54*$BJ54)</f>
        <v>0</v>
      </c>
      <c r="BW54" s="117">
        <f>HLOOKUP(BW$6,Matrix!$A$8:$O$21,5,FALSE)*(X54*$BJ54)</f>
        <v>0</v>
      </c>
      <c r="BX54" s="117">
        <f>HLOOKUP(BX$6,Matrix!$A$8:$O$21,5,FALSE)*(Y54*$BJ54)</f>
        <v>0</v>
      </c>
      <c r="BY54" s="117">
        <f>HLOOKUP(BY$6,Matrix!$A$8:$O$21,5,FALSE)*(Z54*$BJ54)</f>
        <v>0</v>
      </c>
      <c r="BZ54" s="117">
        <f>HLOOKUP(BZ$6,Matrix!$A$8:$O$21,5,FALSE)*(AA54*$BJ54)</f>
        <v>0</v>
      </c>
      <c r="CA54" s="116">
        <f>HLOOKUP(CA$6,Matrix!$A$8:$O$21,6,FALSE)*(AB54*$BJ54)</f>
        <v>0</v>
      </c>
      <c r="CB54" s="116">
        <f>HLOOKUP(CB$6,Matrix!$A$8:$O$21,6,FALSE)*(AC54*$BJ54)</f>
        <v>0</v>
      </c>
      <c r="CC54" s="116">
        <f>HLOOKUP(CC$6,Matrix!$A$8:$O$21,6,FALSE)*(AD54*$BJ54)</f>
        <v>0</v>
      </c>
      <c r="CD54" s="116">
        <f>HLOOKUP(CD$6,Matrix!$A$8:$O$21,6,FALSE)*(AE54*$BJ54)</f>
        <v>0</v>
      </c>
      <c r="CE54" s="117">
        <f>HLOOKUP(CE$6,Matrix!$A$8:$O$21,7,FALSE)*(AF54*$BJ54)</f>
        <v>0</v>
      </c>
      <c r="CF54" s="117">
        <f>HLOOKUP(CF$6,Matrix!$A$8:$O$21,7,FALSE)*(AG54*$BJ54)</f>
        <v>0</v>
      </c>
      <c r="CG54" s="117">
        <f>HLOOKUP(CG$6,Matrix!$A$8:$O$21,7,FALSE)*(AH54*$BJ54)</f>
        <v>0</v>
      </c>
      <c r="CH54" s="117">
        <f>HLOOKUP(CH$6,Matrix!$A$8:$O$21,7,FALSE)*(AI54*$BJ54)</f>
        <v>0</v>
      </c>
      <c r="CI54" s="116">
        <f>HLOOKUP(CI$6,Matrix!$A$8:$O$21,8,FALSE)*(AJ54*$BJ54)</f>
        <v>0</v>
      </c>
      <c r="CJ54" s="116">
        <f>HLOOKUP(CJ$6,Matrix!$A$8:$O$21,8,FALSE)*(AK54*$BJ54)</f>
        <v>0</v>
      </c>
      <c r="CK54" s="116">
        <f>HLOOKUP(CK$6,Matrix!$A$8:$O$21,8,FALSE)*(AL54*$BJ54)</f>
        <v>0</v>
      </c>
      <c r="CL54" s="116">
        <f>HLOOKUP(CL$6,Matrix!$A$8:$O$21,8,FALSE)*(AM54*$BJ54)</f>
        <v>0</v>
      </c>
      <c r="CM54" s="117">
        <f>HLOOKUP(CM$6,Matrix!$A$8:$O$21,9,FALSE)*(AN54*$BJ54)</f>
        <v>0</v>
      </c>
      <c r="CN54" s="117">
        <f>HLOOKUP(CN$6,Matrix!$A$8:$O$21,9,FALSE)*(AO54*$BJ54)</f>
        <v>0</v>
      </c>
      <c r="CO54" s="117">
        <f>HLOOKUP(CO$6,Matrix!$A$8:$O$21,9,FALSE)*(AP54*$BJ54)</f>
        <v>0</v>
      </c>
      <c r="CP54" s="117">
        <f>HLOOKUP(CP$6,Matrix!$A$8:$O$21,9,FALSE)*(AQ54*$BJ54)</f>
        <v>0</v>
      </c>
      <c r="CQ54" s="116">
        <f>HLOOKUP(CQ$6,Matrix!$A$8:$O$21,10,FALSE)*(AR54*$BJ54)</f>
        <v>0</v>
      </c>
      <c r="CR54" s="116">
        <f>HLOOKUP(CR$6,Matrix!$A$8:$O$21,10,FALSE)*(AS54*$BJ54)</f>
        <v>0</v>
      </c>
      <c r="CS54" s="116">
        <f>HLOOKUP(CS$6,Matrix!$A$8:$O$21,10,FALSE)*(AT54*$BJ54)</f>
        <v>0</v>
      </c>
      <c r="CT54" s="116">
        <f>HLOOKUP(CT$6,Matrix!$A$8:$O$21,10,FALSE)*(AU54*$BJ54)</f>
        <v>0</v>
      </c>
      <c r="CU54" s="117">
        <f>HLOOKUP(CU$6,Matrix!$A$8:$O$21,11,FALSE)*(AV54*$BJ54)</f>
        <v>0</v>
      </c>
      <c r="CV54" s="117">
        <f>HLOOKUP(CV$6,Matrix!$A$8:$O$21,11,FALSE)*(AW54*$BJ54)</f>
        <v>0</v>
      </c>
      <c r="CW54" s="117">
        <f>HLOOKUP(CW$6,Matrix!$A$8:$O$21,11,FALSE)*(AX54*$BJ54)</f>
        <v>0</v>
      </c>
      <c r="CX54" s="117">
        <f>HLOOKUP(CX$6,Matrix!$A$8:$O$21,11,FALSE)*(AY54*$BJ54)</f>
        <v>0</v>
      </c>
      <c r="CY54" s="116">
        <f>HLOOKUP(CY$6,Matrix!$A$8:$O$21,12,FALSE)*(AZ54*$BJ54)</f>
        <v>0</v>
      </c>
      <c r="CZ54" s="116">
        <f>HLOOKUP(CZ$6,Matrix!$A$8:$O$21,12,FALSE)*(BA54*$BJ54)</f>
        <v>0</v>
      </c>
      <c r="DA54" s="116">
        <f>HLOOKUP(DA$6,Matrix!$A$8:$O$21,12,FALSE)*(BB54*$BJ54)</f>
        <v>0</v>
      </c>
      <c r="DB54" s="116">
        <f>HLOOKUP(DB$6,Matrix!$A$8:$O$21,12,FALSE)*(BC54*$BJ54)</f>
        <v>0</v>
      </c>
      <c r="DC54" s="117">
        <f>HLOOKUP(DC$6,Matrix!$A$8:$O$21,13,FALSE)*(BD54*$BJ54)</f>
        <v>0</v>
      </c>
      <c r="DD54" s="117">
        <f>HLOOKUP(DD$6,Matrix!$A$8:$O$21,13,FALSE)*(BE54*$BJ54)</f>
        <v>0</v>
      </c>
      <c r="DE54" s="117">
        <f>HLOOKUP(DE$6,Matrix!$A$8:$O$21,13,FALSE)*(BF54*$BJ54)</f>
        <v>0</v>
      </c>
      <c r="DF54" s="117">
        <f>HLOOKUP(DF$6,Matrix!$A$8:$O$21,13,FALSE)*(BG54*$BJ54)</f>
        <v>0</v>
      </c>
      <c r="DG54" s="118">
        <f t="shared" si="1"/>
        <v>0</v>
      </c>
    </row>
    <row r="55" spans="1:111" ht="20">
      <c r="A55" s="293">
        <v>2</v>
      </c>
      <c r="B55" s="294">
        <v>12</v>
      </c>
      <c r="C55" s="294" t="s">
        <v>307</v>
      </c>
      <c r="D55" s="362" t="s">
        <v>309</v>
      </c>
      <c r="E55" s="362"/>
      <c r="F55" s="362"/>
      <c r="G55" s="362"/>
      <c r="H55" s="362"/>
      <c r="I55" s="362"/>
      <c r="J55" s="363"/>
      <c r="K55" s="111" t="s">
        <v>45</v>
      </c>
      <c r="L55" s="112"/>
      <c r="M55" s="112"/>
      <c r="N55" s="112">
        <v>1</v>
      </c>
      <c r="O55" s="112"/>
      <c r="P55" s="113"/>
      <c r="Q55" s="113">
        <v>1</v>
      </c>
      <c r="R55" s="113"/>
      <c r="S55" s="113"/>
      <c r="T55" s="112"/>
      <c r="U55" s="112"/>
      <c r="V55" s="112"/>
      <c r="W55" s="112"/>
      <c r="X55" s="113"/>
      <c r="Y55" s="113"/>
      <c r="Z55" s="113"/>
      <c r="AA55" s="113"/>
      <c r="AB55" s="112"/>
      <c r="AC55" s="112"/>
      <c r="AD55" s="112"/>
      <c r="AE55" s="112"/>
      <c r="AF55" s="113"/>
      <c r="AG55" s="113"/>
      <c r="AH55" s="113"/>
      <c r="AI55" s="113"/>
      <c r="AJ55" s="112"/>
      <c r="AK55" s="112"/>
      <c r="AL55" s="112"/>
      <c r="AM55" s="112"/>
      <c r="AN55" s="113"/>
      <c r="AO55" s="113"/>
      <c r="AP55" s="113"/>
      <c r="AQ55" s="113"/>
      <c r="AR55" s="112"/>
      <c r="AS55" s="112"/>
      <c r="AT55" s="112"/>
      <c r="AU55" s="112"/>
      <c r="AV55" s="113"/>
      <c r="AW55" s="113"/>
      <c r="AX55" s="113"/>
      <c r="AY55" s="113"/>
      <c r="AZ55" s="112"/>
      <c r="BA55" s="112"/>
      <c r="BB55" s="112"/>
      <c r="BC55" s="112"/>
      <c r="BD55" s="113"/>
      <c r="BE55" s="113"/>
      <c r="BF55" s="113"/>
      <c r="BG55" s="113"/>
      <c r="BH55" s="114">
        <f t="shared" si="5"/>
        <v>2</v>
      </c>
      <c r="BI55" s="106"/>
      <c r="BJ55" s="115">
        <f>VLOOKUP(K55,Matrix!$F$3:$G$5,2,FALSE)</f>
        <v>1</v>
      </c>
      <c r="BK55" s="116">
        <f>HLOOKUP(BK$6,Matrix!$A$8:$O$21,2,FALSE)*(L55*$BJ55)</f>
        <v>0</v>
      </c>
      <c r="BL55" s="116">
        <f>HLOOKUP(BL$6,Matrix!$A$8:$O$21,2,FALSE)*(M55*$BJ55)</f>
        <v>0</v>
      </c>
      <c r="BM55" s="116">
        <f>HLOOKUP(BM$6,Matrix!$A$8:$O$21,2,FALSE)*(N55*$BJ55)</f>
        <v>24</v>
      </c>
      <c r="BN55" s="116">
        <f>HLOOKUP(BN$6,Matrix!$A$8:$O$21,2,FALSE)*(O55*$BJ55)</f>
        <v>0</v>
      </c>
      <c r="BO55" s="117">
        <f>HLOOKUP(BO$6,Matrix!$A$8:$O$21,3,FALSE)*(P55*$BJ55)</f>
        <v>0</v>
      </c>
      <c r="BP55" s="117">
        <f>HLOOKUP(BP$6,Matrix!$A$8:$O$21,3,FALSE)*(Q55*$BJ55)</f>
        <v>8</v>
      </c>
      <c r="BQ55" s="117">
        <f>HLOOKUP(BQ$6,Matrix!$A$8:$O$21,3,FALSE)*(R55*$BJ55)</f>
        <v>0</v>
      </c>
      <c r="BR55" s="117">
        <f>HLOOKUP(BR$6,Matrix!$A$8:$O$21,3,FALSE)*(S55*$BJ55)</f>
        <v>0</v>
      </c>
      <c r="BS55" s="116">
        <f>HLOOKUP(BS$6,Matrix!$A$8:$O$21,4,FALSE)*(T55*$BJ55)</f>
        <v>0</v>
      </c>
      <c r="BT55" s="116">
        <f>HLOOKUP(BT$6,Matrix!$A$8:$O$21,4,FALSE)*(U55*$BJ55)</f>
        <v>0</v>
      </c>
      <c r="BU55" s="116">
        <f>HLOOKUP(BU$6,Matrix!$A$8:$O$21,4,FALSE)*(V55*$BJ55)</f>
        <v>0</v>
      </c>
      <c r="BV55" s="116">
        <f>HLOOKUP(BV$6,Matrix!$A$8:$O$21,4,FALSE)*(W55*$BJ55)</f>
        <v>0</v>
      </c>
      <c r="BW55" s="117">
        <f>HLOOKUP(BW$6,Matrix!$A$8:$O$21,5,FALSE)*(X55*$BJ55)</f>
        <v>0</v>
      </c>
      <c r="BX55" s="117">
        <f>HLOOKUP(BX$6,Matrix!$A$8:$O$21,5,FALSE)*(Y55*$BJ55)</f>
        <v>0</v>
      </c>
      <c r="BY55" s="117">
        <f>HLOOKUP(BY$6,Matrix!$A$8:$O$21,5,FALSE)*(Z55*$BJ55)</f>
        <v>0</v>
      </c>
      <c r="BZ55" s="117">
        <f>HLOOKUP(BZ$6,Matrix!$A$8:$O$21,5,FALSE)*(AA55*$BJ55)</f>
        <v>0</v>
      </c>
      <c r="CA55" s="116">
        <f>HLOOKUP(CA$6,Matrix!$A$8:$O$21,6,FALSE)*(AB55*$BJ55)</f>
        <v>0</v>
      </c>
      <c r="CB55" s="116">
        <f>HLOOKUP(CB$6,Matrix!$A$8:$O$21,6,FALSE)*(AC55*$BJ55)</f>
        <v>0</v>
      </c>
      <c r="CC55" s="116">
        <f>HLOOKUP(CC$6,Matrix!$A$8:$O$21,6,FALSE)*(AD55*$BJ55)</f>
        <v>0</v>
      </c>
      <c r="CD55" s="116">
        <f>HLOOKUP(CD$6,Matrix!$A$8:$O$21,6,FALSE)*(AE55*$BJ55)</f>
        <v>0</v>
      </c>
      <c r="CE55" s="117">
        <f>HLOOKUP(CE$6,Matrix!$A$8:$O$21,7,FALSE)*(AF55*$BJ55)</f>
        <v>0</v>
      </c>
      <c r="CF55" s="117">
        <f>HLOOKUP(CF$6,Matrix!$A$8:$O$21,7,FALSE)*(AG55*$BJ55)</f>
        <v>0</v>
      </c>
      <c r="CG55" s="117">
        <f>HLOOKUP(CG$6,Matrix!$A$8:$O$21,7,FALSE)*(AH55*$BJ55)</f>
        <v>0</v>
      </c>
      <c r="CH55" s="117">
        <f>HLOOKUP(CH$6,Matrix!$A$8:$O$21,7,FALSE)*(AI55*$BJ55)</f>
        <v>0</v>
      </c>
      <c r="CI55" s="116">
        <f>HLOOKUP(CI$6,Matrix!$A$8:$O$21,8,FALSE)*(AJ55*$BJ55)</f>
        <v>0</v>
      </c>
      <c r="CJ55" s="116">
        <f>HLOOKUP(CJ$6,Matrix!$A$8:$O$21,8,FALSE)*(AK55*$BJ55)</f>
        <v>0</v>
      </c>
      <c r="CK55" s="116">
        <f>HLOOKUP(CK$6,Matrix!$A$8:$O$21,8,FALSE)*(AL55*$BJ55)</f>
        <v>0</v>
      </c>
      <c r="CL55" s="116">
        <f>HLOOKUP(CL$6,Matrix!$A$8:$O$21,8,FALSE)*(AM55*$BJ55)</f>
        <v>0</v>
      </c>
      <c r="CM55" s="117">
        <f>HLOOKUP(CM$6,Matrix!$A$8:$O$21,9,FALSE)*(AN55*$BJ55)</f>
        <v>0</v>
      </c>
      <c r="CN55" s="117">
        <f>HLOOKUP(CN$6,Matrix!$A$8:$O$21,9,FALSE)*(AO55*$BJ55)</f>
        <v>0</v>
      </c>
      <c r="CO55" s="117">
        <f>HLOOKUP(CO$6,Matrix!$A$8:$O$21,9,FALSE)*(AP55*$BJ55)</f>
        <v>0</v>
      </c>
      <c r="CP55" s="117">
        <f>HLOOKUP(CP$6,Matrix!$A$8:$O$21,9,FALSE)*(AQ55*$BJ55)</f>
        <v>0</v>
      </c>
      <c r="CQ55" s="116">
        <f>HLOOKUP(CQ$6,Matrix!$A$8:$O$21,10,FALSE)*(AR55*$BJ55)</f>
        <v>0</v>
      </c>
      <c r="CR55" s="116">
        <f>HLOOKUP(CR$6,Matrix!$A$8:$O$21,10,FALSE)*(AS55*$BJ55)</f>
        <v>0</v>
      </c>
      <c r="CS55" s="116">
        <f>HLOOKUP(CS$6,Matrix!$A$8:$O$21,10,FALSE)*(AT55*$BJ55)</f>
        <v>0</v>
      </c>
      <c r="CT55" s="116">
        <f>HLOOKUP(CT$6,Matrix!$A$8:$O$21,10,FALSE)*(AU55*$BJ55)</f>
        <v>0</v>
      </c>
      <c r="CU55" s="117">
        <f>HLOOKUP(CU$6,Matrix!$A$8:$O$21,11,FALSE)*(AV55*$BJ55)</f>
        <v>0</v>
      </c>
      <c r="CV55" s="117">
        <f>HLOOKUP(CV$6,Matrix!$A$8:$O$21,11,FALSE)*(AW55*$BJ55)</f>
        <v>0</v>
      </c>
      <c r="CW55" s="117">
        <f>HLOOKUP(CW$6,Matrix!$A$8:$O$21,11,FALSE)*(AX55*$BJ55)</f>
        <v>0</v>
      </c>
      <c r="CX55" s="117">
        <f>HLOOKUP(CX$6,Matrix!$A$8:$O$21,11,FALSE)*(AY55*$BJ55)</f>
        <v>0</v>
      </c>
      <c r="CY55" s="116">
        <f>HLOOKUP(CY$6,Matrix!$A$8:$O$21,12,FALSE)*(AZ55*$BJ55)</f>
        <v>0</v>
      </c>
      <c r="CZ55" s="116">
        <f>HLOOKUP(CZ$6,Matrix!$A$8:$O$21,12,FALSE)*(BA55*$BJ55)</f>
        <v>0</v>
      </c>
      <c r="DA55" s="116">
        <f>HLOOKUP(DA$6,Matrix!$A$8:$O$21,12,FALSE)*(BB55*$BJ55)</f>
        <v>0</v>
      </c>
      <c r="DB55" s="116">
        <f>HLOOKUP(DB$6,Matrix!$A$8:$O$21,12,FALSE)*(BC55*$BJ55)</f>
        <v>0</v>
      </c>
      <c r="DC55" s="117">
        <f>HLOOKUP(DC$6,Matrix!$A$8:$O$21,13,FALSE)*(BD55*$BJ55)</f>
        <v>0</v>
      </c>
      <c r="DD55" s="117">
        <f>HLOOKUP(DD$6,Matrix!$A$8:$O$21,13,FALSE)*(BE55*$BJ55)</f>
        <v>0</v>
      </c>
      <c r="DE55" s="117">
        <f>HLOOKUP(DE$6,Matrix!$A$8:$O$21,13,FALSE)*(BF55*$BJ55)</f>
        <v>0</v>
      </c>
      <c r="DF55" s="117">
        <f>HLOOKUP(DF$6,Matrix!$A$8:$O$21,13,FALSE)*(BG55*$BJ55)</f>
        <v>0</v>
      </c>
      <c r="DG55" s="118">
        <f t="shared" si="1"/>
        <v>32</v>
      </c>
    </row>
    <row r="56" spans="1:111">
      <c r="A56" s="293"/>
      <c r="B56" s="294"/>
      <c r="C56" s="294"/>
      <c r="D56" s="294"/>
      <c r="E56" s="294"/>
      <c r="F56" s="294"/>
      <c r="G56" s="294"/>
      <c r="H56" s="294"/>
      <c r="I56" s="294"/>
      <c r="J56" s="295"/>
      <c r="K56" s="111" t="s">
        <v>45</v>
      </c>
      <c r="L56" s="112"/>
      <c r="M56" s="112"/>
      <c r="N56" s="112"/>
      <c r="O56" s="112"/>
      <c r="P56" s="113"/>
      <c r="Q56" s="113"/>
      <c r="R56" s="113"/>
      <c r="S56" s="113"/>
      <c r="T56" s="112"/>
      <c r="U56" s="112"/>
      <c r="V56" s="112"/>
      <c r="W56" s="112"/>
      <c r="X56" s="113"/>
      <c r="Y56" s="113"/>
      <c r="Z56" s="113"/>
      <c r="AA56" s="113"/>
      <c r="AB56" s="112"/>
      <c r="AC56" s="112"/>
      <c r="AD56" s="112"/>
      <c r="AE56" s="112"/>
      <c r="AF56" s="113"/>
      <c r="AG56" s="113"/>
      <c r="AH56" s="113"/>
      <c r="AI56" s="113"/>
      <c r="AJ56" s="112"/>
      <c r="AK56" s="112"/>
      <c r="AL56" s="112"/>
      <c r="AM56" s="112"/>
      <c r="AN56" s="113"/>
      <c r="AO56" s="113"/>
      <c r="AP56" s="113"/>
      <c r="AQ56" s="113"/>
      <c r="AR56" s="112"/>
      <c r="AS56" s="112"/>
      <c r="AT56" s="112"/>
      <c r="AU56" s="112"/>
      <c r="AV56" s="113"/>
      <c r="AW56" s="113"/>
      <c r="AX56" s="113"/>
      <c r="AY56" s="113"/>
      <c r="AZ56" s="112"/>
      <c r="BA56" s="112"/>
      <c r="BB56" s="112"/>
      <c r="BC56" s="112"/>
      <c r="BD56" s="113"/>
      <c r="BE56" s="113"/>
      <c r="BF56" s="113"/>
      <c r="BG56" s="113"/>
      <c r="BH56" s="114">
        <f t="shared" si="5"/>
        <v>0</v>
      </c>
      <c r="BI56" s="106"/>
      <c r="BJ56" s="115">
        <f>VLOOKUP(K56,Matrix!$F$3:$G$5,2,FALSE)</f>
        <v>1</v>
      </c>
      <c r="BK56" s="116">
        <f>HLOOKUP(BK$6,Matrix!$A$8:$O$21,2,FALSE)*(L56*$BJ56)</f>
        <v>0</v>
      </c>
      <c r="BL56" s="116">
        <f>HLOOKUP(BL$6,Matrix!$A$8:$O$21,2,FALSE)*(M56*$BJ56)</f>
        <v>0</v>
      </c>
      <c r="BM56" s="116">
        <f>HLOOKUP(BM$6,Matrix!$A$8:$O$21,2,FALSE)*(N56*$BJ56)</f>
        <v>0</v>
      </c>
      <c r="BN56" s="116">
        <f>HLOOKUP(BN$6,Matrix!$A$8:$O$21,2,FALSE)*(O56*$BJ56)</f>
        <v>0</v>
      </c>
      <c r="BO56" s="117">
        <f>HLOOKUP(BO$6,Matrix!$A$8:$O$21,3,FALSE)*(P56*$BJ56)</f>
        <v>0</v>
      </c>
      <c r="BP56" s="117">
        <f>HLOOKUP(BP$6,Matrix!$A$8:$O$21,3,FALSE)*(Q56*$BJ56)</f>
        <v>0</v>
      </c>
      <c r="BQ56" s="117">
        <f>HLOOKUP(BQ$6,Matrix!$A$8:$O$21,3,FALSE)*(R56*$BJ56)</f>
        <v>0</v>
      </c>
      <c r="BR56" s="117">
        <f>HLOOKUP(BR$6,Matrix!$A$8:$O$21,3,FALSE)*(S56*$BJ56)</f>
        <v>0</v>
      </c>
      <c r="BS56" s="116">
        <f>HLOOKUP(BS$6,Matrix!$A$8:$O$21,4,FALSE)*(T56*$BJ56)</f>
        <v>0</v>
      </c>
      <c r="BT56" s="116">
        <f>HLOOKUP(BT$6,Matrix!$A$8:$O$21,4,FALSE)*(U56*$BJ56)</f>
        <v>0</v>
      </c>
      <c r="BU56" s="116">
        <f>HLOOKUP(BU$6,Matrix!$A$8:$O$21,4,FALSE)*(V56*$BJ56)</f>
        <v>0</v>
      </c>
      <c r="BV56" s="116">
        <f>HLOOKUP(BV$6,Matrix!$A$8:$O$21,4,FALSE)*(W56*$BJ56)</f>
        <v>0</v>
      </c>
      <c r="BW56" s="117">
        <f>HLOOKUP(BW$6,Matrix!$A$8:$O$21,5,FALSE)*(X56*$BJ56)</f>
        <v>0</v>
      </c>
      <c r="BX56" s="117">
        <f>HLOOKUP(BX$6,Matrix!$A$8:$O$21,5,FALSE)*(Y56*$BJ56)</f>
        <v>0</v>
      </c>
      <c r="BY56" s="117">
        <f>HLOOKUP(BY$6,Matrix!$A$8:$O$21,5,FALSE)*(Z56*$BJ56)</f>
        <v>0</v>
      </c>
      <c r="BZ56" s="117">
        <f>HLOOKUP(BZ$6,Matrix!$A$8:$O$21,5,FALSE)*(AA56*$BJ56)</f>
        <v>0</v>
      </c>
      <c r="CA56" s="116">
        <f>HLOOKUP(CA$6,Matrix!$A$8:$O$21,6,FALSE)*(AB56*$BJ56)</f>
        <v>0</v>
      </c>
      <c r="CB56" s="116">
        <f>HLOOKUP(CB$6,Matrix!$A$8:$O$21,6,FALSE)*(AC56*$BJ56)</f>
        <v>0</v>
      </c>
      <c r="CC56" s="116">
        <f>HLOOKUP(CC$6,Matrix!$A$8:$O$21,6,FALSE)*(AD56*$BJ56)</f>
        <v>0</v>
      </c>
      <c r="CD56" s="116">
        <f>HLOOKUP(CD$6,Matrix!$A$8:$O$21,6,FALSE)*(AE56*$BJ56)</f>
        <v>0</v>
      </c>
      <c r="CE56" s="117">
        <f>HLOOKUP(CE$6,Matrix!$A$8:$O$21,7,FALSE)*(AF56*$BJ56)</f>
        <v>0</v>
      </c>
      <c r="CF56" s="117">
        <f>HLOOKUP(CF$6,Matrix!$A$8:$O$21,7,FALSE)*(AG56*$BJ56)</f>
        <v>0</v>
      </c>
      <c r="CG56" s="117">
        <f>HLOOKUP(CG$6,Matrix!$A$8:$O$21,7,FALSE)*(AH56*$BJ56)</f>
        <v>0</v>
      </c>
      <c r="CH56" s="117">
        <f>HLOOKUP(CH$6,Matrix!$A$8:$O$21,7,FALSE)*(AI56*$BJ56)</f>
        <v>0</v>
      </c>
      <c r="CI56" s="116">
        <f>HLOOKUP(CI$6,Matrix!$A$8:$O$21,8,FALSE)*(AJ56*$BJ56)</f>
        <v>0</v>
      </c>
      <c r="CJ56" s="116">
        <f>HLOOKUP(CJ$6,Matrix!$A$8:$O$21,8,FALSE)*(AK56*$BJ56)</f>
        <v>0</v>
      </c>
      <c r="CK56" s="116">
        <f>HLOOKUP(CK$6,Matrix!$A$8:$O$21,8,FALSE)*(AL56*$BJ56)</f>
        <v>0</v>
      </c>
      <c r="CL56" s="116">
        <f>HLOOKUP(CL$6,Matrix!$A$8:$O$21,8,FALSE)*(AM56*$BJ56)</f>
        <v>0</v>
      </c>
      <c r="CM56" s="117">
        <f>HLOOKUP(CM$6,Matrix!$A$8:$O$21,9,FALSE)*(AN56*$BJ56)</f>
        <v>0</v>
      </c>
      <c r="CN56" s="117">
        <f>HLOOKUP(CN$6,Matrix!$A$8:$O$21,9,FALSE)*(AO56*$BJ56)</f>
        <v>0</v>
      </c>
      <c r="CO56" s="117">
        <f>HLOOKUP(CO$6,Matrix!$A$8:$O$21,9,FALSE)*(AP56*$BJ56)</f>
        <v>0</v>
      </c>
      <c r="CP56" s="117">
        <f>HLOOKUP(CP$6,Matrix!$A$8:$O$21,9,FALSE)*(AQ56*$BJ56)</f>
        <v>0</v>
      </c>
      <c r="CQ56" s="116">
        <f>HLOOKUP(CQ$6,Matrix!$A$8:$O$21,10,FALSE)*(AR56*$BJ56)</f>
        <v>0</v>
      </c>
      <c r="CR56" s="116">
        <f>HLOOKUP(CR$6,Matrix!$A$8:$O$21,10,FALSE)*(AS56*$BJ56)</f>
        <v>0</v>
      </c>
      <c r="CS56" s="116">
        <f>HLOOKUP(CS$6,Matrix!$A$8:$O$21,10,FALSE)*(AT56*$BJ56)</f>
        <v>0</v>
      </c>
      <c r="CT56" s="116">
        <f>HLOOKUP(CT$6,Matrix!$A$8:$O$21,10,FALSE)*(AU56*$BJ56)</f>
        <v>0</v>
      </c>
      <c r="CU56" s="117">
        <f>HLOOKUP(CU$6,Matrix!$A$8:$O$21,11,FALSE)*(AV56*$BJ56)</f>
        <v>0</v>
      </c>
      <c r="CV56" s="117">
        <f>HLOOKUP(CV$6,Matrix!$A$8:$O$21,11,FALSE)*(AW56*$BJ56)</f>
        <v>0</v>
      </c>
      <c r="CW56" s="117">
        <f>HLOOKUP(CW$6,Matrix!$A$8:$O$21,11,FALSE)*(AX56*$BJ56)</f>
        <v>0</v>
      </c>
      <c r="CX56" s="117">
        <f>HLOOKUP(CX$6,Matrix!$A$8:$O$21,11,FALSE)*(AY56*$BJ56)</f>
        <v>0</v>
      </c>
      <c r="CY56" s="116">
        <f>HLOOKUP(CY$6,Matrix!$A$8:$O$21,12,FALSE)*(AZ56*$BJ56)</f>
        <v>0</v>
      </c>
      <c r="CZ56" s="116">
        <f>HLOOKUP(CZ$6,Matrix!$A$8:$O$21,12,FALSE)*(BA56*$BJ56)</f>
        <v>0</v>
      </c>
      <c r="DA56" s="116">
        <f>HLOOKUP(DA$6,Matrix!$A$8:$O$21,12,FALSE)*(BB56*$BJ56)</f>
        <v>0</v>
      </c>
      <c r="DB56" s="116">
        <f>HLOOKUP(DB$6,Matrix!$A$8:$O$21,12,FALSE)*(BC56*$BJ56)</f>
        <v>0</v>
      </c>
      <c r="DC56" s="117">
        <f>HLOOKUP(DC$6,Matrix!$A$8:$O$21,13,FALSE)*(BD56*$BJ56)</f>
        <v>0</v>
      </c>
      <c r="DD56" s="117">
        <f>HLOOKUP(DD$6,Matrix!$A$8:$O$21,13,FALSE)*(BE56*$BJ56)</f>
        <v>0</v>
      </c>
      <c r="DE56" s="117">
        <f>HLOOKUP(DE$6,Matrix!$A$8:$O$21,13,FALSE)*(BF56*$BJ56)</f>
        <v>0</v>
      </c>
      <c r="DF56" s="117">
        <f>HLOOKUP(DF$6,Matrix!$A$8:$O$21,13,FALSE)*(BG56*$BJ56)</f>
        <v>0</v>
      </c>
      <c r="DG56" s="118">
        <f t="shared" si="1"/>
        <v>0</v>
      </c>
    </row>
    <row r="57" spans="1:111">
      <c r="A57" s="293"/>
      <c r="B57" s="294"/>
      <c r="C57" s="294"/>
      <c r="D57" s="294"/>
      <c r="E57" s="294"/>
      <c r="F57" s="294"/>
      <c r="G57" s="294"/>
      <c r="H57" s="294"/>
      <c r="I57" s="294"/>
      <c r="J57" s="295"/>
      <c r="K57" s="111" t="s">
        <v>45</v>
      </c>
      <c r="L57" s="112"/>
      <c r="M57" s="112"/>
      <c r="N57" s="112"/>
      <c r="O57" s="112"/>
      <c r="P57" s="113"/>
      <c r="Q57" s="113"/>
      <c r="R57" s="113"/>
      <c r="S57" s="113"/>
      <c r="T57" s="112"/>
      <c r="U57" s="112"/>
      <c r="V57" s="112"/>
      <c r="W57" s="112"/>
      <c r="X57" s="113"/>
      <c r="Y57" s="113"/>
      <c r="Z57" s="113"/>
      <c r="AA57" s="113"/>
      <c r="AB57" s="112"/>
      <c r="AC57" s="112"/>
      <c r="AD57" s="112"/>
      <c r="AE57" s="112"/>
      <c r="AF57" s="113"/>
      <c r="AG57" s="113"/>
      <c r="AH57" s="113"/>
      <c r="AI57" s="113"/>
      <c r="AJ57" s="112"/>
      <c r="AK57" s="112"/>
      <c r="AL57" s="112"/>
      <c r="AM57" s="112"/>
      <c r="AN57" s="113"/>
      <c r="AO57" s="113"/>
      <c r="AP57" s="113"/>
      <c r="AQ57" s="113"/>
      <c r="AR57" s="112"/>
      <c r="AS57" s="112"/>
      <c r="AT57" s="112"/>
      <c r="AU57" s="112"/>
      <c r="AV57" s="113"/>
      <c r="AW57" s="113"/>
      <c r="AX57" s="113"/>
      <c r="AY57" s="113"/>
      <c r="AZ57" s="112"/>
      <c r="BA57" s="112"/>
      <c r="BB57" s="112"/>
      <c r="BC57" s="112"/>
      <c r="BD57" s="113"/>
      <c r="BE57" s="113"/>
      <c r="BF57" s="113"/>
      <c r="BG57" s="113"/>
      <c r="BH57" s="114">
        <f t="shared" si="5"/>
        <v>0</v>
      </c>
      <c r="BI57" s="106"/>
      <c r="BJ57" s="115">
        <f>VLOOKUP(K57,Matrix!$F$3:$G$5,2,FALSE)</f>
        <v>1</v>
      </c>
      <c r="BK57" s="116">
        <f>HLOOKUP(BK$6,Matrix!$A$8:$O$21,2,FALSE)*(L57*$BJ57)</f>
        <v>0</v>
      </c>
      <c r="BL57" s="116">
        <f>HLOOKUP(BL$6,Matrix!$A$8:$O$21,2,FALSE)*(M57*$BJ57)</f>
        <v>0</v>
      </c>
      <c r="BM57" s="116">
        <f>HLOOKUP(BM$6,Matrix!$A$8:$O$21,2,FALSE)*(N57*$BJ57)</f>
        <v>0</v>
      </c>
      <c r="BN57" s="116">
        <f>HLOOKUP(BN$6,Matrix!$A$8:$O$21,2,FALSE)*(O57*$BJ57)</f>
        <v>0</v>
      </c>
      <c r="BO57" s="117">
        <f>HLOOKUP(BO$6,Matrix!$A$8:$O$21,3,FALSE)*(P57*$BJ57)</f>
        <v>0</v>
      </c>
      <c r="BP57" s="117">
        <f>HLOOKUP(BP$6,Matrix!$A$8:$O$21,3,FALSE)*(Q57*$BJ57)</f>
        <v>0</v>
      </c>
      <c r="BQ57" s="117">
        <f>HLOOKUP(BQ$6,Matrix!$A$8:$O$21,3,FALSE)*(R57*$BJ57)</f>
        <v>0</v>
      </c>
      <c r="BR57" s="117">
        <f>HLOOKUP(BR$6,Matrix!$A$8:$O$21,3,FALSE)*(S57*$BJ57)</f>
        <v>0</v>
      </c>
      <c r="BS57" s="116">
        <f>HLOOKUP(BS$6,Matrix!$A$8:$O$21,4,FALSE)*(T57*$BJ57)</f>
        <v>0</v>
      </c>
      <c r="BT57" s="116">
        <f>HLOOKUP(BT$6,Matrix!$A$8:$O$21,4,FALSE)*(U57*$BJ57)</f>
        <v>0</v>
      </c>
      <c r="BU57" s="116">
        <f>HLOOKUP(BU$6,Matrix!$A$8:$O$21,4,FALSE)*(V57*$BJ57)</f>
        <v>0</v>
      </c>
      <c r="BV57" s="116">
        <f>HLOOKUP(BV$6,Matrix!$A$8:$O$21,4,FALSE)*(W57*$BJ57)</f>
        <v>0</v>
      </c>
      <c r="BW57" s="117">
        <f>HLOOKUP(BW$6,Matrix!$A$8:$O$21,5,FALSE)*(X57*$BJ57)</f>
        <v>0</v>
      </c>
      <c r="BX57" s="117">
        <f>HLOOKUP(BX$6,Matrix!$A$8:$O$21,5,FALSE)*(Y57*$BJ57)</f>
        <v>0</v>
      </c>
      <c r="BY57" s="117">
        <f>HLOOKUP(BY$6,Matrix!$A$8:$O$21,5,FALSE)*(Z57*$BJ57)</f>
        <v>0</v>
      </c>
      <c r="BZ57" s="117">
        <f>HLOOKUP(BZ$6,Matrix!$A$8:$O$21,5,FALSE)*(AA57*$BJ57)</f>
        <v>0</v>
      </c>
      <c r="CA57" s="116">
        <f>HLOOKUP(CA$6,Matrix!$A$8:$O$21,6,FALSE)*(AB57*$BJ57)</f>
        <v>0</v>
      </c>
      <c r="CB57" s="116">
        <f>HLOOKUP(CB$6,Matrix!$A$8:$O$21,6,FALSE)*(AC57*$BJ57)</f>
        <v>0</v>
      </c>
      <c r="CC57" s="116">
        <f>HLOOKUP(CC$6,Matrix!$A$8:$O$21,6,FALSE)*(AD57*$BJ57)</f>
        <v>0</v>
      </c>
      <c r="CD57" s="116">
        <f>HLOOKUP(CD$6,Matrix!$A$8:$O$21,6,FALSE)*(AE57*$BJ57)</f>
        <v>0</v>
      </c>
      <c r="CE57" s="117">
        <f>HLOOKUP(CE$6,Matrix!$A$8:$O$21,7,FALSE)*(AF57*$BJ57)</f>
        <v>0</v>
      </c>
      <c r="CF57" s="117">
        <f>HLOOKUP(CF$6,Matrix!$A$8:$O$21,7,FALSE)*(AG57*$BJ57)</f>
        <v>0</v>
      </c>
      <c r="CG57" s="117">
        <f>HLOOKUP(CG$6,Matrix!$A$8:$O$21,7,FALSE)*(AH57*$BJ57)</f>
        <v>0</v>
      </c>
      <c r="CH57" s="117">
        <f>HLOOKUP(CH$6,Matrix!$A$8:$O$21,7,FALSE)*(AI57*$BJ57)</f>
        <v>0</v>
      </c>
      <c r="CI57" s="116">
        <f>HLOOKUP(CI$6,Matrix!$A$8:$O$21,8,FALSE)*(AJ57*$BJ57)</f>
        <v>0</v>
      </c>
      <c r="CJ57" s="116">
        <f>HLOOKUP(CJ$6,Matrix!$A$8:$O$21,8,FALSE)*(AK57*$BJ57)</f>
        <v>0</v>
      </c>
      <c r="CK57" s="116">
        <f>HLOOKUP(CK$6,Matrix!$A$8:$O$21,8,FALSE)*(AL57*$BJ57)</f>
        <v>0</v>
      </c>
      <c r="CL57" s="116">
        <f>HLOOKUP(CL$6,Matrix!$A$8:$O$21,8,FALSE)*(AM57*$BJ57)</f>
        <v>0</v>
      </c>
      <c r="CM57" s="117">
        <f>HLOOKUP(CM$6,Matrix!$A$8:$O$21,9,FALSE)*(AN57*$BJ57)</f>
        <v>0</v>
      </c>
      <c r="CN57" s="117">
        <f>HLOOKUP(CN$6,Matrix!$A$8:$O$21,9,FALSE)*(AO57*$BJ57)</f>
        <v>0</v>
      </c>
      <c r="CO57" s="117">
        <f>HLOOKUP(CO$6,Matrix!$A$8:$O$21,9,FALSE)*(AP57*$BJ57)</f>
        <v>0</v>
      </c>
      <c r="CP57" s="117">
        <f>HLOOKUP(CP$6,Matrix!$A$8:$O$21,9,FALSE)*(AQ57*$BJ57)</f>
        <v>0</v>
      </c>
      <c r="CQ57" s="116">
        <f>HLOOKUP(CQ$6,Matrix!$A$8:$O$21,10,FALSE)*(AR57*$BJ57)</f>
        <v>0</v>
      </c>
      <c r="CR57" s="116">
        <f>HLOOKUP(CR$6,Matrix!$A$8:$O$21,10,FALSE)*(AS57*$BJ57)</f>
        <v>0</v>
      </c>
      <c r="CS57" s="116">
        <f>HLOOKUP(CS$6,Matrix!$A$8:$O$21,10,FALSE)*(AT57*$BJ57)</f>
        <v>0</v>
      </c>
      <c r="CT57" s="116">
        <f>HLOOKUP(CT$6,Matrix!$A$8:$O$21,10,FALSE)*(AU57*$BJ57)</f>
        <v>0</v>
      </c>
      <c r="CU57" s="117">
        <f>HLOOKUP(CU$6,Matrix!$A$8:$O$21,11,FALSE)*(AV57*$BJ57)</f>
        <v>0</v>
      </c>
      <c r="CV57" s="117">
        <f>HLOOKUP(CV$6,Matrix!$A$8:$O$21,11,FALSE)*(AW57*$BJ57)</f>
        <v>0</v>
      </c>
      <c r="CW57" s="117">
        <f>HLOOKUP(CW$6,Matrix!$A$8:$O$21,11,FALSE)*(AX57*$BJ57)</f>
        <v>0</v>
      </c>
      <c r="CX57" s="117">
        <f>HLOOKUP(CX$6,Matrix!$A$8:$O$21,11,FALSE)*(AY57*$BJ57)</f>
        <v>0</v>
      </c>
      <c r="CY57" s="116">
        <f>HLOOKUP(CY$6,Matrix!$A$8:$O$21,12,FALSE)*(AZ57*$BJ57)</f>
        <v>0</v>
      </c>
      <c r="CZ57" s="116">
        <f>HLOOKUP(CZ$6,Matrix!$A$8:$O$21,12,FALSE)*(BA57*$BJ57)</f>
        <v>0</v>
      </c>
      <c r="DA57" s="116">
        <f>HLOOKUP(DA$6,Matrix!$A$8:$O$21,12,FALSE)*(BB57*$BJ57)</f>
        <v>0</v>
      </c>
      <c r="DB57" s="116">
        <f>HLOOKUP(DB$6,Matrix!$A$8:$O$21,12,FALSE)*(BC57*$BJ57)</f>
        <v>0</v>
      </c>
      <c r="DC57" s="117">
        <f>HLOOKUP(DC$6,Matrix!$A$8:$O$21,13,FALSE)*(BD57*$BJ57)</f>
        <v>0</v>
      </c>
      <c r="DD57" s="117">
        <f>HLOOKUP(DD$6,Matrix!$A$8:$O$21,13,FALSE)*(BE57*$BJ57)</f>
        <v>0</v>
      </c>
      <c r="DE57" s="117">
        <f>HLOOKUP(DE$6,Matrix!$A$8:$O$21,13,FALSE)*(BF57*$BJ57)</f>
        <v>0</v>
      </c>
      <c r="DF57" s="117">
        <f>HLOOKUP(DF$6,Matrix!$A$8:$O$21,13,FALSE)*(BG57*$BJ57)</f>
        <v>0</v>
      </c>
      <c r="DG57" s="118">
        <f t="shared" si="1"/>
        <v>0</v>
      </c>
    </row>
    <row r="58" spans="1:111">
      <c r="A58" s="293"/>
      <c r="B58" s="294"/>
      <c r="C58" s="294"/>
      <c r="D58" s="294"/>
      <c r="E58" s="294"/>
      <c r="F58" s="294"/>
      <c r="G58" s="294"/>
      <c r="H58" s="294"/>
      <c r="I58" s="294"/>
      <c r="J58" s="295"/>
      <c r="K58" s="111" t="s">
        <v>45</v>
      </c>
      <c r="L58" s="112"/>
      <c r="M58" s="112"/>
      <c r="N58" s="112"/>
      <c r="O58" s="112"/>
      <c r="P58" s="113"/>
      <c r="Q58" s="113"/>
      <c r="R58" s="113"/>
      <c r="S58" s="113"/>
      <c r="T58" s="112"/>
      <c r="U58" s="112"/>
      <c r="V58" s="112"/>
      <c r="W58" s="112"/>
      <c r="X58" s="113"/>
      <c r="Y58" s="113"/>
      <c r="Z58" s="113"/>
      <c r="AA58" s="113"/>
      <c r="AB58" s="112"/>
      <c r="AC58" s="112"/>
      <c r="AD58" s="112"/>
      <c r="AE58" s="112"/>
      <c r="AF58" s="113"/>
      <c r="AG58" s="113"/>
      <c r="AH58" s="113"/>
      <c r="AI58" s="113"/>
      <c r="AJ58" s="112"/>
      <c r="AK58" s="112"/>
      <c r="AL58" s="112"/>
      <c r="AM58" s="112"/>
      <c r="AN58" s="113"/>
      <c r="AO58" s="113"/>
      <c r="AP58" s="113"/>
      <c r="AQ58" s="113"/>
      <c r="AR58" s="112"/>
      <c r="AS58" s="112"/>
      <c r="AT58" s="112"/>
      <c r="AU58" s="112"/>
      <c r="AV58" s="113"/>
      <c r="AW58" s="113"/>
      <c r="AX58" s="113"/>
      <c r="AY58" s="113"/>
      <c r="AZ58" s="112"/>
      <c r="BA58" s="112"/>
      <c r="BB58" s="112"/>
      <c r="BC58" s="112"/>
      <c r="BD58" s="113"/>
      <c r="BE58" s="113"/>
      <c r="BF58" s="113"/>
      <c r="BG58" s="113"/>
      <c r="BH58" s="114">
        <f t="shared" si="5"/>
        <v>0</v>
      </c>
      <c r="BI58" s="106"/>
      <c r="BJ58" s="115">
        <f>VLOOKUP(K58,Matrix!$F$3:$G$5,2,FALSE)</f>
        <v>1</v>
      </c>
      <c r="BK58" s="116">
        <f>HLOOKUP(BK$6,Matrix!$A$8:$O$21,2,FALSE)*(L58*$BJ58)</f>
        <v>0</v>
      </c>
      <c r="BL58" s="116">
        <f>HLOOKUP(BL$6,Matrix!$A$8:$O$21,2,FALSE)*(M58*$BJ58)</f>
        <v>0</v>
      </c>
      <c r="BM58" s="116">
        <f>HLOOKUP(BM$6,Matrix!$A$8:$O$21,2,FALSE)*(N58*$BJ58)</f>
        <v>0</v>
      </c>
      <c r="BN58" s="116">
        <f>HLOOKUP(BN$6,Matrix!$A$8:$O$21,2,FALSE)*(O58*$BJ58)</f>
        <v>0</v>
      </c>
      <c r="BO58" s="117">
        <f>HLOOKUP(BO$6,Matrix!$A$8:$O$21,3,FALSE)*(P58*$BJ58)</f>
        <v>0</v>
      </c>
      <c r="BP58" s="117">
        <f>HLOOKUP(BP$6,Matrix!$A$8:$O$21,3,FALSE)*(Q58*$BJ58)</f>
        <v>0</v>
      </c>
      <c r="BQ58" s="117">
        <f>HLOOKUP(BQ$6,Matrix!$A$8:$O$21,3,FALSE)*(R58*$BJ58)</f>
        <v>0</v>
      </c>
      <c r="BR58" s="117">
        <f>HLOOKUP(BR$6,Matrix!$A$8:$O$21,3,FALSE)*(S58*$BJ58)</f>
        <v>0</v>
      </c>
      <c r="BS58" s="116">
        <f>HLOOKUP(BS$6,Matrix!$A$8:$O$21,4,FALSE)*(T58*$BJ58)</f>
        <v>0</v>
      </c>
      <c r="BT58" s="116">
        <f>HLOOKUP(BT$6,Matrix!$A$8:$O$21,4,FALSE)*(U58*$BJ58)</f>
        <v>0</v>
      </c>
      <c r="BU58" s="116">
        <f>HLOOKUP(BU$6,Matrix!$A$8:$O$21,4,FALSE)*(V58*$BJ58)</f>
        <v>0</v>
      </c>
      <c r="BV58" s="116">
        <f>HLOOKUP(BV$6,Matrix!$A$8:$O$21,4,FALSE)*(W58*$BJ58)</f>
        <v>0</v>
      </c>
      <c r="BW58" s="117">
        <f>HLOOKUP(BW$6,Matrix!$A$8:$O$21,5,FALSE)*(X58*$BJ58)</f>
        <v>0</v>
      </c>
      <c r="BX58" s="117">
        <f>HLOOKUP(BX$6,Matrix!$A$8:$O$21,5,FALSE)*(Y58*$BJ58)</f>
        <v>0</v>
      </c>
      <c r="BY58" s="117">
        <f>HLOOKUP(BY$6,Matrix!$A$8:$O$21,5,FALSE)*(Z58*$BJ58)</f>
        <v>0</v>
      </c>
      <c r="BZ58" s="117">
        <f>HLOOKUP(BZ$6,Matrix!$A$8:$O$21,5,FALSE)*(AA58*$BJ58)</f>
        <v>0</v>
      </c>
      <c r="CA58" s="116">
        <f>HLOOKUP(CA$6,Matrix!$A$8:$O$21,6,FALSE)*(AB58*$BJ58)</f>
        <v>0</v>
      </c>
      <c r="CB58" s="116">
        <f>HLOOKUP(CB$6,Matrix!$A$8:$O$21,6,FALSE)*(AC58*$BJ58)</f>
        <v>0</v>
      </c>
      <c r="CC58" s="116">
        <f>HLOOKUP(CC$6,Matrix!$A$8:$O$21,6,FALSE)*(AD58*$BJ58)</f>
        <v>0</v>
      </c>
      <c r="CD58" s="116">
        <f>HLOOKUP(CD$6,Matrix!$A$8:$O$21,6,FALSE)*(AE58*$BJ58)</f>
        <v>0</v>
      </c>
      <c r="CE58" s="117">
        <f>HLOOKUP(CE$6,Matrix!$A$8:$O$21,7,FALSE)*(AF58*$BJ58)</f>
        <v>0</v>
      </c>
      <c r="CF58" s="117">
        <f>HLOOKUP(CF$6,Matrix!$A$8:$O$21,7,FALSE)*(AG58*$BJ58)</f>
        <v>0</v>
      </c>
      <c r="CG58" s="117">
        <f>HLOOKUP(CG$6,Matrix!$A$8:$O$21,7,FALSE)*(AH58*$BJ58)</f>
        <v>0</v>
      </c>
      <c r="CH58" s="117">
        <f>HLOOKUP(CH$6,Matrix!$A$8:$O$21,7,FALSE)*(AI58*$BJ58)</f>
        <v>0</v>
      </c>
      <c r="CI58" s="116">
        <f>HLOOKUP(CI$6,Matrix!$A$8:$O$21,8,FALSE)*(AJ58*$BJ58)</f>
        <v>0</v>
      </c>
      <c r="CJ58" s="116">
        <f>HLOOKUP(CJ$6,Matrix!$A$8:$O$21,8,FALSE)*(AK58*$BJ58)</f>
        <v>0</v>
      </c>
      <c r="CK58" s="116">
        <f>HLOOKUP(CK$6,Matrix!$A$8:$O$21,8,FALSE)*(AL58*$BJ58)</f>
        <v>0</v>
      </c>
      <c r="CL58" s="116">
        <f>HLOOKUP(CL$6,Matrix!$A$8:$O$21,8,FALSE)*(AM58*$BJ58)</f>
        <v>0</v>
      </c>
      <c r="CM58" s="117">
        <f>HLOOKUP(CM$6,Matrix!$A$8:$O$21,9,FALSE)*(AN58*$BJ58)</f>
        <v>0</v>
      </c>
      <c r="CN58" s="117">
        <f>HLOOKUP(CN$6,Matrix!$A$8:$O$21,9,FALSE)*(AO58*$BJ58)</f>
        <v>0</v>
      </c>
      <c r="CO58" s="117">
        <f>HLOOKUP(CO$6,Matrix!$A$8:$O$21,9,FALSE)*(AP58*$BJ58)</f>
        <v>0</v>
      </c>
      <c r="CP58" s="117">
        <f>HLOOKUP(CP$6,Matrix!$A$8:$O$21,9,FALSE)*(AQ58*$BJ58)</f>
        <v>0</v>
      </c>
      <c r="CQ58" s="116">
        <f>HLOOKUP(CQ$6,Matrix!$A$8:$O$21,10,FALSE)*(AR58*$BJ58)</f>
        <v>0</v>
      </c>
      <c r="CR58" s="116">
        <f>HLOOKUP(CR$6,Matrix!$A$8:$O$21,10,FALSE)*(AS58*$BJ58)</f>
        <v>0</v>
      </c>
      <c r="CS58" s="116">
        <f>HLOOKUP(CS$6,Matrix!$A$8:$O$21,10,FALSE)*(AT58*$BJ58)</f>
        <v>0</v>
      </c>
      <c r="CT58" s="116">
        <f>HLOOKUP(CT$6,Matrix!$A$8:$O$21,10,FALSE)*(AU58*$BJ58)</f>
        <v>0</v>
      </c>
      <c r="CU58" s="117">
        <f>HLOOKUP(CU$6,Matrix!$A$8:$O$21,11,FALSE)*(AV58*$BJ58)</f>
        <v>0</v>
      </c>
      <c r="CV58" s="117">
        <f>HLOOKUP(CV$6,Matrix!$A$8:$O$21,11,FALSE)*(AW58*$BJ58)</f>
        <v>0</v>
      </c>
      <c r="CW58" s="117">
        <f>HLOOKUP(CW$6,Matrix!$A$8:$O$21,11,FALSE)*(AX58*$BJ58)</f>
        <v>0</v>
      </c>
      <c r="CX58" s="117">
        <f>HLOOKUP(CX$6,Matrix!$A$8:$O$21,11,FALSE)*(AY58*$BJ58)</f>
        <v>0</v>
      </c>
      <c r="CY58" s="116">
        <f>HLOOKUP(CY$6,Matrix!$A$8:$O$21,12,FALSE)*(AZ58*$BJ58)</f>
        <v>0</v>
      </c>
      <c r="CZ58" s="116">
        <f>HLOOKUP(CZ$6,Matrix!$A$8:$O$21,12,FALSE)*(BA58*$BJ58)</f>
        <v>0</v>
      </c>
      <c r="DA58" s="116">
        <f>HLOOKUP(DA$6,Matrix!$A$8:$O$21,12,FALSE)*(BB58*$BJ58)</f>
        <v>0</v>
      </c>
      <c r="DB58" s="116">
        <f>HLOOKUP(DB$6,Matrix!$A$8:$O$21,12,FALSE)*(BC58*$BJ58)</f>
        <v>0</v>
      </c>
      <c r="DC58" s="117">
        <f>HLOOKUP(DC$6,Matrix!$A$8:$O$21,13,FALSE)*(BD58*$BJ58)</f>
        <v>0</v>
      </c>
      <c r="DD58" s="117">
        <f>HLOOKUP(DD$6,Matrix!$A$8:$O$21,13,FALSE)*(BE58*$BJ58)</f>
        <v>0</v>
      </c>
      <c r="DE58" s="117">
        <f>HLOOKUP(DE$6,Matrix!$A$8:$O$21,13,FALSE)*(BF58*$BJ58)</f>
        <v>0</v>
      </c>
      <c r="DF58" s="117">
        <f>HLOOKUP(DF$6,Matrix!$A$8:$O$21,13,FALSE)*(BG58*$BJ58)</f>
        <v>0</v>
      </c>
      <c r="DG58" s="118">
        <f t="shared" ref="DG58:DG59" si="6">SUM(BK58:DF58)</f>
        <v>0</v>
      </c>
    </row>
    <row r="59" spans="1:111">
      <c r="A59" s="293"/>
      <c r="B59" s="294"/>
      <c r="C59" s="294"/>
      <c r="D59" s="294"/>
      <c r="E59" s="294"/>
      <c r="F59" s="294"/>
      <c r="G59" s="294"/>
      <c r="H59" s="294"/>
      <c r="I59" s="294"/>
      <c r="J59" s="295"/>
      <c r="K59" s="111" t="s">
        <v>45</v>
      </c>
      <c r="L59" s="112"/>
      <c r="M59" s="112"/>
      <c r="N59" s="112"/>
      <c r="O59" s="112"/>
      <c r="P59" s="113"/>
      <c r="Q59" s="113"/>
      <c r="R59" s="113"/>
      <c r="S59" s="113"/>
      <c r="T59" s="112"/>
      <c r="U59" s="112"/>
      <c r="V59" s="112"/>
      <c r="W59" s="112"/>
      <c r="X59" s="113"/>
      <c r="Y59" s="113"/>
      <c r="Z59" s="113"/>
      <c r="AA59" s="113"/>
      <c r="AB59" s="112"/>
      <c r="AC59" s="112"/>
      <c r="AD59" s="112"/>
      <c r="AE59" s="112"/>
      <c r="AF59" s="113"/>
      <c r="AG59" s="113"/>
      <c r="AH59" s="113"/>
      <c r="AI59" s="113"/>
      <c r="AJ59" s="112"/>
      <c r="AK59" s="112"/>
      <c r="AL59" s="112"/>
      <c r="AM59" s="112"/>
      <c r="AN59" s="113"/>
      <c r="AO59" s="113"/>
      <c r="AP59" s="113"/>
      <c r="AQ59" s="113"/>
      <c r="AR59" s="112"/>
      <c r="AS59" s="112"/>
      <c r="AT59" s="112"/>
      <c r="AU59" s="112"/>
      <c r="AV59" s="113"/>
      <c r="AW59" s="113"/>
      <c r="AX59" s="113"/>
      <c r="AY59" s="113"/>
      <c r="AZ59" s="112"/>
      <c r="BA59" s="112"/>
      <c r="BB59" s="112"/>
      <c r="BC59" s="112"/>
      <c r="BD59" s="113"/>
      <c r="BE59" s="113"/>
      <c r="BF59" s="113"/>
      <c r="BG59" s="113"/>
      <c r="BH59" s="114">
        <f t="shared" si="5"/>
        <v>0</v>
      </c>
      <c r="BI59" s="106"/>
      <c r="BJ59" s="115">
        <f>VLOOKUP(K59,Matrix!$F$3:$G$5,2,FALSE)</f>
        <v>1</v>
      </c>
      <c r="BK59" s="116">
        <f>HLOOKUP(BK$6,Matrix!$A$8:$O$21,2,FALSE)*(L59*$BJ59)</f>
        <v>0</v>
      </c>
      <c r="BL59" s="116">
        <f>HLOOKUP(BL$6,Matrix!$A$8:$O$21,2,FALSE)*(M59*$BJ59)</f>
        <v>0</v>
      </c>
      <c r="BM59" s="116">
        <f>HLOOKUP(BM$6,Matrix!$A$8:$O$21,2,FALSE)*(N59*$BJ59)</f>
        <v>0</v>
      </c>
      <c r="BN59" s="116">
        <f>HLOOKUP(BN$6,Matrix!$A$8:$O$21,2,FALSE)*(O59*$BJ59)</f>
        <v>0</v>
      </c>
      <c r="BO59" s="117">
        <f>HLOOKUP(BO$6,Matrix!$A$8:$O$21,3,FALSE)*(P59*$BJ59)</f>
        <v>0</v>
      </c>
      <c r="BP59" s="117">
        <f>HLOOKUP(BP$6,Matrix!$A$8:$O$21,3,FALSE)*(Q59*$BJ59)</f>
        <v>0</v>
      </c>
      <c r="BQ59" s="117">
        <f>HLOOKUP(BQ$6,Matrix!$A$8:$O$21,3,FALSE)*(R59*$BJ59)</f>
        <v>0</v>
      </c>
      <c r="BR59" s="117">
        <f>HLOOKUP(BR$6,Matrix!$A$8:$O$21,3,FALSE)*(S59*$BJ59)</f>
        <v>0</v>
      </c>
      <c r="BS59" s="116">
        <f>HLOOKUP(BS$6,Matrix!$A$8:$O$21,4,FALSE)*(T59*$BJ59)</f>
        <v>0</v>
      </c>
      <c r="BT59" s="116">
        <f>HLOOKUP(BT$6,Matrix!$A$8:$O$21,4,FALSE)*(U59*$BJ59)</f>
        <v>0</v>
      </c>
      <c r="BU59" s="116">
        <f>HLOOKUP(BU$6,Matrix!$A$8:$O$21,4,FALSE)*(V59*$BJ59)</f>
        <v>0</v>
      </c>
      <c r="BV59" s="116">
        <f>HLOOKUP(BV$6,Matrix!$A$8:$O$21,4,FALSE)*(W59*$BJ59)</f>
        <v>0</v>
      </c>
      <c r="BW59" s="117">
        <f>HLOOKUP(BW$6,Matrix!$A$8:$O$21,5,FALSE)*(X59*$BJ59)</f>
        <v>0</v>
      </c>
      <c r="BX59" s="117">
        <f>HLOOKUP(BX$6,Matrix!$A$8:$O$21,5,FALSE)*(Y59*$BJ59)</f>
        <v>0</v>
      </c>
      <c r="BY59" s="117">
        <f>HLOOKUP(BY$6,Matrix!$A$8:$O$21,5,FALSE)*(Z59*$BJ59)</f>
        <v>0</v>
      </c>
      <c r="BZ59" s="117">
        <f>HLOOKUP(BZ$6,Matrix!$A$8:$O$21,5,FALSE)*(AA59*$BJ59)</f>
        <v>0</v>
      </c>
      <c r="CA59" s="116">
        <f>HLOOKUP(CA$6,Matrix!$A$8:$O$21,6,FALSE)*(AB59*$BJ59)</f>
        <v>0</v>
      </c>
      <c r="CB59" s="116">
        <f>HLOOKUP(CB$6,Matrix!$A$8:$O$21,6,FALSE)*(AC59*$BJ59)</f>
        <v>0</v>
      </c>
      <c r="CC59" s="116">
        <f>HLOOKUP(CC$6,Matrix!$A$8:$O$21,6,FALSE)*(AD59*$BJ59)</f>
        <v>0</v>
      </c>
      <c r="CD59" s="116">
        <f>HLOOKUP(CD$6,Matrix!$A$8:$O$21,6,FALSE)*(AE59*$BJ59)</f>
        <v>0</v>
      </c>
      <c r="CE59" s="117">
        <f>HLOOKUP(CE$6,Matrix!$A$8:$O$21,7,FALSE)*(AF59*$BJ59)</f>
        <v>0</v>
      </c>
      <c r="CF59" s="117">
        <f>HLOOKUP(CF$6,Matrix!$A$8:$O$21,7,FALSE)*(AG59*$BJ59)</f>
        <v>0</v>
      </c>
      <c r="CG59" s="117">
        <f>HLOOKUP(CG$6,Matrix!$A$8:$O$21,7,FALSE)*(AH59*$BJ59)</f>
        <v>0</v>
      </c>
      <c r="CH59" s="117">
        <f>HLOOKUP(CH$6,Matrix!$A$8:$O$21,7,FALSE)*(AI59*$BJ59)</f>
        <v>0</v>
      </c>
      <c r="CI59" s="116">
        <f>HLOOKUP(CI$6,Matrix!$A$8:$O$21,8,FALSE)*(AJ59*$BJ59)</f>
        <v>0</v>
      </c>
      <c r="CJ59" s="116">
        <f>HLOOKUP(CJ$6,Matrix!$A$8:$O$21,8,FALSE)*(AK59*$BJ59)</f>
        <v>0</v>
      </c>
      <c r="CK59" s="116">
        <f>HLOOKUP(CK$6,Matrix!$A$8:$O$21,8,FALSE)*(AL59*$BJ59)</f>
        <v>0</v>
      </c>
      <c r="CL59" s="116">
        <f>HLOOKUP(CL$6,Matrix!$A$8:$O$21,8,FALSE)*(AM59*$BJ59)</f>
        <v>0</v>
      </c>
      <c r="CM59" s="117">
        <f>HLOOKUP(CM$6,Matrix!$A$8:$O$21,9,FALSE)*(AN59*$BJ59)</f>
        <v>0</v>
      </c>
      <c r="CN59" s="117">
        <f>HLOOKUP(CN$6,Matrix!$A$8:$O$21,9,FALSE)*(AO59*$BJ59)</f>
        <v>0</v>
      </c>
      <c r="CO59" s="117">
        <f>HLOOKUP(CO$6,Matrix!$A$8:$O$21,9,FALSE)*(AP59*$BJ59)</f>
        <v>0</v>
      </c>
      <c r="CP59" s="117">
        <f>HLOOKUP(CP$6,Matrix!$A$8:$O$21,9,FALSE)*(AQ59*$BJ59)</f>
        <v>0</v>
      </c>
      <c r="CQ59" s="116">
        <f>HLOOKUP(CQ$6,Matrix!$A$8:$O$21,10,FALSE)*(AR59*$BJ59)</f>
        <v>0</v>
      </c>
      <c r="CR59" s="116">
        <f>HLOOKUP(CR$6,Matrix!$A$8:$O$21,10,FALSE)*(AS59*$BJ59)</f>
        <v>0</v>
      </c>
      <c r="CS59" s="116">
        <f>HLOOKUP(CS$6,Matrix!$A$8:$O$21,10,FALSE)*(AT59*$BJ59)</f>
        <v>0</v>
      </c>
      <c r="CT59" s="116">
        <f>HLOOKUP(CT$6,Matrix!$A$8:$O$21,10,FALSE)*(AU59*$BJ59)</f>
        <v>0</v>
      </c>
      <c r="CU59" s="117">
        <f>HLOOKUP(CU$6,Matrix!$A$8:$O$21,11,FALSE)*(AV59*$BJ59)</f>
        <v>0</v>
      </c>
      <c r="CV59" s="117">
        <f>HLOOKUP(CV$6,Matrix!$A$8:$O$21,11,FALSE)*(AW59*$BJ59)</f>
        <v>0</v>
      </c>
      <c r="CW59" s="117">
        <f>HLOOKUP(CW$6,Matrix!$A$8:$O$21,11,FALSE)*(AX59*$BJ59)</f>
        <v>0</v>
      </c>
      <c r="CX59" s="117">
        <f>HLOOKUP(CX$6,Matrix!$A$8:$O$21,11,FALSE)*(AY59*$BJ59)</f>
        <v>0</v>
      </c>
      <c r="CY59" s="116">
        <f>HLOOKUP(CY$6,Matrix!$A$8:$O$21,12,FALSE)*(AZ59*$BJ59)</f>
        <v>0</v>
      </c>
      <c r="CZ59" s="116">
        <f>HLOOKUP(CZ$6,Matrix!$A$8:$O$21,12,FALSE)*(BA59*$BJ59)</f>
        <v>0</v>
      </c>
      <c r="DA59" s="116">
        <f>HLOOKUP(DA$6,Matrix!$A$8:$O$21,12,FALSE)*(BB59*$BJ59)</f>
        <v>0</v>
      </c>
      <c r="DB59" s="116">
        <f>HLOOKUP(DB$6,Matrix!$A$8:$O$21,12,FALSE)*(BC59*$BJ59)</f>
        <v>0</v>
      </c>
      <c r="DC59" s="117">
        <f>HLOOKUP(DC$6,Matrix!$A$8:$O$21,13,FALSE)*(BD59*$BJ59)</f>
        <v>0</v>
      </c>
      <c r="DD59" s="117">
        <f>HLOOKUP(DD$6,Matrix!$A$8:$O$21,13,FALSE)*(BE59*$BJ59)</f>
        <v>0</v>
      </c>
      <c r="DE59" s="117">
        <f>HLOOKUP(DE$6,Matrix!$A$8:$O$21,13,FALSE)*(BF59*$BJ59)</f>
        <v>0</v>
      </c>
      <c r="DF59" s="117">
        <f>HLOOKUP(DF$6,Matrix!$A$8:$O$21,13,FALSE)*(BG59*$BJ59)</f>
        <v>0</v>
      </c>
      <c r="DG59" s="118">
        <f t="shared" si="6"/>
        <v>0</v>
      </c>
    </row>
    <row r="60" spans="1:111">
      <c r="A60" s="293"/>
      <c r="B60" s="294"/>
      <c r="C60" s="294"/>
      <c r="D60" s="294"/>
      <c r="E60" s="294"/>
      <c r="F60" s="294"/>
      <c r="G60" s="294"/>
      <c r="H60" s="294"/>
      <c r="I60" s="294"/>
      <c r="J60" s="295"/>
      <c r="K60" s="111" t="s">
        <v>45</v>
      </c>
      <c r="L60" s="112"/>
      <c r="M60" s="112"/>
      <c r="N60" s="112"/>
      <c r="O60" s="112"/>
      <c r="P60" s="113"/>
      <c r="Q60" s="113"/>
      <c r="R60" s="113"/>
      <c r="S60" s="113"/>
      <c r="T60" s="112"/>
      <c r="U60" s="112"/>
      <c r="V60" s="112"/>
      <c r="W60" s="112"/>
      <c r="X60" s="113"/>
      <c r="Y60" s="113"/>
      <c r="Z60" s="113"/>
      <c r="AA60" s="113"/>
      <c r="AB60" s="112"/>
      <c r="AC60" s="112"/>
      <c r="AD60" s="112"/>
      <c r="AE60" s="112"/>
      <c r="AF60" s="113"/>
      <c r="AG60" s="113"/>
      <c r="AH60" s="113"/>
      <c r="AI60" s="113"/>
      <c r="AJ60" s="112"/>
      <c r="AK60" s="112"/>
      <c r="AL60" s="112"/>
      <c r="AM60" s="112"/>
      <c r="AN60" s="113"/>
      <c r="AO60" s="113"/>
      <c r="AP60" s="113"/>
      <c r="AQ60" s="113"/>
      <c r="AR60" s="112"/>
      <c r="AS60" s="112"/>
      <c r="AT60" s="112"/>
      <c r="AU60" s="112"/>
      <c r="AV60" s="113"/>
      <c r="AW60" s="113"/>
      <c r="AX60" s="113"/>
      <c r="AY60" s="113"/>
      <c r="AZ60" s="112"/>
      <c r="BA60" s="112"/>
      <c r="BB60" s="112"/>
      <c r="BC60" s="112"/>
      <c r="BD60" s="113"/>
      <c r="BE60" s="113"/>
      <c r="BF60" s="113"/>
      <c r="BG60" s="113"/>
      <c r="BH60" s="114">
        <f t="shared" si="0"/>
        <v>0</v>
      </c>
      <c r="BI60" s="106"/>
      <c r="BJ60" s="115">
        <f>VLOOKUP(K60,Matrix!$F$3:$G$5,2,FALSE)</f>
        <v>1</v>
      </c>
      <c r="BK60" s="116">
        <f>HLOOKUP(BK$6,Matrix!$A$8:$O$21,2,FALSE)*(L60*$BJ60)</f>
        <v>0</v>
      </c>
      <c r="BL60" s="116">
        <f>HLOOKUP(BL$6,Matrix!$A$8:$O$21,2,FALSE)*(M60*$BJ60)</f>
        <v>0</v>
      </c>
      <c r="BM60" s="116">
        <f>HLOOKUP(BM$6,Matrix!$A$8:$O$21,2,FALSE)*(N60*$BJ60)</f>
        <v>0</v>
      </c>
      <c r="BN60" s="116">
        <f>HLOOKUP(BN$6,Matrix!$A$8:$O$21,2,FALSE)*(O60*$BJ60)</f>
        <v>0</v>
      </c>
      <c r="BO60" s="117">
        <f>HLOOKUP(BO$6,Matrix!$A$8:$O$21,3,FALSE)*(P60*$BJ60)</f>
        <v>0</v>
      </c>
      <c r="BP60" s="117">
        <f>HLOOKUP(BP$6,Matrix!$A$8:$O$21,3,FALSE)*(Q60*$BJ60)</f>
        <v>0</v>
      </c>
      <c r="BQ60" s="117">
        <f>HLOOKUP(BQ$6,Matrix!$A$8:$O$21,3,FALSE)*(R60*$BJ60)</f>
        <v>0</v>
      </c>
      <c r="BR60" s="117">
        <f>HLOOKUP(BR$6,Matrix!$A$8:$O$21,3,FALSE)*(S60*$BJ60)</f>
        <v>0</v>
      </c>
      <c r="BS60" s="116">
        <f>HLOOKUP(BS$6,Matrix!$A$8:$O$21,4,FALSE)*(T60*$BJ60)</f>
        <v>0</v>
      </c>
      <c r="BT60" s="116">
        <f>HLOOKUP(BT$6,Matrix!$A$8:$O$21,4,FALSE)*(U60*$BJ60)</f>
        <v>0</v>
      </c>
      <c r="BU60" s="116">
        <f>HLOOKUP(BU$6,Matrix!$A$8:$O$21,4,FALSE)*(V60*$BJ60)</f>
        <v>0</v>
      </c>
      <c r="BV60" s="116">
        <f>HLOOKUP(BV$6,Matrix!$A$8:$O$21,4,FALSE)*(W60*$BJ60)</f>
        <v>0</v>
      </c>
      <c r="BW60" s="117">
        <f>HLOOKUP(BW$6,Matrix!$A$8:$O$21,5,FALSE)*(X60*$BJ60)</f>
        <v>0</v>
      </c>
      <c r="BX60" s="117">
        <f>HLOOKUP(BX$6,Matrix!$A$8:$O$21,5,FALSE)*(Y60*$BJ60)</f>
        <v>0</v>
      </c>
      <c r="BY60" s="117">
        <f>HLOOKUP(BY$6,Matrix!$A$8:$O$21,5,FALSE)*(Z60*$BJ60)</f>
        <v>0</v>
      </c>
      <c r="BZ60" s="117">
        <f>HLOOKUP(BZ$6,Matrix!$A$8:$O$21,5,FALSE)*(AA60*$BJ60)</f>
        <v>0</v>
      </c>
      <c r="CA60" s="116">
        <f>HLOOKUP(CA$6,Matrix!$A$8:$O$21,6,FALSE)*(AB60*$BJ60)</f>
        <v>0</v>
      </c>
      <c r="CB60" s="116">
        <f>HLOOKUP(CB$6,Matrix!$A$8:$O$21,6,FALSE)*(AC60*$BJ60)</f>
        <v>0</v>
      </c>
      <c r="CC60" s="116">
        <f>HLOOKUP(CC$6,Matrix!$A$8:$O$21,6,FALSE)*(AD60*$BJ60)</f>
        <v>0</v>
      </c>
      <c r="CD60" s="116">
        <f>HLOOKUP(CD$6,Matrix!$A$8:$O$21,6,FALSE)*(AE60*$BJ60)</f>
        <v>0</v>
      </c>
      <c r="CE60" s="117">
        <f>HLOOKUP(CE$6,Matrix!$A$8:$O$21,7,FALSE)*(AF60*$BJ60)</f>
        <v>0</v>
      </c>
      <c r="CF60" s="117">
        <f>HLOOKUP(CF$6,Matrix!$A$8:$O$21,7,FALSE)*(AG60*$BJ60)</f>
        <v>0</v>
      </c>
      <c r="CG60" s="117">
        <f>HLOOKUP(CG$6,Matrix!$A$8:$O$21,7,FALSE)*(AH60*$BJ60)</f>
        <v>0</v>
      </c>
      <c r="CH60" s="117">
        <f>HLOOKUP(CH$6,Matrix!$A$8:$O$21,7,FALSE)*(AI60*$BJ60)</f>
        <v>0</v>
      </c>
      <c r="CI60" s="116">
        <f>HLOOKUP(CI$6,Matrix!$A$8:$O$21,8,FALSE)*(AJ60*$BJ60)</f>
        <v>0</v>
      </c>
      <c r="CJ60" s="116">
        <f>HLOOKUP(CJ$6,Matrix!$A$8:$O$21,8,FALSE)*(AK60*$BJ60)</f>
        <v>0</v>
      </c>
      <c r="CK60" s="116">
        <f>HLOOKUP(CK$6,Matrix!$A$8:$O$21,8,FALSE)*(AL60*$BJ60)</f>
        <v>0</v>
      </c>
      <c r="CL60" s="116">
        <f>HLOOKUP(CL$6,Matrix!$A$8:$O$21,8,FALSE)*(AM60*$BJ60)</f>
        <v>0</v>
      </c>
      <c r="CM60" s="117">
        <f>HLOOKUP(CM$6,Matrix!$A$8:$O$21,9,FALSE)*(AN60*$BJ60)</f>
        <v>0</v>
      </c>
      <c r="CN60" s="117">
        <f>HLOOKUP(CN$6,Matrix!$A$8:$O$21,9,FALSE)*(AO60*$BJ60)</f>
        <v>0</v>
      </c>
      <c r="CO60" s="117">
        <f>HLOOKUP(CO$6,Matrix!$A$8:$O$21,9,FALSE)*(AP60*$BJ60)</f>
        <v>0</v>
      </c>
      <c r="CP60" s="117">
        <f>HLOOKUP(CP$6,Matrix!$A$8:$O$21,9,FALSE)*(AQ60*$BJ60)</f>
        <v>0</v>
      </c>
      <c r="CQ60" s="116">
        <f>HLOOKUP(CQ$6,Matrix!$A$8:$O$21,10,FALSE)*(AR60*$BJ60)</f>
        <v>0</v>
      </c>
      <c r="CR60" s="116">
        <f>HLOOKUP(CR$6,Matrix!$A$8:$O$21,10,FALSE)*(AS60*$BJ60)</f>
        <v>0</v>
      </c>
      <c r="CS60" s="116">
        <f>HLOOKUP(CS$6,Matrix!$A$8:$O$21,10,FALSE)*(AT60*$BJ60)</f>
        <v>0</v>
      </c>
      <c r="CT60" s="116">
        <f>HLOOKUP(CT$6,Matrix!$A$8:$O$21,10,FALSE)*(AU60*$BJ60)</f>
        <v>0</v>
      </c>
      <c r="CU60" s="117">
        <f>HLOOKUP(CU$6,Matrix!$A$8:$O$21,11,FALSE)*(AV60*$BJ60)</f>
        <v>0</v>
      </c>
      <c r="CV60" s="117">
        <f>HLOOKUP(CV$6,Matrix!$A$8:$O$21,11,FALSE)*(AW60*$BJ60)</f>
        <v>0</v>
      </c>
      <c r="CW60" s="117">
        <f>HLOOKUP(CW$6,Matrix!$A$8:$O$21,11,FALSE)*(AX60*$BJ60)</f>
        <v>0</v>
      </c>
      <c r="CX60" s="117">
        <f>HLOOKUP(CX$6,Matrix!$A$8:$O$21,11,FALSE)*(AY60*$BJ60)</f>
        <v>0</v>
      </c>
      <c r="CY60" s="116">
        <f>HLOOKUP(CY$6,Matrix!$A$8:$O$21,12,FALSE)*(AZ60*$BJ60)</f>
        <v>0</v>
      </c>
      <c r="CZ60" s="116">
        <f>HLOOKUP(CZ$6,Matrix!$A$8:$O$21,12,FALSE)*(BA60*$BJ60)</f>
        <v>0</v>
      </c>
      <c r="DA60" s="116">
        <f>HLOOKUP(DA$6,Matrix!$A$8:$O$21,12,FALSE)*(BB60*$BJ60)</f>
        <v>0</v>
      </c>
      <c r="DB60" s="116">
        <f>HLOOKUP(DB$6,Matrix!$A$8:$O$21,12,FALSE)*(BC60*$BJ60)</f>
        <v>0</v>
      </c>
      <c r="DC60" s="117">
        <f>HLOOKUP(DC$6,Matrix!$A$8:$O$21,13,FALSE)*(BD60*$BJ60)</f>
        <v>0</v>
      </c>
      <c r="DD60" s="117">
        <f>HLOOKUP(DD$6,Matrix!$A$8:$O$21,13,FALSE)*(BE60*$BJ60)</f>
        <v>0</v>
      </c>
      <c r="DE60" s="117">
        <f>HLOOKUP(DE$6,Matrix!$A$8:$O$21,13,FALSE)*(BF60*$BJ60)</f>
        <v>0</v>
      </c>
      <c r="DF60" s="117">
        <f>HLOOKUP(DF$6,Matrix!$A$8:$O$21,13,FALSE)*(BG60*$BJ60)</f>
        <v>0</v>
      </c>
      <c r="DG60" s="118">
        <f t="shared" ref="DG60" si="7">SUM(BK60:DF60)</f>
        <v>0</v>
      </c>
    </row>
    <row r="61" spans="1:111">
      <c r="A61" s="293"/>
      <c r="B61" s="294"/>
      <c r="C61" s="294"/>
      <c r="D61" s="294"/>
      <c r="E61" s="294"/>
      <c r="F61" s="294"/>
      <c r="G61" s="294"/>
      <c r="H61" s="294"/>
      <c r="I61" s="294"/>
      <c r="J61" s="295"/>
      <c r="K61" s="111" t="s">
        <v>45</v>
      </c>
      <c r="L61" s="112"/>
      <c r="M61" s="112"/>
      <c r="N61" s="112"/>
      <c r="O61" s="112"/>
      <c r="P61" s="113"/>
      <c r="Q61" s="113"/>
      <c r="R61" s="113"/>
      <c r="S61" s="113"/>
      <c r="T61" s="112"/>
      <c r="U61" s="112"/>
      <c r="V61" s="112"/>
      <c r="W61" s="112"/>
      <c r="X61" s="113"/>
      <c r="Y61" s="113"/>
      <c r="Z61" s="113"/>
      <c r="AA61" s="113"/>
      <c r="AB61" s="112"/>
      <c r="AC61" s="112"/>
      <c r="AD61" s="112"/>
      <c r="AE61" s="112"/>
      <c r="AF61" s="113"/>
      <c r="AG61" s="113"/>
      <c r="AH61" s="113"/>
      <c r="AI61" s="113"/>
      <c r="AJ61" s="112"/>
      <c r="AK61" s="112"/>
      <c r="AL61" s="112"/>
      <c r="AM61" s="112"/>
      <c r="AN61" s="113"/>
      <c r="AO61" s="113"/>
      <c r="AP61" s="113"/>
      <c r="AQ61" s="113"/>
      <c r="AR61" s="112"/>
      <c r="AS61" s="112"/>
      <c r="AT61" s="112"/>
      <c r="AU61" s="112"/>
      <c r="AV61" s="113"/>
      <c r="AW61" s="113"/>
      <c r="AX61" s="113"/>
      <c r="AY61" s="113"/>
      <c r="AZ61" s="112"/>
      <c r="BA61" s="112"/>
      <c r="BB61" s="112"/>
      <c r="BC61" s="112"/>
      <c r="BD61" s="113"/>
      <c r="BE61" s="113"/>
      <c r="BF61" s="113"/>
      <c r="BG61" s="113"/>
      <c r="BH61" s="114">
        <f t="shared" ref="BH61:BH68" si="8">SUM(L61:BG61)</f>
        <v>0</v>
      </c>
      <c r="BI61" s="106"/>
      <c r="BJ61" s="115">
        <f>VLOOKUP(K61,Matrix!$F$3:$G$5,2,FALSE)</f>
        <v>1</v>
      </c>
      <c r="BK61" s="116">
        <f>HLOOKUP(BK$6,Matrix!$A$8:$O$21,2,FALSE)*(L61*$BJ61)</f>
        <v>0</v>
      </c>
      <c r="BL61" s="116">
        <f>HLOOKUP(BL$6,Matrix!$A$8:$O$21,2,FALSE)*(M61*$BJ61)</f>
        <v>0</v>
      </c>
      <c r="BM61" s="116">
        <f>HLOOKUP(BM$6,Matrix!$A$8:$O$21,2,FALSE)*(N61*$BJ61)</f>
        <v>0</v>
      </c>
      <c r="BN61" s="116">
        <f>HLOOKUP(BN$6,Matrix!$A$8:$O$21,2,FALSE)*(O61*$BJ61)</f>
        <v>0</v>
      </c>
      <c r="BO61" s="117">
        <f>HLOOKUP(BO$6,Matrix!$A$8:$O$21,3,FALSE)*(P61*$BJ61)</f>
        <v>0</v>
      </c>
      <c r="BP61" s="117">
        <f>HLOOKUP(BP$6,Matrix!$A$8:$O$21,3,FALSE)*(Q61*$BJ61)</f>
        <v>0</v>
      </c>
      <c r="BQ61" s="117">
        <f>HLOOKUP(BQ$6,Matrix!$A$8:$O$21,3,FALSE)*(R61*$BJ61)</f>
        <v>0</v>
      </c>
      <c r="BR61" s="117">
        <f>HLOOKUP(BR$6,Matrix!$A$8:$O$21,3,FALSE)*(S61*$BJ61)</f>
        <v>0</v>
      </c>
      <c r="BS61" s="116">
        <f>HLOOKUP(BS$6,Matrix!$A$8:$O$21,4,FALSE)*(T61*$BJ61)</f>
        <v>0</v>
      </c>
      <c r="BT61" s="116">
        <f>HLOOKUP(BT$6,Matrix!$A$8:$O$21,4,FALSE)*(U61*$BJ61)</f>
        <v>0</v>
      </c>
      <c r="BU61" s="116">
        <f>HLOOKUP(BU$6,Matrix!$A$8:$O$21,4,FALSE)*(V61*$BJ61)</f>
        <v>0</v>
      </c>
      <c r="BV61" s="116">
        <f>HLOOKUP(BV$6,Matrix!$A$8:$O$21,4,FALSE)*(W61*$BJ61)</f>
        <v>0</v>
      </c>
      <c r="BW61" s="117">
        <f>HLOOKUP(BW$6,Matrix!$A$8:$O$21,5,FALSE)*(X61*$BJ61)</f>
        <v>0</v>
      </c>
      <c r="BX61" s="117">
        <f>HLOOKUP(BX$6,Matrix!$A$8:$O$21,5,FALSE)*(Y61*$BJ61)</f>
        <v>0</v>
      </c>
      <c r="BY61" s="117">
        <f>HLOOKUP(BY$6,Matrix!$A$8:$O$21,5,FALSE)*(Z61*$BJ61)</f>
        <v>0</v>
      </c>
      <c r="BZ61" s="117">
        <f>HLOOKUP(BZ$6,Matrix!$A$8:$O$21,5,FALSE)*(AA61*$BJ61)</f>
        <v>0</v>
      </c>
      <c r="CA61" s="116">
        <f>HLOOKUP(CA$6,Matrix!$A$8:$O$21,6,FALSE)*(AB61*$BJ61)</f>
        <v>0</v>
      </c>
      <c r="CB61" s="116">
        <f>HLOOKUP(CB$6,Matrix!$A$8:$O$21,6,FALSE)*(AC61*$BJ61)</f>
        <v>0</v>
      </c>
      <c r="CC61" s="116">
        <f>HLOOKUP(CC$6,Matrix!$A$8:$O$21,6,FALSE)*(AD61*$BJ61)</f>
        <v>0</v>
      </c>
      <c r="CD61" s="116">
        <f>HLOOKUP(CD$6,Matrix!$A$8:$O$21,6,FALSE)*(AE61*$BJ61)</f>
        <v>0</v>
      </c>
      <c r="CE61" s="117">
        <f>HLOOKUP(CE$6,Matrix!$A$8:$O$21,7,FALSE)*(AF61*$BJ61)</f>
        <v>0</v>
      </c>
      <c r="CF61" s="117">
        <f>HLOOKUP(CF$6,Matrix!$A$8:$O$21,7,FALSE)*(AG61*$BJ61)</f>
        <v>0</v>
      </c>
      <c r="CG61" s="117">
        <f>HLOOKUP(CG$6,Matrix!$A$8:$O$21,7,FALSE)*(AH61*$BJ61)</f>
        <v>0</v>
      </c>
      <c r="CH61" s="117">
        <f>HLOOKUP(CH$6,Matrix!$A$8:$O$21,7,FALSE)*(AI61*$BJ61)</f>
        <v>0</v>
      </c>
      <c r="CI61" s="116">
        <f>HLOOKUP(CI$6,Matrix!$A$8:$O$21,8,FALSE)*(AJ61*$BJ61)</f>
        <v>0</v>
      </c>
      <c r="CJ61" s="116">
        <f>HLOOKUP(CJ$6,Matrix!$A$8:$O$21,8,FALSE)*(AK61*$BJ61)</f>
        <v>0</v>
      </c>
      <c r="CK61" s="116">
        <f>HLOOKUP(CK$6,Matrix!$A$8:$O$21,8,FALSE)*(AL61*$BJ61)</f>
        <v>0</v>
      </c>
      <c r="CL61" s="116">
        <f>HLOOKUP(CL$6,Matrix!$A$8:$O$21,8,FALSE)*(AM61*$BJ61)</f>
        <v>0</v>
      </c>
      <c r="CM61" s="117">
        <f>HLOOKUP(CM$6,Matrix!$A$8:$O$21,9,FALSE)*(AN61*$BJ61)</f>
        <v>0</v>
      </c>
      <c r="CN61" s="117">
        <f>HLOOKUP(CN$6,Matrix!$A$8:$O$21,9,FALSE)*(AO61*$BJ61)</f>
        <v>0</v>
      </c>
      <c r="CO61" s="117">
        <f>HLOOKUP(CO$6,Matrix!$A$8:$O$21,9,FALSE)*(AP61*$BJ61)</f>
        <v>0</v>
      </c>
      <c r="CP61" s="117">
        <f>HLOOKUP(CP$6,Matrix!$A$8:$O$21,9,FALSE)*(AQ61*$BJ61)</f>
        <v>0</v>
      </c>
      <c r="CQ61" s="116">
        <f>HLOOKUP(CQ$6,Matrix!$A$8:$O$21,10,FALSE)*(AR61*$BJ61)</f>
        <v>0</v>
      </c>
      <c r="CR61" s="116">
        <f>HLOOKUP(CR$6,Matrix!$A$8:$O$21,10,FALSE)*(AS61*$BJ61)</f>
        <v>0</v>
      </c>
      <c r="CS61" s="116">
        <f>HLOOKUP(CS$6,Matrix!$A$8:$O$21,10,FALSE)*(AT61*$BJ61)</f>
        <v>0</v>
      </c>
      <c r="CT61" s="116">
        <f>HLOOKUP(CT$6,Matrix!$A$8:$O$21,10,FALSE)*(AU61*$BJ61)</f>
        <v>0</v>
      </c>
      <c r="CU61" s="117">
        <f>HLOOKUP(CU$6,Matrix!$A$8:$O$21,11,FALSE)*(AV61*$BJ61)</f>
        <v>0</v>
      </c>
      <c r="CV61" s="117">
        <f>HLOOKUP(CV$6,Matrix!$A$8:$O$21,11,FALSE)*(AW61*$BJ61)</f>
        <v>0</v>
      </c>
      <c r="CW61" s="117">
        <f>HLOOKUP(CW$6,Matrix!$A$8:$O$21,11,FALSE)*(AX61*$BJ61)</f>
        <v>0</v>
      </c>
      <c r="CX61" s="117">
        <f>HLOOKUP(CX$6,Matrix!$A$8:$O$21,11,FALSE)*(AY61*$BJ61)</f>
        <v>0</v>
      </c>
      <c r="CY61" s="116">
        <f>HLOOKUP(CY$6,Matrix!$A$8:$O$21,12,FALSE)*(AZ61*$BJ61)</f>
        <v>0</v>
      </c>
      <c r="CZ61" s="116">
        <f>HLOOKUP(CZ$6,Matrix!$A$8:$O$21,12,FALSE)*(BA61*$BJ61)</f>
        <v>0</v>
      </c>
      <c r="DA61" s="116">
        <f>HLOOKUP(DA$6,Matrix!$A$8:$O$21,12,FALSE)*(BB61*$BJ61)</f>
        <v>0</v>
      </c>
      <c r="DB61" s="116">
        <f>HLOOKUP(DB$6,Matrix!$A$8:$O$21,12,FALSE)*(BC61*$BJ61)</f>
        <v>0</v>
      </c>
      <c r="DC61" s="117">
        <f>HLOOKUP(DC$6,Matrix!$A$8:$O$21,13,FALSE)*(BD61*$BJ61)</f>
        <v>0</v>
      </c>
      <c r="DD61" s="117">
        <f>HLOOKUP(DD$6,Matrix!$A$8:$O$21,13,FALSE)*(BE61*$BJ61)</f>
        <v>0</v>
      </c>
      <c r="DE61" s="117">
        <f>HLOOKUP(DE$6,Matrix!$A$8:$O$21,13,FALSE)*(BF61*$BJ61)</f>
        <v>0</v>
      </c>
      <c r="DF61" s="117">
        <f>HLOOKUP(DF$6,Matrix!$A$8:$O$21,13,FALSE)*(BG61*$BJ61)</f>
        <v>0</v>
      </c>
      <c r="DG61" s="118">
        <f t="shared" ref="DG61:DG68" si="9">SUM(BK61:DF61)</f>
        <v>0</v>
      </c>
    </row>
    <row r="62" spans="1:111">
      <c r="A62" s="293"/>
      <c r="B62" s="294"/>
      <c r="C62" s="294"/>
      <c r="D62" s="294"/>
      <c r="E62" s="294"/>
      <c r="F62" s="294"/>
      <c r="G62" s="294"/>
      <c r="H62" s="294"/>
      <c r="I62" s="294"/>
      <c r="J62" s="295"/>
      <c r="K62" s="111" t="s">
        <v>45</v>
      </c>
      <c r="L62" s="112"/>
      <c r="M62" s="112"/>
      <c r="N62" s="112"/>
      <c r="O62" s="112"/>
      <c r="P62" s="113"/>
      <c r="Q62" s="113"/>
      <c r="R62" s="113"/>
      <c r="S62" s="113"/>
      <c r="T62" s="112"/>
      <c r="U62" s="112"/>
      <c r="V62" s="112"/>
      <c r="W62" s="112"/>
      <c r="X62" s="113"/>
      <c r="Y62" s="113"/>
      <c r="Z62" s="113"/>
      <c r="AA62" s="113"/>
      <c r="AB62" s="112"/>
      <c r="AC62" s="112"/>
      <c r="AD62" s="112"/>
      <c r="AE62" s="112"/>
      <c r="AF62" s="113"/>
      <c r="AG62" s="113"/>
      <c r="AH62" s="113"/>
      <c r="AI62" s="113"/>
      <c r="AJ62" s="112"/>
      <c r="AK62" s="112"/>
      <c r="AL62" s="112"/>
      <c r="AM62" s="112"/>
      <c r="AN62" s="113"/>
      <c r="AO62" s="113"/>
      <c r="AP62" s="113"/>
      <c r="AQ62" s="113"/>
      <c r="AR62" s="112"/>
      <c r="AS62" s="112"/>
      <c r="AT62" s="112"/>
      <c r="AU62" s="112"/>
      <c r="AV62" s="113"/>
      <c r="AW62" s="113"/>
      <c r="AX62" s="113"/>
      <c r="AY62" s="113"/>
      <c r="AZ62" s="112"/>
      <c r="BA62" s="112"/>
      <c r="BB62" s="112"/>
      <c r="BC62" s="112"/>
      <c r="BD62" s="113"/>
      <c r="BE62" s="113"/>
      <c r="BF62" s="113"/>
      <c r="BG62" s="113"/>
      <c r="BH62" s="114">
        <f t="shared" si="8"/>
        <v>0</v>
      </c>
      <c r="BI62" s="106"/>
      <c r="BJ62" s="115">
        <f>VLOOKUP(K62,Matrix!$F$3:$G$5,2,FALSE)</f>
        <v>1</v>
      </c>
      <c r="BK62" s="116">
        <f>HLOOKUP(BK$6,Matrix!$A$8:$O$21,2,FALSE)*(L62*$BJ62)</f>
        <v>0</v>
      </c>
      <c r="BL62" s="116">
        <f>HLOOKUP(BL$6,Matrix!$A$8:$O$21,2,FALSE)*(M62*$BJ62)</f>
        <v>0</v>
      </c>
      <c r="BM62" s="116">
        <f>HLOOKUP(BM$6,Matrix!$A$8:$O$21,2,FALSE)*(N62*$BJ62)</f>
        <v>0</v>
      </c>
      <c r="BN62" s="116">
        <f>HLOOKUP(BN$6,Matrix!$A$8:$O$21,2,FALSE)*(O62*$BJ62)</f>
        <v>0</v>
      </c>
      <c r="BO62" s="117">
        <f>HLOOKUP(BO$6,Matrix!$A$8:$O$21,3,FALSE)*(P62*$BJ62)</f>
        <v>0</v>
      </c>
      <c r="BP62" s="117">
        <f>HLOOKUP(BP$6,Matrix!$A$8:$O$21,3,FALSE)*(Q62*$BJ62)</f>
        <v>0</v>
      </c>
      <c r="BQ62" s="117">
        <f>HLOOKUP(BQ$6,Matrix!$A$8:$O$21,3,FALSE)*(R62*$BJ62)</f>
        <v>0</v>
      </c>
      <c r="BR62" s="117">
        <f>HLOOKUP(BR$6,Matrix!$A$8:$O$21,3,FALSE)*(S62*$BJ62)</f>
        <v>0</v>
      </c>
      <c r="BS62" s="116">
        <f>HLOOKUP(BS$6,Matrix!$A$8:$O$21,4,FALSE)*(T62*$BJ62)</f>
        <v>0</v>
      </c>
      <c r="BT62" s="116">
        <f>HLOOKUP(BT$6,Matrix!$A$8:$O$21,4,FALSE)*(U62*$BJ62)</f>
        <v>0</v>
      </c>
      <c r="BU62" s="116">
        <f>HLOOKUP(BU$6,Matrix!$A$8:$O$21,4,FALSE)*(V62*$BJ62)</f>
        <v>0</v>
      </c>
      <c r="BV62" s="116">
        <f>HLOOKUP(BV$6,Matrix!$A$8:$O$21,4,FALSE)*(W62*$BJ62)</f>
        <v>0</v>
      </c>
      <c r="BW62" s="117">
        <f>HLOOKUP(BW$6,Matrix!$A$8:$O$21,5,FALSE)*(X62*$BJ62)</f>
        <v>0</v>
      </c>
      <c r="BX62" s="117">
        <f>HLOOKUP(BX$6,Matrix!$A$8:$O$21,5,FALSE)*(Y62*$BJ62)</f>
        <v>0</v>
      </c>
      <c r="BY62" s="117">
        <f>HLOOKUP(BY$6,Matrix!$A$8:$O$21,5,FALSE)*(Z62*$BJ62)</f>
        <v>0</v>
      </c>
      <c r="BZ62" s="117">
        <f>HLOOKUP(BZ$6,Matrix!$A$8:$O$21,5,FALSE)*(AA62*$BJ62)</f>
        <v>0</v>
      </c>
      <c r="CA62" s="116">
        <f>HLOOKUP(CA$6,Matrix!$A$8:$O$21,6,FALSE)*(AB62*$BJ62)</f>
        <v>0</v>
      </c>
      <c r="CB62" s="116">
        <f>HLOOKUP(CB$6,Matrix!$A$8:$O$21,6,FALSE)*(AC62*$BJ62)</f>
        <v>0</v>
      </c>
      <c r="CC62" s="116">
        <f>HLOOKUP(CC$6,Matrix!$A$8:$O$21,6,FALSE)*(AD62*$BJ62)</f>
        <v>0</v>
      </c>
      <c r="CD62" s="116">
        <f>HLOOKUP(CD$6,Matrix!$A$8:$O$21,6,FALSE)*(AE62*$BJ62)</f>
        <v>0</v>
      </c>
      <c r="CE62" s="117">
        <f>HLOOKUP(CE$6,Matrix!$A$8:$O$21,7,FALSE)*(AF62*$BJ62)</f>
        <v>0</v>
      </c>
      <c r="CF62" s="117">
        <f>HLOOKUP(CF$6,Matrix!$A$8:$O$21,7,FALSE)*(AG62*$BJ62)</f>
        <v>0</v>
      </c>
      <c r="CG62" s="117">
        <f>HLOOKUP(CG$6,Matrix!$A$8:$O$21,7,FALSE)*(AH62*$BJ62)</f>
        <v>0</v>
      </c>
      <c r="CH62" s="117">
        <f>HLOOKUP(CH$6,Matrix!$A$8:$O$21,7,FALSE)*(AI62*$BJ62)</f>
        <v>0</v>
      </c>
      <c r="CI62" s="116">
        <f>HLOOKUP(CI$6,Matrix!$A$8:$O$21,8,FALSE)*(AJ62*$BJ62)</f>
        <v>0</v>
      </c>
      <c r="CJ62" s="116">
        <f>HLOOKUP(CJ$6,Matrix!$A$8:$O$21,8,FALSE)*(AK62*$BJ62)</f>
        <v>0</v>
      </c>
      <c r="CK62" s="116">
        <f>HLOOKUP(CK$6,Matrix!$A$8:$O$21,8,FALSE)*(AL62*$BJ62)</f>
        <v>0</v>
      </c>
      <c r="CL62" s="116">
        <f>HLOOKUP(CL$6,Matrix!$A$8:$O$21,8,FALSE)*(AM62*$BJ62)</f>
        <v>0</v>
      </c>
      <c r="CM62" s="117">
        <f>HLOOKUP(CM$6,Matrix!$A$8:$O$21,9,FALSE)*(AN62*$BJ62)</f>
        <v>0</v>
      </c>
      <c r="CN62" s="117">
        <f>HLOOKUP(CN$6,Matrix!$A$8:$O$21,9,FALSE)*(AO62*$BJ62)</f>
        <v>0</v>
      </c>
      <c r="CO62" s="117">
        <f>HLOOKUP(CO$6,Matrix!$A$8:$O$21,9,FALSE)*(AP62*$BJ62)</f>
        <v>0</v>
      </c>
      <c r="CP62" s="117">
        <f>HLOOKUP(CP$6,Matrix!$A$8:$O$21,9,FALSE)*(AQ62*$BJ62)</f>
        <v>0</v>
      </c>
      <c r="CQ62" s="116">
        <f>HLOOKUP(CQ$6,Matrix!$A$8:$O$21,10,FALSE)*(AR62*$BJ62)</f>
        <v>0</v>
      </c>
      <c r="CR62" s="116">
        <f>HLOOKUP(CR$6,Matrix!$A$8:$O$21,10,FALSE)*(AS62*$BJ62)</f>
        <v>0</v>
      </c>
      <c r="CS62" s="116">
        <f>HLOOKUP(CS$6,Matrix!$A$8:$O$21,10,FALSE)*(AT62*$BJ62)</f>
        <v>0</v>
      </c>
      <c r="CT62" s="116">
        <f>HLOOKUP(CT$6,Matrix!$A$8:$O$21,10,FALSE)*(AU62*$BJ62)</f>
        <v>0</v>
      </c>
      <c r="CU62" s="117">
        <f>HLOOKUP(CU$6,Matrix!$A$8:$O$21,11,FALSE)*(AV62*$BJ62)</f>
        <v>0</v>
      </c>
      <c r="CV62" s="117">
        <f>HLOOKUP(CV$6,Matrix!$A$8:$O$21,11,FALSE)*(AW62*$BJ62)</f>
        <v>0</v>
      </c>
      <c r="CW62" s="117">
        <f>HLOOKUP(CW$6,Matrix!$A$8:$O$21,11,FALSE)*(AX62*$BJ62)</f>
        <v>0</v>
      </c>
      <c r="CX62" s="117">
        <f>HLOOKUP(CX$6,Matrix!$A$8:$O$21,11,FALSE)*(AY62*$BJ62)</f>
        <v>0</v>
      </c>
      <c r="CY62" s="116">
        <f>HLOOKUP(CY$6,Matrix!$A$8:$O$21,12,FALSE)*(AZ62*$BJ62)</f>
        <v>0</v>
      </c>
      <c r="CZ62" s="116">
        <f>HLOOKUP(CZ$6,Matrix!$A$8:$O$21,12,FALSE)*(BA62*$BJ62)</f>
        <v>0</v>
      </c>
      <c r="DA62" s="116">
        <f>HLOOKUP(DA$6,Matrix!$A$8:$O$21,12,FALSE)*(BB62*$BJ62)</f>
        <v>0</v>
      </c>
      <c r="DB62" s="116">
        <f>HLOOKUP(DB$6,Matrix!$A$8:$O$21,12,FALSE)*(BC62*$BJ62)</f>
        <v>0</v>
      </c>
      <c r="DC62" s="117">
        <f>HLOOKUP(DC$6,Matrix!$A$8:$O$21,13,FALSE)*(BD62*$BJ62)</f>
        <v>0</v>
      </c>
      <c r="DD62" s="117">
        <f>HLOOKUP(DD$6,Matrix!$A$8:$O$21,13,FALSE)*(BE62*$BJ62)</f>
        <v>0</v>
      </c>
      <c r="DE62" s="117">
        <f>HLOOKUP(DE$6,Matrix!$A$8:$O$21,13,FALSE)*(BF62*$BJ62)</f>
        <v>0</v>
      </c>
      <c r="DF62" s="117">
        <f>HLOOKUP(DF$6,Matrix!$A$8:$O$21,13,FALSE)*(BG62*$BJ62)</f>
        <v>0</v>
      </c>
      <c r="DG62" s="118">
        <f t="shared" si="9"/>
        <v>0</v>
      </c>
    </row>
    <row r="63" spans="1:111">
      <c r="A63" s="293"/>
      <c r="B63" s="294"/>
      <c r="C63" s="294"/>
      <c r="D63" s="294"/>
      <c r="E63" s="294"/>
      <c r="F63" s="294"/>
      <c r="G63" s="294"/>
      <c r="H63" s="294"/>
      <c r="I63" s="294"/>
      <c r="J63" s="295"/>
      <c r="K63" s="111" t="s">
        <v>45</v>
      </c>
      <c r="L63" s="112"/>
      <c r="M63" s="112"/>
      <c r="N63" s="112"/>
      <c r="O63" s="112"/>
      <c r="P63" s="113"/>
      <c r="Q63" s="113"/>
      <c r="R63" s="113"/>
      <c r="S63" s="113"/>
      <c r="T63" s="112"/>
      <c r="U63" s="112"/>
      <c r="V63" s="112"/>
      <c r="W63" s="112"/>
      <c r="X63" s="113"/>
      <c r="Y63" s="113"/>
      <c r="Z63" s="113"/>
      <c r="AA63" s="113"/>
      <c r="AB63" s="112"/>
      <c r="AC63" s="112"/>
      <c r="AD63" s="112"/>
      <c r="AE63" s="112"/>
      <c r="AF63" s="113"/>
      <c r="AG63" s="113"/>
      <c r="AH63" s="113"/>
      <c r="AI63" s="113"/>
      <c r="AJ63" s="112"/>
      <c r="AK63" s="112"/>
      <c r="AL63" s="112"/>
      <c r="AM63" s="112"/>
      <c r="AN63" s="113"/>
      <c r="AO63" s="113"/>
      <c r="AP63" s="113"/>
      <c r="AQ63" s="113"/>
      <c r="AR63" s="112"/>
      <c r="AS63" s="112"/>
      <c r="AT63" s="112"/>
      <c r="AU63" s="112"/>
      <c r="AV63" s="113"/>
      <c r="AW63" s="113"/>
      <c r="AX63" s="113"/>
      <c r="AY63" s="113"/>
      <c r="AZ63" s="112"/>
      <c r="BA63" s="112"/>
      <c r="BB63" s="112"/>
      <c r="BC63" s="112"/>
      <c r="BD63" s="113"/>
      <c r="BE63" s="113"/>
      <c r="BF63" s="113"/>
      <c r="BG63" s="113"/>
      <c r="BH63" s="114">
        <f t="shared" si="8"/>
        <v>0</v>
      </c>
      <c r="BI63" s="106"/>
      <c r="BJ63" s="115">
        <f>VLOOKUP(K63,Matrix!$F$3:$G$5,2,FALSE)</f>
        <v>1</v>
      </c>
      <c r="BK63" s="116">
        <f>HLOOKUP(BK$6,Matrix!$A$8:$O$21,2,FALSE)*(L63*$BJ63)</f>
        <v>0</v>
      </c>
      <c r="BL63" s="116">
        <f>HLOOKUP(BL$6,Matrix!$A$8:$O$21,2,FALSE)*(M63*$BJ63)</f>
        <v>0</v>
      </c>
      <c r="BM63" s="116">
        <f>HLOOKUP(BM$6,Matrix!$A$8:$O$21,2,FALSE)*(N63*$BJ63)</f>
        <v>0</v>
      </c>
      <c r="BN63" s="116">
        <f>HLOOKUP(BN$6,Matrix!$A$8:$O$21,2,FALSE)*(O63*$BJ63)</f>
        <v>0</v>
      </c>
      <c r="BO63" s="117">
        <f>HLOOKUP(BO$6,Matrix!$A$8:$O$21,3,FALSE)*(P63*$BJ63)</f>
        <v>0</v>
      </c>
      <c r="BP63" s="117">
        <f>HLOOKUP(BP$6,Matrix!$A$8:$O$21,3,FALSE)*(Q63*$BJ63)</f>
        <v>0</v>
      </c>
      <c r="BQ63" s="117">
        <f>HLOOKUP(BQ$6,Matrix!$A$8:$O$21,3,FALSE)*(R63*$BJ63)</f>
        <v>0</v>
      </c>
      <c r="BR63" s="117">
        <f>HLOOKUP(BR$6,Matrix!$A$8:$O$21,3,FALSE)*(S63*$BJ63)</f>
        <v>0</v>
      </c>
      <c r="BS63" s="116">
        <f>HLOOKUP(BS$6,Matrix!$A$8:$O$21,4,FALSE)*(T63*$BJ63)</f>
        <v>0</v>
      </c>
      <c r="BT63" s="116">
        <f>HLOOKUP(BT$6,Matrix!$A$8:$O$21,4,FALSE)*(U63*$BJ63)</f>
        <v>0</v>
      </c>
      <c r="BU63" s="116">
        <f>HLOOKUP(BU$6,Matrix!$A$8:$O$21,4,FALSE)*(V63*$BJ63)</f>
        <v>0</v>
      </c>
      <c r="BV63" s="116">
        <f>HLOOKUP(BV$6,Matrix!$A$8:$O$21,4,FALSE)*(W63*$BJ63)</f>
        <v>0</v>
      </c>
      <c r="BW63" s="117">
        <f>HLOOKUP(BW$6,Matrix!$A$8:$O$21,5,FALSE)*(X63*$BJ63)</f>
        <v>0</v>
      </c>
      <c r="BX63" s="117">
        <f>HLOOKUP(BX$6,Matrix!$A$8:$O$21,5,FALSE)*(Y63*$BJ63)</f>
        <v>0</v>
      </c>
      <c r="BY63" s="117">
        <f>HLOOKUP(BY$6,Matrix!$A$8:$O$21,5,FALSE)*(Z63*$BJ63)</f>
        <v>0</v>
      </c>
      <c r="BZ63" s="117">
        <f>HLOOKUP(BZ$6,Matrix!$A$8:$O$21,5,FALSE)*(AA63*$BJ63)</f>
        <v>0</v>
      </c>
      <c r="CA63" s="116">
        <f>HLOOKUP(CA$6,Matrix!$A$8:$O$21,6,FALSE)*(AB63*$BJ63)</f>
        <v>0</v>
      </c>
      <c r="CB63" s="116">
        <f>HLOOKUP(CB$6,Matrix!$A$8:$O$21,6,FALSE)*(AC63*$BJ63)</f>
        <v>0</v>
      </c>
      <c r="CC63" s="116">
        <f>HLOOKUP(CC$6,Matrix!$A$8:$O$21,6,FALSE)*(AD63*$BJ63)</f>
        <v>0</v>
      </c>
      <c r="CD63" s="116">
        <f>HLOOKUP(CD$6,Matrix!$A$8:$O$21,6,FALSE)*(AE63*$BJ63)</f>
        <v>0</v>
      </c>
      <c r="CE63" s="117">
        <f>HLOOKUP(CE$6,Matrix!$A$8:$O$21,7,FALSE)*(AF63*$BJ63)</f>
        <v>0</v>
      </c>
      <c r="CF63" s="117">
        <f>HLOOKUP(CF$6,Matrix!$A$8:$O$21,7,FALSE)*(AG63*$BJ63)</f>
        <v>0</v>
      </c>
      <c r="CG63" s="117">
        <f>HLOOKUP(CG$6,Matrix!$A$8:$O$21,7,FALSE)*(AH63*$BJ63)</f>
        <v>0</v>
      </c>
      <c r="CH63" s="117">
        <f>HLOOKUP(CH$6,Matrix!$A$8:$O$21,7,FALSE)*(AI63*$BJ63)</f>
        <v>0</v>
      </c>
      <c r="CI63" s="116">
        <f>HLOOKUP(CI$6,Matrix!$A$8:$O$21,8,FALSE)*(AJ63*$BJ63)</f>
        <v>0</v>
      </c>
      <c r="CJ63" s="116">
        <f>HLOOKUP(CJ$6,Matrix!$A$8:$O$21,8,FALSE)*(AK63*$BJ63)</f>
        <v>0</v>
      </c>
      <c r="CK63" s="116">
        <f>HLOOKUP(CK$6,Matrix!$A$8:$O$21,8,FALSE)*(AL63*$BJ63)</f>
        <v>0</v>
      </c>
      <c r="CL63" s="116">
        <f>HLOOKUP(CL$6,Matrix!$A$8:$O$21,8,FALSE)*(AM63*$BJ63)</f>
        <v>0</v>
      </c>
      <c r="CM63" s="117">
        <f>HLOOKUP(CM$6,Matrix!$A$8:$O$21,9,FALSE)*(AN63*$BJ63)</f>
        <v>0</v>
      </c>
      <c r="CN63" s="117">
        <f>HLOOKUP(CN$6,Matrix!$A$8:$O$21,9,FALSE)*(AO63*$BJ63)</f>
        <v>0</v>
      </c>
      <c r="CO63" s="117">
        <f>HLOOKUP(CO$6,Matrix!$A$8:$O$21,9,FALSE)*(AP63*$BJ63)</f>
        <v>0</v>
      </c>
      <c r="CP63" s="117">
        <f>HLOOKUP(CP$6,Matrix!$A$8:$O$21,9,FALSE)*(AQ63*$BJ63)</f>
        <v>0</v>
      </c>
      <c r="CQ63" s="116">
        <f>HLOOKUP(CQ$6,Matrix!$A$8:$O$21,10,FALSE)*(AR63*$BJ63)</f>
        <v>0</v>
      </c>
      <c r="CR63" s="116">
        <f>HLOOKUP(CR$6,Matrix!$A$8:$O$21,10,FALSE)*(AS63*$BJ63)</f>
        <v>0</v>
      </c>
      <c r="CS63" s="116">
        <f>HLOOKUP(CS$6,Matrix!$A$8:$O$21,10,FALSE)*(AT63*$BJ63)</f>
        <v>0</v>
      </c>
      <c r="CT63" s="116">
        <f>HLOOKUP(CT$6,Matrix!$A$8:$O$21,10,FALSE)*(AU63*$BJ63)</f>
        <v>0</v>
      </c>
      <c r="CU63" s="117">
        <f>HLOOKUP(CU$6,Matrix!$A$8:$O$21,11,FALSE)*(AV63*$BJ63)</f>
        <v>0</v>
      </c>
      <c r="CV63" s="117">
        <f>HLOOKUP(CV$6,Matrix!$A$8:$O$21,11,FALSE)*(AW63*$BJ63)</f>
        <v>0</v>
      </c>
      <c r="CW63" s="117">
        <f>HLOOKUP(CW$6,Matrix!$A$8:$O$21,11,FALSE)*(AX63*$BJ63)</f>
        <v>0</v>
      </c>
      <c r="CX63" s="117">
        <f>HLOOKUP(CX$6,Matrix!$A$8:$O$21,11,FALSE)*(AY63*$BJ63)</f>
        <v>0</v>
      </c>
      <c r="CY63" s="116">
        <f>HLOOKUP(CY$6,Matrix!$A$8:$O$21,12,FALSE)*(AZ63*$BJ63)</f>
        <v>0</v>
      </c>
      <c r="CZ63" s="116">
        <f>HLOOKUP(CZ$6,Matrix!$A$8:$O$21,12,FALSE)*(BA63*$BJ63)</f>
        <v>0</v>
      </c>
      <c r="DA63" s="116">
        <f>HLOOKUP(DA$6,Matrix!$A$8:$O$21,12,FALSE)*(BB63*$BJ63)</f>
        <v>0</v>
      </c>
      <c r="DB63" s="116">
        <f>HLOOKUP(DB$6,Matrix!$A$8:$O$21,12,FALSE)*(BC63*$BJ63)</f>
        <v>0</v>
      </c>
      <c r="DC63" s="117">
        <f>HLOOKUP(DC$6,Matrix!$A$8:$O$21,13,FALSE)*(BD63*$BJ63)</f>
        <v>0</v>
      </c>
      <c r="DD63" s="117">
        <f>HLOOKUP(DD$6,Matrix!$A$8:$O$21,13,FALSE)*(BE63*$BJ63)</f>
        <v>0</v>
      </c>
      <c r="DE63" s="117">
        <f>HLOOKUP(DE$6,Matrix!$A$8:$O$21,13,FALSE)*(BF63*$BJ63)</f>
        <v>0</v>
      </c>
      <c r="DF63" s="117">
        <f>HLOOKUP(DF$6,Matrix!$A$8:$O$21,13,FALSE)*(BG63*$BJ63)</f>
        <v>0</v>
      </c>
      <c r="DG63" s="118">
        <f t="shared" si="9"/>
        <v>0</v>
      </c>
    </row>
    <row r="64" spans="1:111">
      <c r="A64" s="293"/>
      <c r="B64" s="294"/>
      <c r="C64" s="294"/>
      <c r="D64" s="294"/>
      <c r="E64" s="294"/>
      <c r="F64" s="294"/>
      <c r="G64" s="294"/>
      <c r="H64" s="294"/>
      <c r="I64" s="294"/>
      <c r="J64" s="295"/>
      <c r="K64" s="111" t="s">
        <v>45</v>
      </c>
      <c r="L64" s="112"/>
      <c r="M64" s="112"/>
      <c r="N64" s="112"/>
      <c r="O64" s="112"/>
      <c r="P64" s="113"/>
      <c r="Q64" s="113"/>
      <c r="R64" s="113"/>
      <c r="S64" s="113"/>
      <c r="T64" s="112"/>
      <c r="U64" s="112"/>
      <c r="V64" s="112"/>
      <c r="W64" s="112"/>
      <c r="X64" s="113"/>
      <c r="Y64" s="113"/>
      <c r="Z64" s="113"/>
      <c r="AA64" s="113"/>
      <c r="AB64" s="112"/>
      <c r="AC64" s="112"/>
      <c r="AD64" s="112"/>
      <c r="AE64" s="112"/>
      <c r="AF64" s="113"/>
      <c r="AG64" s="113"/>
      <c r="AH64" s="113"/>
      <c r="AI64" s="113"/>
      <c r="AJ64" s="112"/>
      <c r="AK64" s="112"/>
      <c r="AL64" s="112"/>
      <c r="AM64" s="112"/>
      <c r="AN64" s="113"/>
      <c r="AO64" s="113"/>
      <c r="AP64" s="113"/>
      <c r="AQ64" s="113"/>
      <c r="AR64" s="112"/>
      <c r="AS64" s="112"/>
      <c r="AT64" s="112"/>
      <c r="AU64" s="112"/>
      <c r="AV64" s="113"/>
      <c r="AW64" s="113"/>
      <c r="AX64" s="113"/>
      <c r="AY64" s="113"/>
      <c r="AZ64" s="112"/>
      <c r="BA64" s="112"/>
      <c r="BB64" s="112"/>
      <c r="BC64" s="112"/>
      <c r="BD64" s="113"/>
      <c r="BE64" s="113"/>
      <c r="BF64" s="113"/>
      <c r="BG64" s="113"/>
      <c r="BH64" s="114">
        <f t="shared" si="8"/>
        <v>0</v>
      </c>
      <c r="BI64" s="106"/>
      <c r="BJ64" s="115">
        <f>VLOOKUP(K64,Matrix!$F$3:$G$5,2,FALSE)</f>
        <v>1</v>
      </c>
      <c r="BK64" s="116">
        <f>HLOOKUP(BK$6,Matrix!$A$8:$O$21,2,FALSE)*(L64*$BJ64)</f>
        <v>0</v>
      </c>
      <c r="BL64" s="116">
        <f>HLOOKUP(BL$6,Matrix!$A$8:$O$21,2,FALSE)*(M64*$BJ64)</f>
        <v>0</v>
      </c>
      <c r="BM64" s="116">
        <f>HLOOKUP(BM$6,Matrix!$A$8:$O$21,2,FALSE)*(N64*$BJ64)</f>
        <v>0</v>
      </c>
      <c r="BN64" s="116">
        <f>HLOOKUP(BN$6,Matrix!$A$8:$O$21,2,FALSE)*(O64*$BJ64)</f>
        <v>0</v>
      </c>
      <c r="BO64" s="117">
        <f>HLOOKUP(BO$6,Matrix!$A$8:$O$21,3,FALSE)*(P64*$BJ64)</f>
        <v>0</v>
      </c>
      <c r="BP64" s="117">
        <f>HLOOKUP(BP$6,Matrix!$A$8:$O$21,3,FALSE)*(Q64*$BJ64)</f>
        <v>0</v>
      </c>
      <c r="BQ64" s="117">
        <f>HLOOKUP(BQ$6,Matrix!$A$8:$O$21,3,FALSE)*(R64*$BJ64)</f>
        <v>0</v>
      </c>
      <c r="BR64" s="117">
        <f>HLOOKUP(BR$6,Matrix!$A$8:$O$21,3,FALSE)*(S64*$BJ64)</f>
        <v>0</v>
      </c>
      <c r="BS64" s="116">
        <f>HLOOKUP(BS$6,Matrix!$A$8:$O$21,4,FALSE)*(T64*$BJ64)</f>
        <v>0</v>
      </c>
      <c r="BT64" s="116">
        <f>HLOOKUP(BT$6,Matrix!$A$8:$O$21,4,FALSE)*(U64*$BJ64)</f>
        <v>0</v>
      </c>
      <c r="BU64" s="116">
        <f>HLOOKUP(BU$6,Matrix!$A$8:$O$21,4,FALSE)*(V64*$BJ64)</f>
        <v>0</v>
      </c>
      <c r="BV64" s="116">
        <f>HLOOKUP(BV$6,Matrix!$A$8:$O$21,4,FALSE)*(W64*$BJ64)</f>
        <v>0</v>
      </c>
      <c r="BW64" s="117">
        <f>HLOOKUP(BW$6,Matrix!$A$8:$O$21,5,FALSE)*(X64*$BJ64)</f>
        <v>0</v>
      </c>
      <c r="BX64" s="117">
        <f>HLOOKUP(BX$6,Matrix!$A$8:$O$21,5,FALSE)*(Y64*$BJ64)</f>
        <v>0</v>
      </c>
      <c r="BY64" s="117">
        <f>HLOOKUP(BY$6,Matrix!$A$8:$O$21,5,FALSE)*(Z64*$BJ64)</f>
        <v>0</v>
      </c>
      <c r="BZ64" s="117">
        <f>HLOOKUP(BZ$6,Matrix!$A$8:$O$21,5,FALSE)*(AA64*$BJ64)</f>
        <v>0</v>
      </c>
      <c r="CA64" s="116">
        <f>HLOOKUP(CA$6,Matrix!$A$8:$O$21,6,FALSE)*(AB64*$BJ64)</f>
        <v>0</v>
      </c>
      <c r="CB64" s="116">
        <f>HLOOKUP(CB$6,Matrix!$A$8:$O$21,6,FALSE)*(AC64*$BJ64)</f>
        <v>0</v>
      </c>
      <c r="CC64" s="116">
        <f>HLOOKUP(CC$6,Matrix!$A$8:$O$21,6,FALSE)*(AD64*$BJ64)</f>
        <v>0</v>
      </c>
      <c r="CD64" s="116">
        <f>HLOOKUP(CD$6,Matrix!$A$8:$O$21,6,FALSE)*(AE64*$BJ64)</f>
        <v>0</v>
      </c>
      <c r="CE64" s="117">
        <f>HLOOKUP(CE$6,Matrix!$A$8:$O$21,7,FALSE)*(AF64*$BJ64)</f>
        <v>0</v>
      </c>
      <c r="CF64" s="117">
        <f>HLOOKUP(CF$6,Matrix!$A$8:$O$21,7,FALSE)*(AG64*$BJ64)</f>
        <v>0</v>
      </c>
      <c r="CG64" s="117">
        <f>HLOOKUP(CG$6,Matrix!$A$8:$O$21,7,FALSE)*(AH64*$BJ64)</f>
        <v>0</v>
      </c>
      <c r="CH64" s="117">
        <f>HLOOKUP(CH$6,Matrix!$A$8:$O$21,7,FALSE)*(AI64*$BJ64)</f>
        <v>0</v>
      </c>
      <c r="CI64" s="116">
        <f>HLOOKUP(CI$6,Matrix!$A$8:$O$21,8,FALSE)*(AJ64*$BJ64)</f>
        <v>0</v>
      </c>
      <c r="CJ64" s="116">
        <f>HLOOKUP(CJ$6,Matrix!$A$8:$O$21,8,FALSE)*(AK64*$BJ64)</f>
        <v>0</v>
      </c>
      <c r="CK64" s="116">
        <f>HLOOKUP(CK$6,Matrix!$A$8:$O$21,8,FALSE)*(AL64*$BJ64)</f>
        <v>0</v>
      </c>
      <c r="CL64" s="116">
        <f>HLOOKUP(CL$6,Matrix!$A$8:$O$21,8,FALSE)*(AM64*$BJ64)</f>
        <v>0</v>
      </c>
      <c r="CM64" s="117">
        <f>HLOOKUP(CM$6,Matrix!$A$8:$O$21,9,FALSE)*(AN64*$BJ64)</f>
        <v>0</v>
      </c>
      <c r="CN64" s="117">
        <f>HLOOKUP(CN$6,Matrix!$A$8:$O$21,9,FALSE)*(AO64*$BJ64)</f>
        <v>0</v>
      </c>
      <c r="CO64" s="117">
        <f>HLOOKUP(CO$6,Matrix!$A$8:$O$21,9,FALSE)*(AP64*$BJ64)</f>
        <v>0</v>
      </c>
      <c r="CP64" s="117">
        <f>HLOOKUP(CP$6,Matrix!$A$8:$O$21,9,FALSE)*(AQ64*$BJ64)</f>
        <v>0</v>
      </c>
      <c r="CQ64" s="116">
        <f>HLOOKUP(CQ$6,Matrix!$A$8:$O$21,10,FALSE)*(AR64*$BJ64)</f>
        <v>0</v>
      </c>
      <c r="CR64" s="116">
        <f>HLOOKUP(CR$6,Matrix!$A$8:$O$21,10,FALSE)*(AS64*$BJ64)</f>
        <v>0</v>
      </c>
      <c r="CS64" s="116">
        <f>HLOOKUP(CS$6,Matrix!$A$8:$O$21,10,FALSE)*(AT64*$BJ64)</f>
        <v>0</v>
      </c>
      <c r="CT64" s="116">
        <f>HLOOKUP(CT$6,Matrix!$A$8:$O$21,10,FALSE)*(AU64*$BJ64)</f>
        <v>0</v>
      </c>
      <c r="CU64" s="117">
        <f>HLOOKUP(CU$6,Matrix!$A$8:$O$21,11,FALSE)*(AV64*$BJ64)</f>
        <v>0</v>
      </c>
      <c r="CV64" s="117">
        <f>HLOOKUP(CV$6,Matrix!$A$8:$O$21,11,FALSE)*(AW64*$BJ64)</f>
        <v>0</v>
      </c>
      <c r="CW64" s="117">
        <f>HLOOKUP(CW$6,Matrix!$A$8:$O$21,11,FALSE)*(AX64*$BJ64)</f>
        <v>0</v>
      </c>
      <c r="CX64" s="117">
        <f>HLOOKUP(CX$6,Matrix!$A$8:$O$21,11,FALSE)*(AY64*$BJ64)</f>
        <v>0</v>
      </c>
      <c r="CY64" s="116">
        <f>HLOOKUP(CY$6,Matrix!$A$8:$O$21,12,FALSE)*(AZ64*$BJ64)</f>
        <v>0</v>
      </c>
      <c r="CZ64" s="116">
        <f>HLOOKUP(CZ$6,Matrix!$A$8:$O$21,12,FALSE)*(BA64*$BJ64)</f>
        <v>0</v>
      </c>
      <c r="DA64" s="116">
        <f>HLOOKUP(DA$6,Matrix!$A$8:$O$21,12,FALSE)*(BB64*$BJ64)</f>
        <v>0</v>
      </c>
      <c r="DB64" s="116">
        <f>HLOOKUP(DB$6,Matrix!$A$8:$O$21,12,FALSE)*(BC64*$BJ64)</f>
        <v>0</v>
      </c>
      <c r="DC64" s="117">
        <f>HLOOKUP(DC$6,Matrix!$A$8:$O$21,13,FALSE)*(BD64*$BJ64)</f>
        <v>0</v>
      </c>
      <c r="DD64" s="117">
        <f>HLOOKUP(DD$6,Matrix!$A$8:$O$21,13,FALSE)*(BE64*$BJ64)</f>
        <v>0</v>
      </c>
      <c r="DE64" s="117">
        <f>HLOOKUP(DE$6,Matrix!$A$8:$O$21,13,FALSE)*(BF64*$BJ64)</f>
        <v>0</v>
      </c>
      <c r="DF64" s="117">
        <f>HLOOKUP(DF$6,Matrix!$A$8:$O$21,13,FALSE)*(BG64*$BJ64)</f>
        <v>0</v>
      </c>
      <c r="DG64" s="118">
        <f t="shared" si="9"/>
        <v>0</v>
      </c>
    </row>
    <row r="65" spans="1:111">
      <c r="A65" s="293"/>
      <c r="B65" s="294"/>
      <c r="C65" s="294"/>
      <c r="D65" s="294"/>
      <c r="E65" s="294"/>
      <c r="F65" s="294"/>
      <c r="G65" s="294"/>
      <c r="H65" s="294"/>
      <c r="I65" s="294"/>
      <c r="J65" s="295"/>
      <c r="K65" s="111" t="s">
        <v>45</v>
      </c>
      <c r="L65" s="112"/>
      <c r="M65" s="112"/>
      <c r="N65" s="112"/>
      <c r="O65" s="112"/>
      <c r="P65" s="113"/>
      <c r="Q65" s="113"/>
      <c r="R65" s="113"/>
      <c r="S65" s="113"/>
      <c r="T65" s="112"/>
      <c r="U65" s="112"/>
      <c r="V65" s="112"/>
      <c r="W65" s="112"/>
      <c r="X65" s="113"/>
      <c r="Y65" s="113"/>
      <c r="Z65" s="113"/>
      <c r="AA65" s="113"/>
      <c r="AB65" s="112"/>
      <c r="AC65" s="112"/>
      <c r="AD65" s="112"/>
      <c r="AE65" s="112"/>
      <c r="AF65" s="113"/>
      <c r="AG65" s="113"/>
      <c r="AH65" s="113"/>
      <c r="AI65" s="113"/>
      <c r="AJ65" s="112"/>
      <c r="AK65" s="112"/>
      <c r="AL65" s="112"/>
      <c r="AM65" s="112"/>
      <c r="AN65" s="113"/>
      <c r="AO65" s="113"/>
      <c r="AP65" s="113"/>
      <c r="AQ65" s="113"/>
      <c r="AR65" s="112"/>
      <c r="AS65" s="112"/>
      <c r="AT65" s="112"/>
      <c r="AU65" s="112"/>
      <c r="AV65" s="113"/>
      <c r="AW65" s="113"/>
      <c r="AX65" s="113"/>
      <c r="AY65" s="113"/>
      <c r="AZ65" s="112"/>
      <c r="BA65" s="112"/>
      <c r="BB65" s="112"/>
      <c r="BC65" s="112"/>
      <c r="BD65" s="113"/>
      <c r="BE65" s="113"/>
      <c r="BF65" s="113"/>
      <c r="BG65" s="113"/>
      <c r="BH65" s="114">
        <f t="shared" si="8"/>
        <v>0</v>
      </c>
      <c r="BI65" s="106"/>
      <c r="BJ65" s="115">
        <f>VLOOKUP(K65,Matrix!$F$3:$G$5,2,FALSE)</f>
        <v>1</v>
      </c>
      <c r="BK65" s="116">
        <f>HLOOKUP(BK$6,Matrix!$A$8:$O$21,2,FALSE)*(L65*$BJ65)</f>
        <v>0</v>
      </c>
      <c r="BL65" s="116">
        <f>HLOOKUP(BL$6,Matrix!$A$8:$O$21,2,FALSE)*(M65*$BJ65)</f>
        <v>0</v>
      </c>
      <c r="BM65" s="116">
        <f>HLOOKUP(BM$6,Matrix!$A$8:$O$21,2,FALSE)*(N65*$BJ65)</f>
        <v>0</v>
      </c>
      <c r="BN65" s="116">
        <f>HLOOKUP(BN$6,Matrix!$A$8:$O$21,2,FALSE)*(O65*$BJ65)</f>
        <v>0</v>
      </c>
      <c r="BO65" s="117">
        <f>HLOOKUP(BO$6,Matrix!$A$8:$O$21,3,FALSE)*(P65*$BJ65)</f>
        <v>0</v>
      </c>
      <c r="BP65" s="117">
        <f>HLOOKUP(BP$6,Matrix!$A$8:$O$21,3,FALSE)*(Q65*$BJ65)</f>
        <v>0</v>
      </c>
      <c r="BQ65" s="117">
        <f>HLOOKUP(BQ$6,Matrix!$A$8:$O$21,3,FALSE)*(R65*$BJ65)</f>
        <v>0</v>
      </c>
      <c r="BR65" s="117">
        <f>HLOOKUP(BR$6,Matrix!$A$8:$O$21,3,FALSE)*(S65*$BJ65)</f>
        <v>0</v>
      </c>
      <c r="BS65" s="116">
        <f>HLOOKUP(BS$6,Matrix!$A$8:$O$21,4,FALSE)*(T65*$BJ65)</f>
        <v>0</v>
      </c>
      <c r="BT65" s="116">
        <f>HLOOKUP(BT$6,Matrix!$A$8:$O$21,4,FALSE)*(U65*$BJ65)</f>
        <v>0</v>
      </c>
      <c r="BU65" s="116">
        <f>HLOOKUP(BU$6,Matrix!$A$8:$O$21,4,FALSE)*(V65*$BJ65)</f>
        <v>0</v>
      </c>
      <c r="BV65" s="116">
        <f>HLOOKUP(BV$6,Matrix!$A$8:$O$21,4,FALSE)*(W65*$BJ65)</f>
        <v>0</v>
      </c>
      <c r="BW65" s="117">
        <f>HLOOKUP(BW$6,Matrix!$A$8:$O$21,5,FALSE)*(X65*$BJ65)</f>
        <v>0</v>
      </c>
      <c r="BX65" s="117">
        <f>HLOOKUP(BX$6,Matrix!$A$8:$O$21,5,FALSE)*(Y65*$BJ65)</f>
        <v>0</v>
      </c>
      <c r="BY65" s="117">
        <f>HLOOKUP(BY$6,Matrix!$A$8:$O$21,5,FALSE)*(Z65*$BJ65)</f>
        <v>0</v>
      </c>
      <c r="BZ65" s="117">
        <f>HLOOKUP(BZ$6,Matrix!$A$8:$O$21,5,FALSE)*(AA65*$BJ65)</f>
        <v>0</v>
      </c>
      <c r="CA65" s="116">
        <f>HLOOKUP(CA$6,Matrix!$A$8:$O$21,6,FALSE)*(AB65*$BJ65)</f>
        <v>0</v>
      </c>
      <c r="CB65" s="116">
        <f>HLOOKUP(CB$6,Matrix!$A$8:$O$21,6,FALSE)*(AC65*$BJ65)</f>
        <v>0</v>
      </c>
      <c r="CC65" s="116">
        <f>HLOOKUP(CC$6,Matrix!$A$8:$O$21,6,FALSE)*(AD65*$BJ65)</f>
        <v>0</v>
      </c>
      <c r="CD65" s="116">
        <f>HLOOKUP(CD$6,Matrix!$A$8:$O$21,6,FALSE)*(AE65*$BJ65)</f>
        <v>0</v>
      </c>
      <c r="CE65" s="117">
        <f>HLOOKUP(CE$6,Matrix!$A$8:$O$21,7,FALSE)*(AF65*$BJ65)</f>
        <v>0</v>
      </c>
      <c r="CF65" s="117">
        <f>HLOOKUP(CF$6,Matrix!$A$8:$O$21,7,FALSE)*(AG65*$BJ65)</f>
        <v>0</v>
      </c>
      <c r="CG65" s="117">
        <f>HLOOKUP(CG$6,Matrix!$A$8:$O$21,7,FALSE)*(AH65*$BJ65)</f>
        <v>0</v>
      </c>
      <c r="CH65" s="117">
        <f>HLOOKUP(CH$6,Matrix!$A$8:$O$21,7,FALSE)*(AI65*$BJ65)</f>
        <v>0</v>
      </c>
      <c r="CI65" s="116">
        <f>HLOOKUP(CI$6,Matrix!$A$8:$O$21,8,FALSE)*(AJ65*$BJ65)</f>
        <v>0</v>
      </c>
      <c r="CJ65" s="116">
        <f>HLOOKUP(CJ$6,Matrix!$A$8:$O$21,8,FALSE)*(AK65*$BJ65)</f>
        <v>0</v>
      </c>
      <c r="CK65" s="116">
        <f>HLOOKUP(CK$6,Matrix!$A$8:$O$21,8,FALSE)*(AL65*$BJ65)</f>
        <v>0</v>
      </c>
      <c r="CL65" s="116">
        <f>HLOOKUP(CL$6,Matrix!$A$8:$O$21,8,FALSE)*(AM65*$BJ65)</f>
        <v>0</v>
      </c>
      <c r="CM65" s="117">
        <f>HLOOKUP(CM$6,Matrix!$A$8:$O$21,9,FALSE)*(AN65*$BJ65)</f>
        <v>0</v>
      </c>
      <c r="CN65" s="117">
        <f>HLOOKUP(CN$6,Matrix!$A$8:$O$21,9,FALSE)*(AO65*$BJ65)</f>
        <v>0</v>
      </c>
      <c r="CO65" s="117">
        <f>HLOOKUP(CO$6,Matrix!$A$8:$O$21,9,FALSE)*(AP65*$BJ65)</f>
        <v>0</v>
      </c>
      <c r="CP65" s="117">
        <f>HLOOKUP(CP$6,Matrix!$A$8:$O$21,9,FALSE)*(AQ65*$BJ65)</f>
        <v>0</v>
      </c>
      <c r="CQ65" s="116">
        <f>HLOOKUP(CQ$6,Matrix!$A$8:$O$21,10,FALSE)*(AR65*$BJ65)</f>
        <v>0</v>
      </c>
      <c r="CR65" s="116">
        <f>HLOOKUP(CR$6,Matrix!$A$8:$O$21,10,FALSE)*(AS65*$BJ65)</f>
        <v>0</v>
      </c>
      <c r="CS65" s="116">
        <f>HLOOKUP(CS$6,Matrix!$A$8:$O$21,10,FALSE)*(AT65*$BJ65)</f>
        <v>0</v>
      </c>
      <c r="CT65" s="116">
        <f>HLOOKUP(CT$6,Matrix!$A$8:$O$21,10,FALSE)*(AU65*$BJ65)</f>
        <v>0</v>
      </c>
      <c r="CU65" s="117">
        <f>HLOOKUP(CU$6,Matrix!$A$8:$O$21,11,FALSE)*(AV65*$BJ65)</f>
        <v>0</v>
      </c>
      <c r="CV65" s="117">
        <f>HLOOKUP(CV$6,Matrix!$A$8:$O$21,11,FALSE)*(AW65*$BJ65)</f>
        <v>0</v>
      </c>
      <c r="CW65" s="117">
        <f>HLOOKUP(CW$6,Matrix!$A$8:$O$21,11,FALSE)*(AX65*$BJ65)</f>
        <v>0</v>
      </c>
      <c r="CX65" s="117">
        <f>HLOOKUP(CX$6,Matrix!$A$8:$O$21,11,FALSE)*(AY65*$BJ65)</f>
        <v>0</v>
      </c>
      <c r="CY65" s="116">
        <f>HLOOKUP(CY$6,Matrix!$A$8:$O$21,12,FALSE)*(AZ65*$BJ65)</f>
        <v>0</v>
      </c>
      <c r="CZ65" s="116">
        <f>HLOOKUP(CZ$6,Matrix!$A$8:$O$21,12,FALSE)*(BA65*$BJ65)</f>
        <v>0</v>
      </c>
      <c r="DA65" s="116">
        <f>HLOOKUP(DA$6,Matrix!$A$8:$O$21,12,FALSE)*(BB65*$BJ65)</f>
        <v>0</v>
      </c>
      <c r="DB65" s="116">
        <f>HLOOKUP(DB$6,Matrix!$A$8:$O$21,12,FALSE)*(BC65*$BJ65)</f>
        <v>0</v>
      </c>
      <c r="DC65" s="117">
        <f>HLOOKUP(DC$6,Matrix!$A$8:$O$21,13,FALSE)*(BD65*$BJ65)</f>
        <v>0</v>
      </c>
      <c r="DD65" s="117">
        <f>HLOOKUP(DD$6,Matrix!$A$8:$O$21,13,FALSE)*(BE65*$BJ65)</f>
        <v>0</v>
      </c>
      <c r="DE65" s="117">
        <f>HLOOKUP(DE$6,Matrix!$A$8:$O$21,13,FALSE)*(BF65*$BJ65)</f>
        <v>0</v>
      </c>
      <c r="DF65" s="117">
        <f>HLOOKUP(DF$6,Matrix!$A$8:$O$21,13,FALSE)*(BG65*$BJ65)</f>
        <v>0</v>
      </c>
      <c r="DG65" s="118">
        <f t="shared" si="9"/>
        <v>0</v>
      </c>
    </row>
    <row r="66" spans="1:111">
      <c r="A66" s="293"/>
      <c r="B66" s="294"/>
      <c r="C66" s="294"/>
      <c r="D66" s="294"/>
      <c r="E66" s="294"/>
      <c r="F66" s="294"/>
      <c r="G66" s="294"/>
      <c r="H66" s="294"/>
      <c r="I66" s="294"/>
      <c r="J66" s="295"/>
      <c r="K66" s="111" t="s">
        <v>45</v>
      </c>
      <c r="L66" s="112"/>
      <c r="M66" s="112"/>
      <c r="N66" s="112"/>
      <c r="O66" s="112"/>
      <c r="P66" s="113"/>
      <c r="Q66" s="113"/>
      <c r="R66" s="113"/>
      <c r="S66" s="113"/>
      <c r="T66" s="112"/>
      <c r="U66" s="112"/>
      <c r="V66" s="112"/>
      <c r="W66" s="112"/>
      <c r="X66" s="113"/>
      <c r="Y66" s="113"/>
      <c r="Z66" s="113"/>
      <c r="AA66" s="113"/>
      <c r="AB66" s="112"/>
      <c r="AC66" s="112"/>
      <c r="AD66" s="112"/>
      <c r="AE66" s="112"/>
      <c r="AF66" s="113"/>
      <c r="AG66" s="113"/>
      <c r="AH66" s="113"/>
      <c r="AI66" s="113"/>
      <c r="AJ66" s="112"/>
      <c r="AK66" s="112"/>
      <c r="AL66" s="112"/>
      <c r="AM66" s="112"/>
      <c r="AN66" s="113"/>
      <c r="AO66" s="113"/>
      <c r="AP66" s="113"/>
      <c r="AQ66" s="113"/>
      <c r="AR66" s="112"/>
      <c r="AS66" s="112"/>
      <c r="AT66" s="112"/>
      <c r="AU66" s="112"/>
      <c r="AV66" s="113"/>
      <c r="AW66" s="113"/>
      <c r="AX66" s="113"/>
      <c r="AY66" s="113"/>
      <c r="AZ66" s="112"/>
      <c r="BA66" s="112"/>
      <c r="BB66" s="112"/>
      <c r="BC66" s="112"/>
      <c r="BD66" s="113"/>
      <c r="BE66" s="113"/>
      <c r="BF66" s="113"/>
      <c r="BG66" s="113"/>
      <c r="BH66" s="114">
        <f t="shared" si="8"/>
        <v>0</v>
      </c>
      <c r="BI66" s="106"/>
      <c r="BJ66" s="115">
        <f>VLOOKUP(K66,Matrix!$F$3:$G$5,2,FALSE)</f>
        <v>1</v>
      </c>
      <c r="BK66" s="116">
        <f>HLOOKUP(BK$6,Matrix!$A$8:$O$21,2,FALSE)*(L66*$BJ66)</f>
        <v>0</v>
      </c>
      <c r="BL66" s="116">
        <f>HLOOKUP(BL$6,Matrix!$A$8:$O$21,2,FALSE)*(M66*$BJ66)</f>
        <v>0</v>
      </c>
      <c r="BM66" s="116">
        <f>HLOOKUP(BM$6,Matrix!$A$8:$O$21,2,FALSE)*(N66*$BJ66)</f>
        <v>0</v>
      </c>
      <c r="BN66" s="116">
        <f>HLOOKUP(BN$6,Matrix!$A$8:$O$21,2,FALSE)*(O66*$BJ66)</f>
        <v>0</v>
      </c>
      <c r="BO66" s="117">
        <f>HLOOKUP(BO$6,Matrix!$A$8:$O$21,3,FALSE)*(P66*$BJ66)</f>
        <v>0</v>
      </c>
      <c r="BP66" s="117">
        <f>HLOOKUP(BP$6,Matrix!$A$8:$O$21,3,FALSE)*(Q66*$BJ66)</f>
        <v>0</v>
      </c>
      <c r="BQ66" s="117">
        <f>HLOOKUP(BQ$6,Matrix!$A$8:$O$21,3,FALSE)*(R66*$BJ66)</f>
        <v>0</v>
      </c>
      <c r="BR66" s="117">
        <f>HLOOKUP(BR$6,Matrix!$A$8:$O$21,3,FALSE)*(S66*$BJ66)</f>
        <v>0</v>
      </c>
      <c r="BS66" s="116">
        <f>HLOOKUP(BS$6,Matrix!$A$8:$O$21,4,FALSE)*(T66*$BJ66)</f>
        <v>0</v>
      </c>
      <c r="BT66" s="116">
        <f>HLOOKUP(BT$6,Matrix!$A$8:$O$21,4,FALSE)*(U66*$BJ66)</f>
        <v>0</v>
      </c>
      <c r="BU66" s="116">
        <f>HLOOKUP(BU$6,Matrix!$A$8:$O$21,4,FALSE)*(V66*$BJ66)</f>
        <v>0</v>
      </c>
      <c r="BV66" s="116">
        <f>HLOOKUP(BV$6,Matrix!$A$8:$O$21,4,FALSE)*(W66*$BJ66)</f>
        <v>0</v>
      </c>
      <c r="BW66" s="117">
        <f>HLOOKUP(BW$6,Matrix!$A$8:$O$21,5,FALSE)*(X66*$BJ66)</f>
        <v>0</v>
      </c>
      <c r="BX66" s="117">
        <f>HLOOKUP(BX$6,Matrix!$A$8:$O$21,5,FALSE)*(Y66*$BJ66)</f>
        <v>0</v>
      </c>
      <c r="BY66" s="117">
        <f>HLOOKUP(BY$6,Matrix!$A$8:$O$21,5,FALSE)*(Z66*$BJ66)</f>
        <v>0</v>
      </c>
      <c r="BZ66" s="117">
        <f>HLOOKUP(BZ$6,Matrix!$A$8:$O$21,5,FALSE)*(AA66*$BJ66)</f>
        <v>0</v>
      </c>
      <c r="CA66" s="116">
        <f>HLOOKUP(CA$6,Matrix!$A$8:$O$21,6,FALSE)*(AB66*$BJ66)</f>
        <v>0</v>
      </c>
      <c r="CB66" s="116">
        <f>HLOOKUP(CB$6,Matrix!$A$8:$O$21,6,FALSE)*(AC66*$BJ66)</f>
        <v>0</v>
      </c>
      <c r="CC66" s="116">
        <f>HLOOKUP(CC$6,Matrix!$A$8:$O$21,6,FALSE)*(AD66*$BJ66)</f>
        <v>0</v>
      </c>
      <c r="CD66" s="116">
        <f>HLOOKUP(CD$6,Matrix!$A$8:$O$21,6,FALSE)*(AE66*$BJ66)</f>
        <v>0</v>
      </c>
      <c r="CE66" s="117">
        <f>HLOOKUP(CE$6,Matrix!$A$8:$O$21,7,FALSE)*(AF66*$BJ66)</f>
        <v>0</v>
      </c>
      <c r="CF66" s="117">
        <f>HLOOKUP(CF$6,Matrix!$A$8:$O$21,7,FALSE)*(AG66*$BJ66)</f>
        <v>0</v>
      </c>
      <c r="CG66" s="117">
        <f>HLOOKUP(CG$6,Matrix!$A$8:$O$21,7,FALSE)*(AH66*$BJ66)</f>
        <v>0</v>
      </c>
      <c r="CH66" s="117">
        <f>HLOOKUP(CH$6,Matrix!$A$8:$O$21,7,FALSE)*(AI66*$BJ66)</f>
        <v>0</v>
      </c>
      <c r="CI66" s="116">
        <f>HLOOKUP(CI$6,Matrix!$A$8:$O$21,8,FALSE)*(AJ66*$BJ66)</f>
        <v>0</v>
      </c>
      <c r="CJ66" s="116">
        <f>HLOOKUP(CJ$6,Matrix!$A$8:$O$21,8,FALSE)*(AK66*$BJ66)</f>
        <v>0</v>
      </c>
      <c r="CK66" s="116">
        <f>HLOOKUP(CK$6,Matrix!$A$8:$O$21,8,FALSE)*(AL66*$BJ66)</f>
        <v>0</v>
      </c>
      <c r="CL66" s="116">
        <f>HLOOKUP(CL$6,Matrix!$A$8:$O$21,8,FALSE)*(AM66*$BJ66)</f>
        <v>0</v>
      </c>
      <c r="CM66" s="117">
        <f>HLOOKUP(CM$6,Matrix!$A$8:$O$21,9,FALSE)*(AN66*$BJ66)</f>
        <v>0</v>
      </c>
      <c r="CN66" s="117">
        <f>HLOOKUP(CN$6,Matrix!$A$8:$O$21,9,FALSE)*(AO66*$BJ66)</f>
        <v>0</v>
      </c>
      <c r="CO66" s="117">
        <f>HLOOKUP(CO$6,Matrix!$A$8:$O$21,9,FALSE)*(AP66*$BJ66)</f>
        <v>0</v>
      </c>
      <c r="CP66" s="117">
        <f>HLOOKUP(CP$6,Matrix!$A$8:$O$21,9,FALSE)*(AQ66*$BJ66)</f>
        <v>0</v>
      </c>
      <c r="CQ66" s="116">
        <f>HLOOKUP(CQ$6,Matrix!$A$8:$O$21,10,FALSE)*(AR66*$BJ66)</f>
        <v>0</v>
      </c>
      <c r="CR66" s="116">
        <f>HLOOKUP(CR$6,Matrix!$A$8:$O$21,10,FALSE)*(AS66*$BJ66)</f>
        <v>0</v>
      </c>
      <c r="CS66" s="116">
        <f>HLOOKUP(CS$6,Matrix!$A$8:$O$21,10,FALSE)*(AT66*$BJ66)</f>
        <v>0</v>
      </c>
      <c r="CT66" s="116">
        <f>HLOOKUP(CT$6,Matrix!$A$8:$O$21,10,FALSE)*(AU66*$BJ66)</f>
        <v>0</v>
      </c>
      <c r="CU66" s="117">
        <f>HLOOKUP(CU$6,Matrix!$A$8:$O$21,11,FALSE)*(AV66*$BJ66)</f>
        <v>0</v>
      </c>
      <c r="CV66" s="117">
        <f>HLOOKUP(CV$6,Matrix!$A$8:$O$21,11,FALSE)*(AW66*$BJ66)</f>
        <v>0</v>
      </c>
      <c r="CW66" s="117">
        <f>HLOOKUP(CW$6,Matrix!$A$8:$O$21,11,FALSE)*(AX66*$BJ66)</f>
        <v>0</v>
      </c>
      <c r="CX66" s="117">
        <f>HLOOKUP(CX$6,Matrix!$A$8:$O$21,11,FALSE)*(AY66*$BJ66)</f>
        <v>0</v>
      </c>
      <c r="CY66" s="116">
        <f>HLOOKUP(CY$6,Matrix!$A$8:$O$21,12,FALSE)*(AZ66*$BJ66)</f>
        <v>0</v>
      </c>
      <c r="CZ66" s="116">
        <f>HLOOKUP(CZ$6,Matrix!$A$8:$O$21,12,FALSE)*(BA66*$BJ66)</f>
        <v>0</v>
      </c>
      <c r="DA66" s="116">
        <f>HLOOKUP(DA$6,Matrix!$A$8:$O$21,12,FALSE)*(BB66*$BJ66)</f>
        <v>0</v>
      </c>
      <c r="DB66" s="116">
        <f>HLOOKUP(DB$6,Matrix!$A$8:$O$21,12,FALSE)*(BC66*$BJ66)</f>
        <v>0</v>
      </c>
      <c r="DC66" s="117">
        <f>HLOOKUP(DC$6,Matrix!$A$8:$O$21,13,FALSE)*(BD66*$BJ66)</f>
        <v>0</v>
      </c>
      <c r="DD66" s="117">
        <f>HLOOKUP(DD$6,Matrix!$A$8:$O$21,13,FALSE)*(BE66*$BJ66)</f>
        <v>0</v>
      </c>
      <c r="DE66" s="117">
        <f>HLOOKUP(DE$6,Matrix!$A$8:$O$21,13,FALSE)*(BF66*$BJ66)</f>
        <v>0</v>
      </c>
      <c r="DF66" s="117">
        <f>HLOOKUP(DF$6,Matrix!$A$8:$O$21,13,FALSE)*(BG66*$BJ66)</f>
        <v>0</v>
      </c>
      <c r="DG66" s="118">
        <f t="shared" si="9"/>
        <v>0</v>
      </c>
    </row>
    <row r="67" spans="1:111">
      <c r="A67" s="293"/>
      <c r="B67" s="294"/>
      <c r="C67" s="294"/>
      <c r="D67" s="294"/>
      <c r="E67" s="294"/>
      <c r="F67" s="294"/>
      <c r="G67" s="294"/>
      <c r="H67" s="294"/>
      <c r="I67" s="294"/>
      <c r="J67" s="295"/>
      <c r="K67" s="111" t="s">
        <v>45</v>
      </c>
      <c r="L67" s="112"/>
      <c r="M67" s="112"/>
      <c r="N67" s="112"/>
      <c r="O67" s="112"/>
      <c r="P67" s="113"/>
      <c r="Q67" s="113"/>
      <c r="R67" s="113"/>
      <c r="S67" s="113"/>
      <c r="T67" s="112"/>
      <c r="U67" s="112"/>
      <c r="V67" s="112"/>
      <c r="W67" s="112"/>
      <c r="X67" s="113"/>
      <c r="Y67" s="113"/>
      <c r="Z67" s="113"/>
      <c r="AA67" s="113"/>
      <c r="AB67" s="112"/>
      <c r="AC67" s="112"/>
      <c r="AD67" s="112"/>
      <c r="AE67" s="112"/>
      <c r="AF67" s="113"/>
      <c r="AG67" s="113"/>
      <c r="AH67" s="113"/>
      <c r="AI67" s="113"/>
      <c r="AJ67" s="112"/>
      <c r="AK67" s="112"/>
      <c r="AL67" s="112"/>
      <c r="AM67" s="112"/>
      <c r="AN67" s="113"/>
      <c r="AO67" s="113"/>
      <c r="AP67" s="113"/>
      <c r="AQ67" s="113"/>
      <c r="AR67" s="112"/>
      <c r="AS67" s="112"/>
      <c r="AT67" s="112"/>
      <c r="AU67" s="112"/>
      <c r="AV67" s="113"/>
      <c r="AW67" s="113"/>
      <c r="AX67" s="113"/>
      <c r="AY67" s="113"/>
      <c r="AZ67" s="112"/>
      <c r="BA67" s="112"/>
      <c r="BB67" s="112"/>
      <c r="BC67" s="112"/>
      <c r="BD67" s="113"/>
      <c r="BE67" s="113"/>
      <c r="BF67" s="113"/>
      <c r="BG67" s="113"/>
      <c r="BH67" s="114">
        <f t="shared" si="8"/>
        <v>0</v>
      </c>
      <c r="BI67" s="106"/>
      <c r="BJ67" s="115">
        <f>VLOOKUP(K67,Matrix!$F$3:$G$5,2,FALSE)</f>
        <v>1</v>
      </c>
      <c r="BK67" s="116">
        <f>HLOOKUP(BK$6,Matrix!$A$8:$O$21,2,FALSE)*(L67*$BJ67)</f>
        <v>0</v>
      </c>
      <c r="BL67" s="116">
        <f>HLOOKUP(BL$6,Matrix!$A$8:$O$21,2,FALSE)*(M67*$BJ67)</f>
        <v>0</v>
      </c>
      <c r="BM67" s="116">
        <f>HLOOKUP(BM$6,Matrix!$A$8:$O$21,2,FALSE)*(N67*$BJ67)</f>
        <v>0</v>
      </c>
      <c r="BN67" s="116">
        <f>HLOOKUP(BN$6,Matrix!$A$8:$O$21,2,FALSE)*(O67*$BJ67)</f>
        <v>0</v>
      </c>
      <c r="BO67" s="117">
        <f>HLOOKUP(BO$6,Matrix!$A$8:$O$21,3,FALSE)*(P67*$BJ67)</f>
        <v>0</v>
      </c>
      <c r="BP67" s="117">
        <f>HLOOKUP(BP$6,Matrix!$A$8:$O$21,3,FALSE)*(Q67*$BJ67)</f>
        <v>0</v>
      </c>
      <c r="BQ67" s="117">
        <f>HLOOKUP(BQ$6,Matrix!$A$8:$O$21,3,FALSE)*(R67*$BJ67)</f>
        <v>0</v>
      </c>
      <c r="BR67" s="117">
        <f>HLOOKUP(BR$6,Matrix!$A$8:$O$21,3,FALSE)*(S67*$BJ67)</f>
        <v>0</v>
      </c>
      <c r="BS67" s="116">
        <f>HLOOKUP(BS$6,Matrix!$A$8:$O$21,4,FALSE)*(T67*$BJ67)</f>
        <v>0</v>
      </c>
      <c r="BT67" s="116">
        <f>HLOOKUP(BT$6,Matrix!$A$8:$O$21,4,FALSE)*(U67*$BJ67)</f>
        <v>0</v>
      </c>
      <c r="BU67" s="116">
        <f>HLOOKUP(BU$6,Matrix!$A$8:$O$21,4,FALSE)*(V67*$BJ67)</f>
        <v>0</v>
      </c>
      <c r="BV67" s="116">
        <f>HLOOKUP(BV$6,Matrix!$A$8:$O$21,4,FALSE)*(W67*$BJ67)</f>
        <v>0</v>
      </c>
      <c r="BW67" s="117">
        <f>HLOOKUP(BW$6,Matrix!$A$8:$O$21,5,FALSE)*(X67*$BJ67)</f>
        <v>0</v>
      </c>
      <c r="BX67" s="117">
        <f>HLOOKUP(BX$6,Matrix!$A$8:$O$21,5,FALSE)*(Y67*$BJ67)</f>
        <v>0</v>
      </c>
      <c r="BY67" s="117">
        <f>HLOOKUP(BY$6,Matrix!$A$8:$O$21,5,FALSE)*(Z67*$BJ67)</f>
        <v>0</v>
      </c>
      <c r="BZ67" s="117">
        <f>HLOOKUP(BZ$6,Matrix!$A$8:$O$21,5,FALSE)*(AA67*$BJ67)</f>
        <v>0</v>
      </c>
      <c r="CA67" s="116">
        <f>HLOOKUP(CA$6,Matrix!$A$8:$O$21,6,FALSE)*(AB67*$BJ67)</f>
        <v>0</v>
      </c>
      <c r="CB67" s="116">
        <f>HLOOKUP(CB$6,Matrix!$A$8:$O$21,6,FALSE)*(AC67*$BJ67)</f>
        <v>0</v>
      </c>
      <c r="CC67" s="116">
        <f>HLOOKUP(CC$6,Matrix!$A$8:$O$21,6,FALSE)*(AD67*$BJ67)</f>
        <v>0</v>
      </c>
      <c r="CD67" s="116">
        <f>HLOOKUP(CD$6,Matrix!$A$8:$O$21,6,FALSE)*(AE67*$BJ67)</f>
        <v>0</v>
      </c>
      <c r="CE67" s="117">
        <f>HLOOKUP(CE$6,Matrix!$A$8:$O$21,7,FALSE)*(AF67*$BJ67)</f>
        <v>0</v>
      </c>
      <c r="CF67" s="117">
        <f>HLOOKUP(CF$6,Matrix!$A$8:$O$21,7,FALSE)*(AG67*$BJ67)</f>
        <v>0</v>
      </c>
      <c r="CG67" s="117">
        <f>HLOOKUP(CG$6,Matrix!$A$8:$O$21,7,FALSE)*(AH67*$BJ67)</f>
        <v>0</v>
      </c>
      <c r="CH67" s="117">
        <f>HLOOKUP(CH$6,Matrix!$A$8:$O$21,7,FALSE)*(AI67*$BJ67)</f>
        <v>0</v>
      </c>
      <c r="CI67" s="116">
        <f>HLOOKUP(CI$6,Matrix!$A$8:$O$21,8,FALSE)*(AJ67*$BJ67)</f>
        <v>0</v>
      </c>
      <c r="CJ67" s="116">
        <f>HLOOKUP(CJ$6,Matrix!$A$8:$O$21,8,FALSE)*(AK67*$BJ67)</f>
        <v>0</v>
      </c>
      <c r="CK67" s="116">
        <f>HLOOKUP(CK$6,Matrix!$A$8:$O$21,8,FALSE)*(AL67*$BJ67)</f>
        <v>0</v>
      </c>
      <c r="CL67" s="116">
        <f>HLOOKUP(CL$6,Matrix!$A$8:$O$21,8,FALSE)*(AM67*$BJ67)</f>
        <v>0</v>
      </c>
      <c r="CM67" s="117">
        <f>HLOOKUP(CM$6,Matrix!$A$8:$O$21,9,FALSE)*(AN67*$BJ67)</f>
        <v>0</v>
      </c>
      <c r="CN67" s="117">
        <f>HLOOKUP(CN$6,Matrix!$A$8:$O$21,9,FALSE)*(AO67*$BJ67)</f>
        <v>0</v>
      </c>
      <c r="CO67" s="117">
        <f>HLOOKUP(CO$6,Matrix!$A$8:$O$21,9,FALSE)*(AP67*$BJ67)</f>
        <v>0</v>
      </c>
      <c r="CP67" s="117">
        <f>HLOOKUP(CP$6,Matrix!$A$8:$O$21,9,FALSE)*(AQ67*$BJ67)</f>
        <v>0</v>
      </c>
      <c r="CQ67" s="116">
        <f>HLOOKUP(CQ$6,Matrix!$A$8:$O$21,10,FALSE)*(AR67*$BJ67)</f>
        <v>0</v>
      </c>
      <c r="CR67" s="116">
        <f>HLOOKUP(CR$6,Matrix!$A$8:$O$21,10,FALSE)*(AS67*$BJ67)</f>
        <v>0</v>
      </c>
      <c r="CS67" s="116">
        <f>HLOOKUP(CS$6,Matrix!$A$8:$O$21,10,FALSE)*(AT67*$BJ67)</f>
        <v>0</v>
      </c>
      <c r="CT67" s="116">
        <f>HLOOKUP(CT$6,Matrix!$A$8:$O$21,10,FALSE)*(AU67*$BJ67)</f>
        <v>0</v>
      </c>
      <c r="CU67" s="117">
        <f>HLOOKUP(CU$6,Matrix!$A$8:$O$21,11,FALSE)*(AV67*$BJ67)</f>
        <v>0</v>
      </c>
      <c r="CV67" s="117">
        <f>HLOOKUP(CV$6,Matrix!$A$8:$O$21,11,FALSE)*(AW67*$BJ67)</f>
        <v>0</v>
      </c>
      <c r="CW67" s="117">
        <f>HLOOKUP(CW$6,Matrix!$A$8:$O$21,11,FALSE)*(AX67*$BJ67)</f>
        <v>0</v>
      </c>
      <c r="CX67" s="117">
        <f>HLOOKUP(CX$6,Matrix!$A$8:$O$21,11,FALSE)*(AY67*$BJ67)</f>
        <v>0</v>
      </c>
      <c r="CY67" s="116">
        <f>HLOOKUP(CY$6,Matrix!$A$8:$O$21,12,FALSE)*(AZ67*$BJ67)</f>
        <v>0</v>
      </c>
      <c r="CZ67" s="116">
        <f>HLOOKUP(CZ$6,Matrix!$A$8:$O$21,12,FALSE)*(BA67*$BJ67)</f>
        <v>0</v>
      </c>
      <c r="DA67" s="116">
        <f>HLOOKUP(DA$6,Matrix!$A$8:$O$21,12,FALSE)*(BB67*$BJ67)</f>
        <v>0</v>
      </c>
      <c r="DB67" s="116">
        <f>HLOOKUP(DB$6,Matrix!$A$8:$O$21,12,FALSE)*(BC67*$BJ67)</f>
        <v>0</v>
      </c>
      <c r="DC67" s="117">
        <f>HLOOKUP(DC$6,Matrix!$A$8:$O$21,13,FALSE)*(BD67*$BJ67)</f>
        <v>0</v>
      </c>
      <c r="DD67" s="117">
        <f>HLOOKUP(DD$6,Matrix!$A$8:$O$21,13,FALSE)*(BE67*$BJ67)</f>
        <v>0</v>
      </c>
      <c r="DE67" s="117">
        <f>HLOOKUP(DE$6,Matrix!$A$8:$O$21,13,FALSE)*(BF67*$BJ67)</f>
        <v>0</v>
      </c>
      <c r="DF67" s="117">
        <f>HLOOKUP(DF$6,Matrix!$A$8:$O$21,13,FALSE)*(BG67*$BJ67)</f>
        <v>0</v>
      </c>
      <c r="DG67" s="118">
        <f t="shared" si="9"/>
        <v>0</v>
      </c>
    </row>
    <row r="68" spans="1:111">
      <c r="A68" s="293"/>
      <c r="B68" s="294"/>
      <c r="C68" s="294"/>
      <c r="D68" s="294"/>
      <c r="E68" s="294"/>
      <c r="F68" s="294"/>
      <c r="G68" s="294"/>
      <c r="H68" s="294"/>
      <c r="I68" s="294"/>
      <c r="J68" s="295"/>
      <c r="K68" s="111" t="s">
        <v>45</v>
      </c>
      <c r="L68" s="112"/>
      <c r="M68" s="112"/>
      <c r="N68" s="112"/>
      <c r="O68" s="112"/>
      <c r="P68" s="113"/>
      <c r="Q68" s="113"/>
      <c r="R68" s="113"/>
      <c r="S68" s="113"/>
      <c r="T68" s="112"/>
      <c r="U68" s="112"/>
      <c r="V68" s="112"/>
      <c r="W68" s="112"/>
      <c r="X68" s="113"/>
      <c r="Y68" s="113"/>
      <c r="Z68" s="113"/>
      <c r="AA68" s="113"/>
      <c r="AB68" s="112"/>
      <c r="AC68" s="112"/>
      <c r="AD68" s="112"/>
      <c r="AE68" s="112"/>
      <c r="AF68" s="113"/>
      <c r="AG68" s="113"/>
      <c r="AH68" s="113"/>
      <c r="AI68" s="113"/>
      <c r="AJ68" s="112"/>
      <c r="AK68" s="112"/>
      <c r="AL68" s="112"/>
      <c r="AM68" s="112"/>
      <c r="AN68" s="113"/>
      <c r="AO68" s="113"/>
      <c r="AP68" s="113"/>
      <c r="AQ68" s="113"/>
      <c r="AR68" s="112"/>
      <c r="AS68" s="112"/>
      <c r="AT68" s="112"/>
      <c r="AU68" s="112"/>
      <c r="AV68" s="113"/>
      <c r="AW68" s="113"/>
      <c r="AX68" s="113"/>
      <c r="AY68" s="113"/>
      <c r="AZ68" s="112"/>
      <c r="BA68" s="112"/>
      <c r="BB68" s="112"/>
      <c r="BC68" s="112"/>
      <c r="BD68" s="113"/>
      <c r="BE68" s="113"/>
      <c r="BF68" s="113"/>
      <c r="BG68" s="113"/>
      <c r="BH68" s="114">
        <f t="shared" si="8"/>
        <v>0</v>
      </c>
      <c r="BI68" s="106"/>
      <c r="BJ68" s="115">
        <f>VLOOKUP(K68,Matrix!$F$3:$G$5,2,FALSE)</f>
        <v>1</v>
      </c>
      <c r="BK68" s="116">
        <f>HLOOKUP(BK$6,Matrix!$A$8:$O$21,2,FALSE)*(L68*$BJ68)</f>
        <v>0</v>
      </c>
      <c r="BL68" s="116">
        <f>HLOOKUP(BL$6,Matrix!$A$8:$O$21,2,FALSE)*(M68*$BJ68)</f>
        <v>0</v>
      </c>
      <c r="BM68" s="116">
        <f>HLOOKUP(BM$6,Matrix!$A$8:$O$21,2,FALSE)*(N68*$BJ68)</f>
        <v>0</v>
      </c>
      <c r="BN68" s="116">
        <f>HLOOKUP(BN$6,Matrix!$A$8:$O$21,2,FALSE)*(O68*$BJ68)</f>
        <v>0</v>
      </c>
      <c r="BO68" s="117">
        <f>HLOOKUP(BO$6,Matrix!$A$8:$O$21,3,FALSE)*(P68*$BJ68)</f>
        <v>0</v>
      </c>
      <c r="BP68" s="117">
        <f>HLOOKUP(BP$6,Matrix!$A$8:$O$21,3,FALSE)*(Q68*$BJ68)</f>
        <v>0</v>
      </c>
      <c r="BQ68" s="117">
        <f>HLOOKUP(BQ$6,Matrix!$A$8:$O$21,3,FALSE)*(R68*$BJ68)</f>
        <v>0</v>
      </c>
      <c r="BR68" s="117">
        <f>HLOOKUP(BR$6,Matrix!$A$8:$O$21,3,FALSE)*(S68*$BJ68)</f>
        <v>0</v>
      </c>
      <c r="BS68" s="116">
        <f>HLOOKUP(BS$6,Matrix!$A$8:$O$21,4,FALSE)*(T68*$BJ68)</f>
        <v>0</v>
      </c>
      <c r="BT68" s="116">
        <f>HLOOKUP(BT$6,Matrix!$A$8:$O$21,4,FALSE)*(U68*$BJ68)</f>
        <v>0</v>
      </c>
      <c r="BU68" s="116">
        <f>HLOOKUP(BU$6,Matrix!$A$8:$O$21,4,FALSE)*(V68*$BJ68)</f>
        <v>0</v>
      </c>
      <c r="BV68" s="116">
        <f>HLOOKUP(BV$6,Matrix!$A$8:$O$21,4,FALSE)*(W68*$BJ68)</f>
        <v>0</v>
      </c>
      <c r="BW68" s="117">
        <f>HLOOKUP(BW$6,Matrix!$A$8:$O$21,5,FALSE)*(X68*$BJ68)</f>
        <v>0</v>
      </c>
      <c r="BX68" s="117">
        <f>HLOOKUP(BX$6,Matrix!$A$8:$O$21,5,FALSE)*(Y68*$BJ68)</f>
        <v>0</v>
      </c>
      <c r="BY68" s="117">
        <f>HLOOKUP(BY$6,Matrix!$A$8:$O$21,5,FALSE)*(Z68*$BJ68)</f>
        <v>0</v>
      </c>
      <c r="BZ68" s="117">
        <f>HLOOKUP(BZ$6,Matrix!$A$8:$O$21,5,FALSE)*(AA68*$BJ68)</f>
        <v>0</v>
      </c>
      <c r="CA68" s="116">
        <f>HLOOKUP(CA$6,Matrix!$A$8:$O$21,6,FALSE)*(AB68*$BJ68)</f>
        <v>0</v>
      </c>
      <c r="CB68" s="116">
        <f>HLOOKUP(CB$6,Matrix!$A$8:$O$21,6,FALSE)*(AC68*$BJ68)</f>
        <v>0</v>
      </c>
      <c r="CC68" s="116">
        <f>HLOOKUP(CC$6,Matrix!$A$8:$O$21,6,FALSE)*(AD68*$BJ68)</f>
        <v>0</v>
      </c>
      <c r="CD68" s="116">
        <f>HLOOKUP(CD$6,Matrix!$A$8:$O$21,6,FALSE)*(AE68*$BJ68)</f>
        <v>0</v>
      </c>
      <c r="CE68" s="117">
        <f>HLOOKUP(CE$6,Matrix!$A$8:$O$21,7,FALSE)*(AF68*$BJ68)</f>
        <v>0</v>
      </c>
      <c r="CF68" s="117">
        <f>HLOOKUP(CF$6,Matrix!$A$8:$O$21,7,FALSE)*(AG68*$BJ68)</f>
        <v>0</v>
      </c>
      <c r="CG68" s="117">
        <f>HLOOKUP(CG$6,Matrix!$A$8:$O$21,7,FALSE)*(AH68*$BJ68)</f>
        <v>0</v>
      </c>
      <c r="CH68" s="117">
        <f>HLOOKUP(CH$6,Matrix!$A$8:$O$21,7,FALSE)*(AI68*$BJ68)</f>
        <v>0</v>
      </c>
      <c r="CI68" s="116">
        <f>HLOOKUP(CI$6,Matrix!$A$8:$O$21,8,FALSE)*(AJ68*$BJ68)</f>
        <v>0</v>
      </c>
      <c r="CJ68" s="116">
        <f>HLOOKUP(CJ$6,Matrix!$A$8:$O$21,8,FALSE)*(AK68*$BJ68)</f>
        <v>0</v>
      </c>
      <c r="CK68" s="116">
        <f>HLOOKUP(CK$6,Matrix!$A$8:$O$21,8,FALSE)*(AL68*$BJ68)</f>
        <v>0</v>
      </c>
      <c r="CL68" s="116">
        <f>HLOOKUP(CL$6,Matrix!$A$8:$O$21,8,FALSE)*(AM68*$BJ68)</f>
        <v>0</v>
      </c>
      <c r="CM68" s="117">
        <f>HLOOKUP(CM$6,Matrix!$A$8:$O$21,9,FALSE)*(AN68*$BJ68)</f>
        <v>0</v>
      </c>
      <c r="CN68" s="117">
        <f>HLOOKUP(CN$6,Matrix!$A$8:$O$21,9,FALSE)*(AO68*$BJ68)</f>
        <v>0</v>
      </c>
      <c r="CO68" s="117">
        <f>HLOOKUP(CO$6,Matrix!$A$8:$O$21,9,FALSE)*(AP68*$BJ68)</f>
        <v>0</v>
      </c>
      <c r="CP68" s="117">
        <f>HLOOKUP(CP$6,Matrix!$A$8:$O$21,9,FALSE)*(AQ68*$BJ68)</f>
        <v>0</v>
      </c>
      <c r="CQ68" s="116">
        <f>HLOOKUP(CQ$6,Matrix!$A$8:$O$21,10,FALSE)*(AR68*$BJ68)</f>
        <v>0</v>
      </c>
      <c r="CR68" s="116">
        <f>HLOOKUP(CR$6,Matrix!$A$8:$O$21,10,FALSE)*(AS68*$BJ68)</f>
        <v>0</v>
      </c>
      <c r="CS68" s="116">
        <f>HLOOKUP(CS$6,Matrix!$A$8:$O$21,10,FALSE)*(AT68*$BJ68)</f>
        <v>0</v>
      </c>
      <c r="CT68" s="116">
        <f>HLOOKUP(CT$6,Matrix!$A$8:$O$21,10,FALSE)*(AU68*$BJ68)</f>
        <v>0</v>
      </c>
      <c r="CU68" s="117">
        <f>HLOOKUP(CU$6,Matrix!$A$8:$O$21,11,FALSE)*(AV68*$BJ68)</f>
        <v>0</v>
      </c>
      <c r="CV68" s="117">
        <f>HLOOKUP(CV$6,Matrix!$A$8:$O$21,11,FALSE)*(AW68*$BJ68)</f>
        <v>0</v>
      </c>
      <c r="CW68" s="117">
        <f>HLOOKUP(CW$6,Matrix!$A$8:$O$21,11,FALSE)*(AX68*$BJ68)</f>
        <v>0</v>
      </c>
      <c r="CX68" s="117">
        <f>HLOOKUP(CX$6,Matrix!$A$8:$O$21,11,FALSE)*(AY68*$BJ68)</f>
        <v>0</v>
      </c>
      <c r="CY68" s="116">
        <f>HLOOKUP(CY$6,Matrix!$A$8:$O$21,12,FALSE)*(AZ68*$BJ68)</f>
        <v>0</v>
      </c>
      <c r="CZ68" s="116">
        <f>HLOOKUP(CZ$6,Matrix!$A$8:$O$21,12,FALSE)*(BA68*$BJ68)</f>
        <v>0</v>
      </c>
      <c r="DA68" s="116">
        <f>HLOOKUP(DA$6,Matrix!$A$8:$O$21,12,FALSE)*(BB68*$BJ68)</f>
        <v>0</v>
      </c>
      <c r="DB68" s="116">
        <f>HLOOKUP(DB$6,Matrix!$A$8:$O$21,12,FALSE)*(BC68*$BJ68)</f>
        <v>0</v>
      </c>
      <c r="DC68" s="117">
        <f>HLOOKUP(DC$6,Matrix!$A$8:$O$21,13,FALSE)*(BD68*$BJ68)</f>
        <v>0</v>
      </c>
      <c r="DD68" s="117">
        <f>HLOOKUP(DD$6,Matrix!$A$8:$O$21,13,FALSE)*(BE68*$BJ68)</f>
        <v>0</v>
      </c>
      <c r="DE68" s="117">
        <f>HLOOKUP(DE$6,Matrix!$A$8:$O$21,13,FALSE)*(BF68*$BJ68)</f>
        <v>0</v>
      </c>
      <c r="DF68" s="117">
        <f>HLOOKUP(DF$6,Matrix!$A$8:$O$21,13,FALSE)*(BG68*$BJ68)</f>
        <v>0</v>
      </c>
      <c r="DG68" s="118">
        <f t="shared" si="9"/>
        <v>0</v>
      </c>
    </row>
    <row r="69" spans="1:111">
      <c r="A69" s="293"/>
      <c r="B69" s="294"/>
      <c r="C69" s="294"/>
      <c r="D69" s="294"/>
      <c r="E69" s="294"/>
      <c r="F69" s="294"/>
      <c r="G69" s="294"/>
      <c r="H69" s="294"/>
      <c r="I69" s="294"/>
      <c r="J69" s="295"/>
      <c r="K69" s="111" t="s">
        <v>45</v>
      </c>
      <c r="L69" s="112"/>
      <c r="M69" s="112"/>
      <c r="N69" s="112"/>
      <c r="O69" s="112"/>
      <c r="P69" s="113"/>
      <c r="Q69" s="113"/>
      <c r="R69" s="113"/>
      <c r="S69" s="113"/>
      <c r="T69" s="112"/>
      <c r="U69" s="112"/>
      <c r="V69" s="112"/>
      <c r="W69" s="112"/>
      <c r="X69" s="113"/>
      <c r="Y69" s="113"/>
      <c r="Z69" s="113"/>
      <c r="AA69" s="113"/>
      <c r="AB69" s="112"/>
      <c r="AC69" s="112"/>
      <c r="AD69" s="112"/>
      <c r="AE69" s="112"/>
      <c r="AF69" s="113"/>
      <c r="AG69" s="113"/>
      <c r="AH69" s="113"/>
      <c r="AI69" s="113"/>
      <c r="AJ69" s="112"/>
      <c r="AK69" s="112"/>
      <c r="AL69" s="112"/>
      <c r="AM69" s="112"/>
      <c r="AN69" s="113"/>
      <c r="AO69" s="113"/>
      <c r="AP69" s="113"/>
      <c r="AQ69" s="113"/>
      <c r="AR69" s="112"/>
      <c r="AS69" s="112"/>
      <c r="AT69" s="112"/>
      <c r="AU69" s="112"/>
      <c r="AV69" s="113"/>
      <c r="AW69" s="113"/>
      <c r="AX69" s="113"/>
      <c r="AY69" s="113"/>
      <c r="AZ69" s="112"/>
      <c r="BA69" s="112"/>
      <c r="BB69" s="112"/>
      <c r="BC69" s="112"/>
      <c r="BD69" s="113"/>
      <c r="BE69" s="113"/>
      <c r="BF69" s="113"/>
      <c r="BG69" s="113"/>
      <c r="BH69" s="114">
        <f t="shared" si="0"/>
        <v>0</v>
      </c>
      <c r="BI69" s="106"/>
      <c r="BJ69" s="115">
        <f>VLOOKUP(K69,Matrix!$F$3:$G$5,2,FALSE)</f>
        <v>1</v>
      </c>
      <c r="BK69" s="116">
        <f>HLOOKUP(BK$6,Matrix!$A$8:$O$21,2,FALSE)*(L69*$BJ69)</f>
        <v>0</v>
      </c>
      <c r="BL69" s="116">
        <f>HLOOKUP(BL$6,Matrix!$A$8:$O$21,2,FALSE)*(M69*$BJ69)</f>
        <v>0</v>
      </c>
      <c r="BM69" s="116">
        <f>HLOOKUP(BM$6,Matrix!$A$8:$O$21,2,FALSE)*(N69*$BJ69)</f>
        <v>0</v>
      </c>
      <c r="BN69" s="116">
        <f>HLOOKUP(BN$6,Matrix!$A$8:$O$21,2,FALSE)*(O69*$BJ69)</f>
        <v>0</v>
      </c>
      <c r="BO69" s="117">
        <f>HLOOKUP(BO$6,Matrix!$A$8:$O$21,3,FALSE)*(P69*$BJ69)</f>
        <v>0</v>
      </c>
      <c r="BP69" s="117">
        <f>HLOOKUP(BP$6,Matrix!$A$8:$O$21,3,FALSE)*(Q69*$BJ69)</f>
        <v>0</v>
      </c>
      <c r="BQ69" s="117">
        <f>HLOOKUP(BQ$6,Matrix!$A$8:$O$21,3,FALSE)*(R69*$BJ69)</f>
        <v>0</v>
      </c>
      <c r="BR69" s="117">
        <f>HLOOKUP(BR$6,Matrix!$A$8:$O$21,3,FALSE)*(S69*$BJ69)</f>
        <v>0</v>
      </c>
      <c r="BS69" s="116">
        <f>HLOOKUP(BS$6,Matrix!$A$8:$O$21,4,FALSE)*(T69*$BJ69)</f>
        <v>0</v>
      </c>
      <c r="BT69" s="116">
        <f>HLOOKUP(BT$6,Matrix!$A$8:$O$21,4,FALSE)*(U69*$BJ69)</f>
        <v>0</v>
      </c>
      <c r="BU69" s="116">
        <f>HLOOKUP(BU$6,Matrix!$A$8:$O$21,4,FALSE)*(V69*$BJ69)</f>
        <v>0</v>
      </c>
      <c r="BV69" s="116">
        <f>HLOOKUP(BV$6,Matrix!$A$8:$O$21,4,FALSE)*(W69*$BJ69)</f>
        <v>0</v>
      </c>
      <c r="BW69" s="117">
        <f>HLOOKUP(BW$6,Matrix!$A$8:$O$21,5,FALSE)*(X69*$BJ69)</f>
        <v>0</v>
      </c>
      <c r="BX69" s="117">
        <f>HLOOKUP(BX$6,Matrix!$A$8:$O$21,5,FALSE)*(Y69*$BJ69)</f>
        <v>0</v>
      </c>
      <c r="BY69" s="117">
        <f>HLOOKUP(BY$6,Matrix!$A$8:$O$21,5,FALSE)*(Z69*$BJ69)</f>
        <v>0</v>
      </c>
      <c r="BZ69" s="117">
        <f>HLOOKUP(BZ$6,Matrix!$A$8:$O$21,5,FALSE)*(AA69*$BJ69)</f>
        <v>0</v>
      </c>
      <c r="CA69" s="116">
        <f>HLOOKUP(CA$6,Matrix!$A$8:$O$21,6,FALSE)*(AB69*$BJ69)</f>
        <v>0</v>
      </c>
      <c r="CB69" s="116">
        <f>HLOOKUP(CB$6,Matrix!$A$8:$O$21,6,FALSE)*(AC69*$BJ69)</f>
        <v>0</v>
      </c>
      <c r="CC69" s="116">
        <f>HLOOKUP(CC$6,Matrix!$A$8:$O$21,6,FALSE)*(AD69*$BJ69)</f>
        <v>0</v>
      </c>
      <c r="CD69" s="116">
        <f>HLOOKUP(CD$6,Matrix!$A$8:$O$21,6,FALSE)*(AE69*$BJ69)</f>
        <v>0</v>
      </c>
      <c r="CE69" s="117">
        <f>HLOOKUP(CE$6,Matrix!$A$8:$O$21,7,FALSE)*(AF69*$BJ69)</f>
        <v>0</v>
      </c>
      <c r="CF69" s="117">
        <f>HLOOKUP(CF$6,Matrix!$A$8:$O$21,7,FALSE)*(AG69*$BJ69)</f>
        <v>0</v>
      </c>
      <c r="CG69" s="117">
        <f>HLOOKUP(CG$6,Matrix!$A$8:$O$21,7,FALSE)*(AH69*$BJ69)</f>
        <v>0</v>
      </c>
      <c r="CH69" s="117">
        <f>HLOOKUP(CH$6,Matrix!$A$8:$O$21,7,FALSE)*(AI69*$BJ69)</f>
        <v>0</v>
      </c>
      <c r="CI69" s="116">
        <f>HLOOKUP(CI$6,Matrix!$A$8:$O$21,8,FALSE)*(AJ69*$BJ69)</f>
        <v>0</v>
      </c>
      <c r="CJ69" s="116">
        <f>HLOOKUP(CJ$6,Matrix!$A$8:$O$21,8,FALSE)*(AK69*$BJ69)</f>
        <v>0</v>
      </c>
      <c r="CK69" s="116">
        <f>HLOOKUP(CK$6,Matrix!$A$8:$O$21,8,FALSE)*(AL69*$BJ69)</f>
        <v>0</v>
      </c>
      <c r="CL69" s="116">
        <f>HLOOKUP(CL$6,Matrix!$A$8:$O$21,8,FALSE)*(AM69*$BJ69)</f>
        <v>0</v>
      </c>
      <c r="CM69" s="117">
        <f>HLOOKUP(CM$6,Matrix!$A$8:$O$21,9,FALSE)*(AN69*$BJ69)</f>
        <v>0</v>
      </c>
      <c r="CN69" s="117">
        <f>HLOOKUP(CN$6,Matrix!$A$8:$O$21,9,FALSE)*(AO69*$BJ69)</f>
        <v>0</v>
      </c>
      <c r="CO69" s="117">
        <f>HLOOKUP(CO$6,Matrix!$A$8:$O$21,9,FALSE)*(AP69*$BJ69)</f>
        <v>0</v>
      </c>
      <c r="CP69" s="117">
        <f>HLOOKUP(CP$6,Matrix!$A$8:$O$21,9,FALSE)*(AQ69*$BJ69)</f>
        <v>0</v>
      </c>
      <c r="CQ69" s="116">
        <f>HLOOKUP(CQ$6,Matrix!$A$8:$O$21,10,FALSE)*(AR69*$BJ69)</f>
        <v>0</v>
      </c>
      <c r="CR69" s="116">
        <f>HLOOKUP(CR$6,Matrix!$A$8:$O$21,10,FALSE)*(AS69*$BJ69)</f>
        <v>0</v>
      </c>
      <c r="CS69" s="116">
        <f>HLOOKUP(CS$6,Matrix!$A$8:$O$21,10,FALSE)*(AT69*$BJ69)</f>
        <v>0</v>
      </c>
      <c r="CT69" s="116">
        <f>HLOOKUP(CT$6,Matrix!$A$8:$O$21,10,FALSE)*(AU69*$BJ69)</f>
        <v>0</v>
      </c>
      <c r="CU69" s="117">
        <f>HLOOKUP(CU$6,Matrix!$A$8:$O$21,11,FALSE)*(AV69*$BJ69)</f>
        <v>0</v>
      </c>
      <c r="CV69" s="117">
        <f>HLOOKUP(CV$6,Matrix!$A$8:$O$21,11,FALSE)*(AW69*$BJ69)</f>
        <v>0</v>
      </c>
      <c r="CW69" s="117">
        <f>HLOOKUP(CW$6,Matrix!$A$8:$O$21,11,FALSE)*(AX69*$BJ69)</f>
        <v>0</v>
      </c>
      <c r="CX69" s="117">
        <f>HLOOKUP(CX$6,Matrix!$A$8:$O$21,11,FALSE)*(AY69*$BJ69)</f>
        <v>0</v>
      </c>
      <c r="CY69" s="116">
        <f>HLOOKUP(CY$6,Matrix!$A$8:$O$21,12,FALSE)*(AZ69*$BJ69)</f>
        <v>0</v>
      </c>
      <c r="CZ69" s="116">
        <f>HLOOKUP(CZ$6,Matrix!$A$8:$O$21,12,FALSE)*(BA69*$BJ69)</f>
        <v>0</v>
      </c>
      <c r="DA69" s="116">
        <f>HLOOKUP(DA$6,Matrix!$A$8:$O$21,12,FALSE)*(BB69*$BJ69)</f>
        <v>0</v>
      </c>
      <c r="DB69" s="116">
        <f>HLOOKUP(DB$6,Matrix!$A$8:$O$21,12,FALSE)*(BC69*$BJ69)</f>
        <v>0</v>
      </c>
      <c r="DC69" s="117">
        <f>HLOOKUP(DC$6,Matrix!$A$8:$O$21,13,FALSE)*(BD69*$BJ69)</f>
        <v>0</v>
      </c>
      <c r="DD69" s="117">
        <f>HLOOKUP(DD$6,Matrix!$A$8:$O$21,13,FALSE)*(BE69*$BJ69)</f>
        <v>0</v>
      </c>
      <c r="DE69" s="117">
        <f>HLOOKUP(DE$6,Matrix!$A$8:$O$21,13,FALSE)*(BF69*$BJ69)</f>
        <v>0</v>
      </c>
      <c r="DF69" s="117">
        <f>HLOOKUP(DF$6,Matrix!$A$8:$O$21,13,FALSE)*(BG69*$BJ69)</f>
        <v>0</v>
      </c>
      <c r="DG69" s="118">
        <f t="shared" si="1"/>
        <v>0</v>
      </c>
    </row>
    <row r="70" spans="1:111">
      <c r="A70" s="293"/>
      <c r="B70" s="294"/>
      <c r="C70" s="294"/>
      <c r="D70" s="294"/>
      <c r="E70" s="294"/>
      <c r="F70" s="294"/>
      <c r="G70" s="294"/>
      <c r="H70" s="294"/>
      <c r="I70" s="294"/>
      <c r="J70" s="295"/>
      <c r="K70" s="111" t="s">
        <v>45</v>
      </c>
      <c r="L70" s="112"/>
      <c r="M70" s="112"/>
      <c r="N70" s="112"/>
      <c r="O70" s="112"/>
      <c r="P70" s="113"/>
      <c r="Q70" s="113"/>
      <c r="R70" s="113"/>
      <c r="S70" s="113"/>
      <c r="T70" s="112"/>
      <c r="U70" s="112"/>
      <c r="V70" s="112"/>
      <c r="W70" s="112"/>
      <c r="X70" s="113"/>
      <c r="Y70" s="113"/>
      <c r="Z70" s="113"/>
      <c r="AA70" s="113"/>
      <c r="AB70" s="112"/>
      <c r="AC70" s="112"/>
      <c r="AD70" s="112"/>
      <c r="AE70" s="112"/>
      <c r="AF70" s="113"/>
      <c r="AG70" s="113"/>
      <c r="AH70" s="113"/>
      <c r="AI70" s="113"/>
      <c r="AJ70" s="112"/>
      <c r="AK70" s="112"/>
      <c r="AL70" s="112"/>
      <c r="AM70" s="112"/>
      <c r="AN70" s="113"/>
      <c r="AO70" s="113"/>
      <c r="AP70" s="113"/>
      <c r="AQ70" s="113"/>
      <c r="AR70" s="112"/>
      <c r="AS70" s="112"/>
      <c r="AT70" s="112"/>
      <c r="AU70" s="112"/>
      <c r="AV70" s="113"/>
      <c r="AW70" s="113"/>
      <c r="AX70" s="113"/>
      <c r="AY70" s="113"/>
      <c r="AZ70" s="112"/>
      <c r="BA70" s="112"/>
      <c r="BB70" s="112"/>
      <c r="BC70" s="112"/>
      <c r="BD70" s="113"/>
      <c r="BE70" s="113"/>
      <c r="BF70" s="113"/>
      <c r="BG70" s="113"/>
      <c r="BH70" s="114">
        <f t="shared" si="0"/>
        <v>0</v>
      </c>
      <c r="BI70" s="106"/>
      <c r="BJ70" s="115">
        <f>VLOOKUP(K70,Matrix!$F$3:$G$5,2,FALSE)</f>
        <v>1</v>
      </c>
      <c r="BK70" s="116">
        <f>HLOOKUP(BK$6,Matrix!$A$8:$O$21,2,FALSE)*(L70*$BJ70)</f>
        <v>0</v>
      </c>
      <c r="BL70" s="116">
        <f>HLOOKUP(BL$6,Matrix!$A$8:$O$21,2,FALSE)*(M70*$BJ70)</f>
        <v>0</v>
      </c>
      <c r="BM70" s="116">
        <f>HLOOKUP(BM$6,Matrix!$A$8:$O$21,2,FALSE)*(N70*$BJ70)</f>
        <v>0</v>
      </c>
      <c r="BN70" s="116">
        <f>HLOOKUP(BN$6,Matrix!$A$8:$O$21,2,FALSE)*(O70*$BJ70)</f>
        <v>0</v>
      </c>
      <c r="BO70" s="117">
        <f>HLOOKUP(BO$6,Matrix!$A$8:$O$21,3,FALSE)*(P70*$BJ70)</f>
        <v>0</v>
      </c>
      <c r="BP70" s="117">
        <f>HLOOKUP(BP$6,Matrix!$A$8:$O$21,3,FALSE)*(Q70*$BJ70)</f>
        <v>0</v>
      </c>
      <c r="BQ70" s="117">
        <f>HLOOKUP(BQ$6,Matrix!$A$8:$O$21,3,FALSE)*(R70*$BJ70)</f>
        <v>0</v>
      </c>
      <c r="BR70" s="117">
        <f>HLOOKUP(BR$6,Matrix!$A$8:$O$21,3,FALSE)*(S70*$BJ70)</f>
        <v>0</v>
      </c>
      <c r="BS70" s="116">
        <f>HLOOKUP(BS$6,Matrix!$A$8:$O$21,4,FALSE)*(T70*$BJ70)</f>
        <v>0</v>
      </c>
      <c r="BT70" s="116">
        <f>HLOOKUP(BT$6,Matrix!$A$8:$O$21,4,FALSE)*(U70*$BJ70)</f>
        <v>0</v>
      </c>
      <c r="BU70" s="116">
        <f>HLOOKUP(BU$6,Matrix!$A$8:$O$21,4,FALSE)*(V70*$BJ70)</f>
        <v>0</v>
      </c>
      <c r="BV70" s="116">
        <f>HLOOKUP(BV$6,Matrix!$A$8:$O$21,4,FALSE)*(W70*$BJ70)</f>
        <v>0</v>
      </c>
      <c r="BW70" s="117">
        <f>HLOOKUP(BW$6,Matrix!$A$8:$O$21,5,FALSE)*(X70*$BJ70)</f>
        <v>0</v>
      </c>
      <c r="BX70" s="117">
        <f>HLOOKUP(BX$6,Matrix!$A$8:$O$21,5,FALSE)*(Y70*$BJ70)</f>
        <v>0</v>
      </c>
      <c r="BY70" s="117">
        <f>HLOOKUP(BY$6,Matrix!$A$8:$O$21,5,FALSE)*(Z70*$BJ70)</f>
        <v>0</v>
      </c>
      <c r="BZ70" s="117">
        <f>HLOOKUP(BZ$6,Matrix!$A$8:$O$21,5,FALSE)*(AA70*$BJ70)</f>
        <v>0</v>
      </c>
      <c r="CA70" s="116">
        <f>HLOOKUP(CA$6,Matrix!$A$8:$O$21,6,FALSE)*(AB70*$BJ70)</f>
        <v>0</v>
      </c>
      <c r="CB70" s="116">
        <f>HLOOKUP(CB$6,Matrix!$A$8:$O$21,6,FALSE)*(AC70*$BJ70)</f>
        <v>0</v>
      </c>
      <c r="CC70" s="116">
        <f>HLOOKUP(CC$6,Matrix!$A$8:$O$21,6,FALSE)*(AD70*$BJ70)</f>
        <v>0</v>
      </c>
      <c r="CD70" s="116">
        <f>HLOOKUP(CD$6,Matrix!$A$8:$O$21,6,FALSE)*(AE70*$BJ70)</f>
        <v>0</v>
      </c>
      <c r="CE70" s="117">
        <f>HLOOKUP(CE$6,Matrix!$A$8:$O$21,7,FALSE)*(AF70*$BJ70)</f>
        <v>0</v>
      </c>
      <c r="CF70" s="117">
        <f>HLOOKUP(CF$6,Matrix!$A$8:$O$21,7,FALSE)*(AG70*$BJ70)</f>
        <v>0</v>
      </c>
      <c r="CG70" s="117">
        <f>HLOOKUP(CG$6,Matrix!$A$8:$O$21,7,FALSE)*(AH70*$BJ70)</f>
        <v>0</v>
      </c>
      <c r="CH70" s="117">
        <f>HLOOKUP(CH$6,Matrix!$A$8:$O$21,7,FALSE)*(AI70*$BJ70)</f>
        <v>0</v>
      </c>
      <c r="CI70" s="116">
        <f>HLOOKUP(CI$6,Matrix!$A$8:$O$21,8,FALSE)*(AJ70*$BJ70)</f>
        <v>0</v>
      </c>
      <c r="CJ70" s="116">
        <f>HLOOKUP(CJ$6,Matrix!$A$8:$O$21,8,FALSE)*(AK70*$BJ70)</f>
        <v>0</v>
      </c>
      <c r="CK70" s="116">
        <f>HLOOKUP(CK$6,Matrix!$A$8:$O$21,8,FALSE)*(AL70*$BJ70)</f>
        <v>0</v>
      </c>
      <c r="CL70" s="116">
        <f>HLOOKUP(CL$6,Matrix!$A$8:$O$21,8,FALSE)*(AM70*$BJ70)</f>
        <v>0</v>
      </c>
      <c r="CM70" s="117">
        <f>HLOOKUP(CM$6,Matrix!$A$8:$O$21,9,FALSE)*(AN70*$BJ70)</f>
        <v>0</v>
      </c>
      <c r="CN70" s="117">
        <f>HLOOKUP(CN$6,Matrix!$A$8:$O$21,9,FALSE)*(AO70*$BJ70)</f>
        <v>0</v>
      </c>
      <c r="CO70" s="117">
        <f>HLOOKUP(CO$6,Matrix!$A$8:$O$21,9,FALSE)*(AP70*$BJ70)</f>
        <v>0</v>
      </c>
      <c r="CP70" s="117">
        <f>HLOOKUP(CP$6,Matrix!$A$8:$O$21,9,FALSE)*(AQ70*$BJ70)</f>
        <v>0</v>
      </c>
      <c r="CQ70" s="116">
        <f>HLOOKUP(CQ$6,Matrix!$A$8:$O$21,10,FALSE)*(AR70*$BJ70)</f>
        <v>0</v>
      </c>
      <c r="CR70" s="116">
        <f>HLOOKUP(CR$6,Matrix!$A$8:$O$21,10,FALSE)*(AS70*$BJ70)</f>
        <v>0</v>
      </c>
      <c r="CS70" s="116">
        <f>HLOOKUP(CS$6,Matrix!$A$8:$O$21,10,FALSE)*(AT70*$BJ70)</f>
        <v>0</v>
      </c>
      <c r="CT70" s="116">
        <f>HLOOKUP(CT$6,Matrix!$A$8:$O$21,10,FALSE)*(AU70*$BJ70)</f>
        <v>0</v>
      </c>
      <c r="CU70" s="117">
        <f>HLOOKUP(CU$6,Matrix!$A$8:$O$21,11,FALSE)*(AV70*$BJ70)</f>
        <v>0</v>
      </c>
      <c r="CV70" s="117">
        <f>HLOOKUP(CV$6,Matrix!$A$8:$O$21,11,FALSE)*(AW70*$BJ70)</f>
        <v>0</v>
      </c>
      <c r="CW70" s="117">
        <f>HLOOKUP(CW$6,Matrix!$A$8:$O$21,11,FALSE)*(AX70*$BJ70)</f>
        <v>0</v>
      </c>
      <c r="CX70" s="117">
        <f>HLOOKUP(CX$6,Matrix!$A$8:$O$21,11,FALSE)*(AY70*$BJ70)</f>
        <v>0</v>
      </c>
      <c r="CY70" s="116">
        <f>HLOOKUP(CY$6,Matrix!$A$8:$O$21,12,FALSE)*(AZ70*$BJ70)</f>
        <v>0</v>
      </c>
      <c r="CZ70" s="116">
        <f>HLOOKUP(CZ$6,Matrix!$A$8:$O$21,12,FALSE)*(BA70*$BJ70)</f>
        <v>0</v>
      </c>
      <c r="DA70" s="116">
        <f>HLOOKUP(DA$6,Matrix!$A$8:$O$21,12,FALSE)*(BB70*$BJ70)</f>
        <v>0</v>
      </c>
      <c r="DB70" s="116">
        <f>HLOOKUP(DB$6,Matrix!$A$8:$O$21,12,FALSE)*(BC70*$BJ70)</f>
        <v>0</v>
      </c>
      <c r="DC70" s="117">
        <f>HLOOKUP(DC$6,Matrix!$A$8:$O$21,13,FALSE)*(BD70*$BJ70)</f>
        <v>0</v>
      </c>
      <c r="DD70" s="117">
        <f>HLOOKUP(DD$6,Matrix!$A$8:$O$21,13,FALSE)*(BE70*$BJ70)</f>
        <v>0</v>
      </c>
      <c r="DE70" s="117">
        <f>HLOOKUP(DE$6,Matrix!$A$8:$O$21,13,FALSE)*(BF70*$BJ70)</f>
        <v>0</v>
      </c>
      <c r="DF70" s="117">
        <f>HLOOKUP(DF$6,Matrix!$A$8:$O$21,13,FALSE)*(BG70*$BJ70)</f>
        <v>0</v>
      </c>
      <c r="DG70" s="118">
        <f t="shared" si="1"/>
        <v>0</v>
      </c>
    </row>
    <row r="71" spans="1:111" ht="14.5" customHeight="1">
      <c r="A71" s="390" t="s">
        <v>80</v>
      </c>
      <c r="B71" s="391"/>
      <c r="C71" s="391"/>
      <c r="D71" s="391"/>
      <c r="E71" s="391"/>
      <c r="F71" s="391"/>
      <c r="G71" s="391"/>
      <c r="H71" s="391"/>
      <c r="I71" s="391"/>
      <c r="J71" s="392"/>
      <c r="K71" s="119"/>
      <c r="L71" s="96">
        <f t="shared" ref="L71:AI71" si="10">SUM(L8:L37)</f>
        <v>2</v>
      </c>
      <c r="M71" s="96">
        <f t="shared" si="10"/>
        <v>0</v>
      </c>
      <c r="N71" s="96">
        <f t="shared" si="10"/>
        <v>9</v>
      </c>
      <c r="O71" s="96">
        <f t="shared" si="10"/>
        <v>0</v>
      </c>
      <c r="P71" s="97">
        <f t="shared" si="10"/>
        <v>9</v>
      </c>
      <c r="Q71" s="97">
        <f t="shared" si="10"/>
        <v>9</v>
      </c>
      <c r="R71" s="97">
        <f t="shared" si="10"/>
        <v>0</v>
      </c>
      <c r="S71" s="97">
        <f t="shared" si="10"/>
        <v>1</v>
      </c>
      <c r="T71" s="96">
        <f t="shared" si="10"/>
        <v>0</v>
      </c>
      <c r="U71" s="96">
        <f t="shared" si="10"/>
        <v>0</v>
      </c>
      <c r="V71" s="96">
        <f t="shared" si="10"/>
        <v>0</v>
      </c>
      <c r="W71" s="96">
        <f t="shared" si="10"/>
        <v>0</v>
      </c>
      <c r="X71" s="97">
        <f t="shared" si="10"/>
        <v>0</v>
      </c>
      <c r="Y71" s="97">
        <f t="shared" si="10"/>
        <v>0</v>
      </c>
      <c r="Z71" s="97">
        <f t="shared" si="10"/>
        <v>0</v>
      </c>
      <c r="AA71" s="97">
        <f t="shared" si="10"/>
        <v>0</v>
      </c>
      <c r="AB71" s="96">
        <f t="shared" si="10"/>
        <v>0</v>
      </c>
      <c r="AC71" s="96">
        <f t="shared" si="10"/>
        <v>0</v>
      </c>
      <c r="AD71" s="96">
        <f t="shared" si="10"/>
        <v>0</v>
      </c>
      <c r="AE71" s="96">
        <f t="shared" si="10"/>
        <v>0</v>
      </c>
      <c r="AF71" s="97">
        <f t="shared" si="10"/>
        <v>0</v>
      </c>
      <c r="AG71" s="97">
        <f t="shared" si="10"/>
        <v>0</v>
      </c>
      <c r="AH71" s="97">
        <f t="shared" si="10"/>
        <v>0</v>
      </c>
      <c r="AI71" s="97">
        <f t="shared" si="10"/>
        <v>0</v>
      </c>
      <c r="AJ71" s="96">
        <f>SUM(AJ8:AJ69)</f>
        <v>0</v>
      </c>
      <c r="AK71" s="96">
        <f t="shared" ref="AK71:BG71" si="11">SUM(AK8:AK37)</f>
        <v>0</v>
      </c>
      <c r="AL71" s="96">
        <f t="shared" si="11"/>
        <v>0</v>
      </c>
      <c r="AM71" s="96">
        <f t="shared" si="11"/>
        <v>0</v>
      </c>
      <c r="AN71" s="97">
        <f t="shared" si="11"/>
        <v>0</v>
      </c>
      <c r="AO71" s="97">
        <f t="shared" si="11"/>
        <v>0</v>
      </c>
      <c r="AP71" s="97">
        <f t="shared" si="11"/>
        <v>0</v>
      </c>
      <c r="AQ71" s="97">
        <f t="shared" si="11"/>
        <v>0</v>
      </c>
      <c r="AR71" s="96">
        <f t="shared" si="11"/>
        <v>0</v>
      </c>
      <c r="AS71" s="96">
        <f t="shared" si="11"/>
        <v>0</v>
      </c>
      <c r="AT71" s="96">
        <f t="shared" si="11"/>
        <v>0</v>
      </c>
      <c r="AU71" s="96">
        <f t="shared" si="11"/>
        <v>0</v>
      </c>
      <c r="AV71" s="97">
        <f t="shared" si="11"/>
        <v>0</v>
      </c>
      <c r="AW71" s="97">
        <f t="shared" si="11"/>
        <v>0</v>
      </c>
      <c r="AX71" s="97">
        <f t="shared" si="11"/>
        <v>0</v>
      </c>
      <c r="AY71" s="97">
        <f t="shared" si="11"/>
        <v>0</v>
      </c>
      <c r="AZ71" s="96">
        <f t="shared" si="11"/>
        <v>0</v>
      </c>
      <c r="BA71" s="96">
        <f t="shared" si="11"/>
        <v>0</v>
      </c>
      <c r="BB71" s="96">
        <f t="shared" si="11"/>
        <v>0</v>
      </c>
      <c r="BC71" s="96">
        <f t="shared" si="11"/>
        <v>0</v>
      </c>
      <c r="BD71" s="97">
        <f t="shared" si="11"/>
        <v>0</v>
      </c>
      <c r="BE71" s="97">
        <f t="shared" si="11"/>
        <v>0</v>
      </c>
      <c r="BF71" s="97">
        <f t="shared" si="11"/>
        <v>0</v>
      </c>
      <c r="BG71" s="97">
        <f t="shared" si="11"/>
        <v>0</v>
      </c>
      <c r="BH71" s="114">
        <f t="shared" si="0"/>
        <v>30</v>
      </c>
      <c r="BI71" s="120"/>
      <c r="BJ71" s="121"/>
      <c r="BK71" s="100">
        <f t="shared" ref="BK71:CP71" si="12">SUM(BK8:BK37)</f>
        <v>16</v>
      </c>
      <c r="BL71" s="100">
        <f t="shared" si="12"/>
        <v>0</v>
      </c>
      <c r="BM71" s="100">
        <f t="shared" si="12"/>
        <v>216</v>
      </c>
      <c r="BN71" s="100">
        <f t="shared" si="12"/>
        <v>0</v>
      </c>
      <c r="BO71" s="101">
        <f t="shared" si="12"/>
        <v>36</v>
      </c>
      <c r="BP71" s="101">
        <f t="shared" si="12"/>
        <v>72</v>
      </c>
      <c r="BQ71" s="101">
        <f t="shared" si="12"/>
        <v>0</v>
      </c>
      <c r="BR71" s="101">
        <f t="shared" si="12"/>
        <v>40</v>
      </c>
      <c r="BS71" s="100">
        <f t="shared" si="12"/>
        <v>0</v>
      </c>
      <c r="BT71" s="100">
        <f t="shared" si="12"/>
        <v>0</v>
      </c>
      <c r="BU71" s="100">
        <f t="shared" si="12"/>
        <v>0</v>
      </c>
      <c r="BV71" s="100">
        <f t="shared" si="12"/>
        <v>0</v>
      </c>
      <c r="BW71" s="101">
        <f t="shared" si="12"/>
        <v>0</v>
      </c>
      <c r="BX71" s="101">
        <f t="shared" si="12"/>
        <v>0</v>
      </c>
      <c r="BY71" s="101">
        <f t="shared" si="12"/>
        <v>0</v>
      </c>
      <c r="BZ71" s="101">
        <f t="shared" si="12"/>
        <v>0</v>
      </c>
      <c r="CA71" s="100">
        <f t="shared" si="12"/>
        <v>0</v>
      </c>
      <c r="CB71" s="100">
        <f t="shared" si="12"/>
        <v>0</v>
      </c>
      <c r="CC71" s="100">
        <f t="shared" si="12"/>
        <v>0</v>
      </c>
      <c r="CD71" s="100">
        <f t="shared" si="12"/>
        <v>0</v>
      </c>
      <c r="CE71" s="101">
        <f t="shared" si="12"/>
        <v>0</v>
      </c>
      <c r="CF71" s="101">
        <f t="shared" si="12"/>
        <v>0</v>
      </c>
      <c r="CG71" s="101">
        <f t="shared" si="12"/>
        <v>0</v>
      </c>
      <c r="CH71" s="101">
        <f t="shared" si="12"/>
        <v>0</v>
      </c>
      <c r="CI71" s="100">
        <f t="shared" si="12"/>
        <v>0</v>
      </c>
      <c r="CJ71" s="100">
        <f t="shared" si="12"/>
        <v>0</v>
      </c>
      <c r="CK71" s="100">
        <f t="shared" si="12"/>
        <v>0</v>
      </c>
      <c r="CL71" s="100">
        <f t="shared" si="12"/>
        <v>0</v>
      </c>
      <c r="CM71" s="101">
        <f t="shared" si="12"/>
        <v>0</v>
      </c>
      <c r="CN71" s="101">
        <f t="shared" si="12"/>
        <v>0</v>
      </c>
      <c r="CO71" s="101">
        <f t="shared" si="12"/>
        <v>0</v>
      </c>
      <c r="CP71" s="101">
        <f t="shared" si="12"/>
        <v>0</v>
      </c>
      <c r="CQ71" s="100">
        <f t="shared" ref="CQ71:DG71" si="13">SUM(CQ8:CQ37)</f>
        <v>0</v>
      </c>
      <c r="CR71" s="100">
        <f t="shared" si="13"/>
        <v>0</v>
      </c>
      <c r="CS71" s="100">
        <f t="shared" si="13"/>
        <v>0</v>
      </c>
      <c r="CT71" s="100">
        <f t="shared" si="13"/>
        <v>0</v>
      </c>
      <c r="CU71" s="101">
        <f t="shared" si="13"/>
        <v>0</v>
      </c>
      <c r="CV71" s="101">
        <f t="shared" si="13"/>
        <v>0</v>
      </c>
      <c r="CW71" s="101">
        <f t="shared" si="13"/>
        <v>0</v>
      </c>
      <c r="CX71" s="101">
        <f t="shared" si="13"/>
        <v>0</v>
      </c>
      <c r="CY71" s="100">
        <f t="shared" si="13"/>
        <v>0</v>
      </c>
      <c r="CZ71" s="100">
        <f t="shared" si="13"/>
        <v>0</v>
      </c>
      <c r="DA71" s="100">
        <f t="shared" si="13"/>
        <v>0</v>
      </c>
      <c r="DB71" s="100">
        <f t="shared" si="13"/>
        <v>0</v>
      </c>
      <c r="DC71" s="101">
        <f t="shared" si="13"/>
        <v>0</v>
      </c>
      <c r="DD71" s="101">
        <f t="shared" si="13"/>
        <v>0</v>
      </c>
      <c r="DE71" s="101">
        <f t="shared" si="13"/>
        <v>0</v>
      </c>
      <c r="DF71" s="101">
        <f t="shared" si="13"/>
        <v>0</v>
      </c>
      <c r="DG71" s="102">
        <f>SUM(DG8:DG70)</f>
        <v>616</v>
      </c>
    </row>
    <row r="72" spans="1:111">
      <c r="A72" s="388"/>
      <c r="B72" s="388"/>
      <c r="C72" s="388"/>
      <c r="D72" s="388"/>
      <c r="E72" s="388"/>
      <c r="F72" s="388"/>
      <c r="G72" s="388"/>
      <c r="H72" s="388"/>
      <c r="I72" s="388"/>
      <c r="J72" s="388"/>
      <c r="K72" s="122"/>
      <c r="L72" s="123"/>
      <c r="M72" s="123"/>
      <c r="N72" s="123"/>
      <c r="O72" s="123"/>
      <c r="P72" s="124"/>
      <c r="Q72" s="124"/>
      <c r="R72" s="124"/>
      <c r="S72" s="124"/>
      <c r="T72" s="123"/>
      <c r="U72" s="123"/>
      <c r="V72" s="123"/>
      <c r="W72" s="123"/>
      <c r="X72" s="124"/>
      <c r="Y72" s="124"/>
      <c r="Z72" s="124"/>
      <c r="AA72" s="124"/>
      <c r="AB72" s="123"/>
      <c r="AC72" s="123"/>
      <c r="AD72" s="123"/>
      <c r="AE72" s="123"/>
      <c r="AF72" s="124"/>
      <c r="AG72" s="124"/>
      <c r="AH72" s="124"/>
      <c r="AI72" s="124"/>
      <c r="AJ72" s="123"/>
      <c r="AK72" s="123"/>
      <c r="AL72" s="123"/>
      <c r="AM72" s="123"/>
      <c r="AN72" s="124"/>
      <c r="AO72" s="124"/>
      <c r="AP72" s="124"/>
      <c r="AQ72" s="124"/>
      <c r="AR72" s="123"/>
      <c r="AS72" s="123"/>
      <c r="AT72" s="123"/>
      <c r="AU72" s="123"/>
      <c r="AV72" s="124"/>
      <c r="AW72" s="124"/>
      <c r="AX72" s="124"/>
      <c r="AY72" s="124"/>
      <c r="AZ72" s="123"/>
      <c r="BA72" s="123"/>
      <c r="BB72" s="123"/>
      <c r="BC72" s="123"/>
      <c r="BD72" s="124"/>
      <c r="BE72" s="124"/>
      <c r="BF72" s="124"/>
      <c r="BG72" s="124"/>
      <c r="BH72" s="124"/>
      <c r="BI72" s="106"/>
      <c r="BJ72" s="125"/>
      <c r="BK72" s="126"/>
      <c r="BL72" s="126"/>
      <c r="BM72" s="126"/>
      <c r="BN72" s="126"/>
      <c r="BO72" s="127"/>
      <c r="BP72" s="127"/>
      <c r="BQ72" s="127"/>
      <c r="BR72" s="127"/>
      <c r="BS72" s="126"/>
      <c r="BT72" s="126"/>
      <c r="BU72" s="126"/>
      <c r="BV72" s="126"/>
      <c r="BW72" s="127"/>
      <c r="BX72" s="127"/>
      <c r="BY72" s="127"/>
      <c r="BZ72" s="127"/>
      <c r="CA72" s="126"/>
      <c r="CB72" s="126"/>
      <c r="CC72" s="126"/>
      <c r="CD72" s="126"/>
      <c r="CE72" s="127"/>
      <c r="CF72" s="127"/>
      <c r="CG72" s="127"/>
      <c r="CH72" s="127"/>
      <c r="CI72" s="126"/>
      <c r="CJ72" s="126"/>
      <c r="CK72" s="126"/>
      <c r="CL72" s="126"/>
      <c r="CM72" s="127"/>
      <c r="CN72" s="127"/>
      <c r="CO72" s="127"/>
      <c r="CP72" s="127"/>
      <c r="CQ72" s="126"/>
      <c r="CR72" s="126"/>
      <c r="CS72" s="126"/>
      <c r="CT72" s="126"/>
      <c r="CU72" s="127"/>
      <c r="CV72" s="127"/>
      <c r="CW72" s="127"/>
      <c r="CX72" s="127"/>
      <c r="CY72" s="126"/>
      <c r="CZ72" s="126"/>
      <c r="DA72" s="126"/>
      <c r="DB72" s="126"/>
      <c r="DC72" s="127"/>
      <c r="DD72" s="127"/>
      <c r="DE72" s="127"/>
      <c r="DF72" s="127"/>
      <c r="DG72" s="124"/>
    </row>
    <row r="73" spans="1:111">
      <c r="A73" s="389" t="s">
        <v>81</v>
      </c>
      <c r="B73" s="389"/>
      <c r="C73" s="389"/>
      <c r="D73" s="389"/>
      <c r="E73" s="389"/>
      <c r="F73" s="389"/>
      <c r="G73" s="389"/>
      <c r="H73" s="389"/>
      <c r="I73" s="389"/>
      <c r="J73" s="389"/>
      <c r="K73" s="128"/>
      <c r="L73" s="129">
        <f>L71</f>
        <v>2</v>
      </c>
      <c r="M73" s="129">
        <f t="shared" ref="M73:O73" si="14">M71</f>
        <v>0</v>
      </c>
      <c r="N73" s="129">
        <f t="shared" si="14"/>
        <v>9</v>
      </c>
      <c r="O73" s="129">
        <f t="shared" si="14"/>
        <v>0</v>
      </c>
      <c r="P73" s="102">
        <f>P71</f>
        <v>9</v>
      </c>
      <c r="Q73" s="102">
        <f t="shared" ref="Q73:S73" si="15">Q71</f>
        <v>9</v>
      </c>
      <c r="R73" s="102">
        <f t="shared" si="15"/>
        <v>0</v>
      </c>
      <c r="S73" s="102">
        <f t="shared" si="15"/>
        <v>1</v>
      </c>
      <c r="T73" s="129">
        <f>T71</f>
        <v>0</v>
      </c>
      <c r="U73" s="129">
        <f t="shared" ref="U73:W73" si="16">U71</f>
        <v>0</v>
      </c>
      <c r="V73" s="129">
        <f t="shared" si="16"/>
        <v>0</v>
      </c>
      <c r="W73" s="129">
        <f t="shared" si="16"/>
        <v>0</v>
      </c>
      <c r="X73" s="102">
        <f>X71</f>
        <v>0</v>
      </c>
      <c r="Y73" s="102">
        <f t="shared" ref="Y73:BH73" si="17">Y71</f>
        <v>0</v>
      </c>
      <c r="Z73" s="102">
        <f t="shared" si="17"/>
        <v>0</v>
      </c>
      <c r="AA73" s="102">
        <f t="shared" si="17"/>
        <v>0</v>
      </c>
      <c r="AB73" s="129">
        <f t="shared" si="17"/>
        <v>0</v>
      </c>
      <c r="AC73" s="129">
        <f t="shared" si="17"/>
        <v>0</v>
      </c>
      <c r="AD73" s="129">
        <f t="shared" si="17"/>
        <v>0</v>
      </c>
      <c r="AE73" s="129">
        <f t="shared" si="17"/>
        <v>0</v>
      </c>
      <c r="AF73" s="102">
        <f t="shared" si="17"/>
        <v>0</v>
      </c>
      <c r="AG73" s="102">
        <f t="shared" si="17"/>
        <v>0</v>
      </c>
      <c r="AH73" s="102">
        <f t="shared" si="17"/>
        <v>0</v>
      </c>
      <c r="AI73" s="102">
        <f t="shared" si="17"/>
        <v>0</v>
      </c>
      <c r="AJ73" s="129">
        <f t="shared" si="17"/>
        <v>0</v>
      </c>
      <c r="AK73" s="129">
        <f t="shared" si="17"/>
        <v>0</v>
      </c>
      <c r="AL73" s="129">
        <f t="shared" si="17"/>
        <v>0</v>
      </c>
      <c r="AM73" s="129">
        <f t="shared" si="17"/>
        <v>0</v>
      </c>
      <c r="AN73" s="102">
        <f t="shared" si="17"/>
        <v>0</v>
      </c>
      <c r="AO73" s="102">
        <f t="shared" si="17"/>
        <v>0</v>
      </c>
      <c r="AP73" s="102">
        <f t="shared" si="17"/>
        <v>0</v>
      </c>
      <c r="AQ73" s="102">
        <f t="shared" si="17"/>
        <v>0</v>
      </c>
      <c r="AR73" s="129">
        <f t="shared" si="17"/>
        <v>0</v>
      </c>
      <c r="AS73" s="129">
        <f t="shared" si="17"/>
        <v>0</v>
      </c>
      <c r="AT73" s="129">
        <f t="shared" si="17"/>
        <v>0</v>
      </c>
      <c r="AU73" s="129">
        <f t="shared" si="17"/>
        <v>0</v>
      </c>
      <c r="AV73" s="102">
        <f t="shared" si="17"/>
        <v>0</v>
      </c>
      <c r="AW73" s="102">
        <f t="shared" si="17"/>
        <v>0</v>
      </c>
      <c r="AX73" s="102">
        <f t="shared" si="17"/>
        <v>0</v>
      </c>
      <c r="AY73" s="102">
        <f t="shared" si="17"/>
        <v>0</v>
      </c>
      <c r="AZ73" s="129">
        <f t="shared" si="17"/>
        <v>0</v>
      </c>
      <c r="BA73" s="129">
        <f t="shared" si="17"/>
        <v>0</v>
      </c>
      <c r="BB73" s="129">
        <f t="shared" si="17"/>
        <v>0</v>
      </c>
      <c r="BC73" s="129">
        <f t="shared" si="17"/>
        <v>0</v>
      </c>
      <c r="BD73" s="102">
        <f t="shared" si="17"/>
        <v>0</v>
      </c>
      <c r="BE73" s="102">
        <f t="shared" si="17"/>
        <v>0</v>
      </c>
      <c r="BF73" s="102">
        <f t="shared" si="17"/>
        <v>0</v>
      </c>
      <c r="BG73" s="102">
        <f t="shared" si="17"/>
        <v>0</v>
      </c>
      <c r="BH73" s="124">
        <f t="shared" si="17"/>
        <v>30</v>
      </c>
      <c r="BI73" s="98"/>
      <c r="BJ73" s="121"/>
      <c r="BK73" s="100">
        <f>BK71</f>
        <v>16</v>
      </c>
      <c r="BL73" s="100">
        <f t="shared" ref="BL73:DF73" si="18">BL71</f>
        <v>0</v>
      </c>
      <c r="BM73" s="100">
        <f t="shared" si="18"/>
        <v>216</v>
      </c>
      <c r="BN73" s="100">
        <f t="shared" si="18"/>
        <v>0</v>
      </c>
      <c r="BO73" s="100">
        <f t="shared" si="18"/>
        <v>36</v>
      </c>
      <c r="BP73" s="100">
        <f t="shared" si="18"/>
        <v>72</v>
      </c>
      <c r="BQ73" s="100">
        <f t="shared" si="18"/>
        <v>0</v>
      </c>
      <c r="BR73" s="100">
        <f t="shared" si="18"/>
        <v>40</v>
      </c>
      <c r="BS73" s="100">
        <f t="shared" si="18"/>
        <v>0</v>
      </c>
      <c r="BT73" s="100">
        <f t="shared" si="18"/>
        <v>0</v>
      </c>
      <c r="BU73" s="100">
        <f t="shared" si="18"/>
        <v>0</v>
      </c>
      <c r="BV73" s="100">
        <f t="shared" si="18"/>
        <v>0</v>
      </c>
      <c r="BW73" s="100">
        <f t="shared" si="18"/>
        <v>0</v>
      </c>
      <c r="BX73" s="100">
        <f t="shared" si="18"/>
        <v>0</v>
      </c>
      <c r="BY73" s="100">
        <f t="shared" si="18"/>
        <v>0</v>
      </c>
      <c r="BZ73" s="100">
        <f t="shared" si="18"/>
        <v>0</v>
      </c>
      <c r="CA73" s="100">
        <f t="shared" si="18"/>
        <v>0</v>
      </c>
      <c r="CB73" s="100">
        <f t="shared" si="18"/>
        <v>0</v>
      </c>
      <c r="CC73" s="100">
        <f t="shared" si="18"/>
        <v>0</v>
      </c>
      <c r="CD73" s="100">
        <f t="shared" si="18"/>
        <v>0</v>
      </c>
      <c r="CE73" s="100">
        <f t="shared" si="18"/>
        <v>0</v>
      </c>
      <c r="CF73" s="100">
        <f t="shared" si="18"/>
        <v>0</v>
      </c>
      <c r="CG73" s="100">
        <f t="shared" si="18"/>
        <v>0</v>
      </c>
      <c r="CH73" s="100">
        <f t="shared" si="18"/>
        <v>0</v>
      </c>
      <c r="CI73" s="100">
        <f t="shared" si="18"/>
        <v>0</v>
      </c>
      <c r="CJ73" s="100">
        <f t="shared" si="18"/>
        <v>0</v>
      </c>
      <c r="CK73" s="100">
        <f t="shared" si="18"/>
        <v>0</v>
      </c>
      <c r="CL73" s="100">
        <f t="shared" si="18"/>
        <v>0</v>
      </c>
      <c r="CM73" s="100">
        <f t="shared" si="18"/>
        <v>0</v>
      </c>
      <c r="CN73" s="100">
        <f t="shared" si="18"/>
        <v>0</v>
      </c>
      <c r="CO73" s="100">
        <f t="shared" si="18"/>
        <v>0</v>
      </c>
      <c r="CP73" s="100">
        <f t="shared" si="18"/>
        <v>0</v>
      </c>
      <c r="CQ73" s="100">
        <f t="shared" si="18"/>
        <v>0</v>
      </c>
      <c r="CR73" s="100">
        <f t="shared" si="18"/>
        <v>0</v>
      </c>
      <c r="CS73" s="100">
        <f t="shared" si="18"/>
        <v>0</v>
      </c>
      <c r="CT73" s="100">
        <f t="shared" si="18"/>
        <v>0</v>
      </c>
      <c r="CU73" s="100">
        <f t="shared" si="18"/>
        <v>0</v>
      </c>
      <c r="CV73" s="100">
        <f t="shared" si="18"/>
        <v>0</v>
      </c>
      <c r="CW73" s="100">
        <f t="shared" si="18"/>
        <v>0</v>
      </c>
      <c r="CX73" s="100">
        <f t="shared" si="18"/>
        <v>0</v>
      </c>
      <c r="CY73" s="100">
        <f t="shared" si="18"/>
        <v>0</v>
      </c>
      <c r="CZ73" s="100">
        <f t="shared" si="18"/>
        <v>0</v>
      </c>
      <c r="DA73" s="100">
        <f t="shared" si="18"/>
        <v>0</v>
      </c>
      <c r="DB73" s="100">
        <f t="shared" si="18"/>
        <v>0</v>
      </c>
      <c r="DC73" s="100">
        <f t="shared" si="18"/>
        <v>0</v>
      </c>
      <c r="DD73" s="100">
        <f t="shared" si="18"/>
        <v>0</v>
      </c>
      <c r="DE73" s="100">
        <f t="shared" si="18"/>
        <v>0</v>
      </c>
      <c r="DF73" s="100">
        <f t="shared" si="18"/>
        <v>0</v>
      </c>
      <c r="DG73" s="130">
        <f>DG71</f>
        <v>616</v>
      </c>
    </row>
    <row r="74" spans="1:111">
      <c r="A74" s="131"/>
      <c r="B74" s="131"/>
      <c r="C74" s="131"/>
      <c r="D74" s="131"/>
      <c r="E74" s="131"/>
      <c r="F74" s="131"/>
      <c r="G74" s="131"/>
      <c r="H74" s="131"/>
      <c r="I74" s="131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  <c r="CT74" s="132"/>
      <c r="CU74" s="132"/>
      <c r="CV74" s="132"/>
      <c r="CW74" s="132"/>
      <c r="CX74" s="132"/>
      <c r="CY74" s="132"/>
      <c r="CZ74" s="132"/>
      <c r="DA74" s="132"/>
      <c r="DB74" s="132"/>
      <c r="DC74" s="132"/>
      <c r="DD74" s="132"/>
      <c r="DE74" s="132"/>
      <c r="DF74" s="132"/>
      <c r="DG74" s="131"/>
    </row>
    <row r="75" spans="1:111">
      <c r="A75" s="133"/>
      <c r="B75" s="132"/>
      <c r="C75" s="132"/>
      <c r="D75" s="132"/>
      <c r="E75" s="134" t="s">
        <v>82</v>
      </c>
      <c r="F75" s="78"/>
      <c r="G75" s="131"/>
      <c r="H75" s="135"/>
      <c r="I75" s="132"/>
      <c r="J75" s="387">
        <f>DG73</f>
        <v>616</v>
      </c>
      <c r="K75" s="378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6"/>
      <c r="BK75" s="131"/>
      <c r="BL75" s="131"/>
      <c r="BM75" s="131"/>
      <c r="BN75" s="131"/>
      <c r="BO75" s="131"/>
      <c r="BP75" s="131"/>
      <c r="BQ75" s="131"/>
      <c r="BR75" s="131"/>
      <c r="BS75" s="131"/>
      <c r="BT75" s="131"/>
      <c r="BU75" s="131"/>
      <c r="BV75" s="131"/>
      <c r="BW75" s="131"/>
      <c r="BX75" s="131"/>
      <c r="BY75" s="131"/>
      <c r="BZ75" s="131"/>
      <c r="CA75" s="131"/>
      <c r="CB75" s="131"/>
      <c r="CC75" s="131"/>
      <c r="CD75" s="131"/>
      <c r="CE75" s="131"/>
      <c r="CF75" s="131"/>
      <c r="CG75" s="131"/>
      <c r="CH75" s="131"/>
      <c r="CI75" s="131"/>
      <c r="CJ75" s="131"/>
      <c r="CK75" s="131"/>
      <c r="CL75" s="131"/>
      <c r="CM75" s="131"/>
      <c r="CN75" s="131"/>
      <c r="CO75" s="131"/>
      <c r="CP75" s="131"/>
      <c r="CQ75" s="131"/>
      <c r="CR75" s="131"/>
      <c r="CS75" s="131"/>
      <c r="CT75" s="131"/>
      <c r="CU75" s="131"/>
      <c r="CV75" s="131"/>
      <c r="CW75" s="131"/>
      <c r="CX75" s="131"/>
      <c r="CY75" s="131"/>
      <c r="CZ75" s="131"/>
      <c r="DA75" s="131"/>
      <c r="DB75" s="131"/>
      <c r="DC75" s="131"/>
      <c r="DD75" s="131"/>
      <c r="DE75" s="131"/>
      <c r="DF75" s="131"/>
      <c r="DG75" s="131"/>
    </row>
    <row r="76" spans="1:111">
      <c r="A76" s="366"/>
      <c r="B76" s="366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6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1"/>
      <c r="CN76" s="131"/>
      <c r="CO76" s="131"/>
      <c r="CP76" s="131"/>
      <c r="CQ76" s="131"/>
      <c r="CR76" s="131"/>
      <c r="CS76" s="131"/>
      <c r="CT76" s="131"/>
      <c r="CU76" s="131"/>
      <c r="CV76" s="131"/>
      <c r="CW76" s="131"/>
      <c r="CX76" s="131"/>
      <c r="CY76" s="131"/>
      <c r="CZ76" s="131"/>
      <c r="DA76" s="131"/>
      <c r="DB76" s="131"/>
      <c r="DC76" s="131"/>
      <c r="DD76" s="131"/>
      <c r="DE76" s="131"/>
      <c r="DF76" s="131"/>
      <c r="DG76" s="131"/>
    </row>
    <row r="77" spans="1:111" ht="15.5">
      <c r="A77" s="393" t="s">
        <v>83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6"/>
      <c r="BK77" s="131"/>
      <c r="BL77" s="131"/>
      <c r="BM77" s="131"/>
      <c r="BN77" s="131"/>
      <c r="BO77" s="131"/>
      <c r="BP77" s="131"/>
      <c r="BQ77" s="131"/>
      <c r="BR77" s="131"/>
      <c r="BS77" s="131"/>
      <c r="BT77" s="131"/>
      <c r="BU77" s="131"/>
      <c r="BV77" s="131"/>
      <c r="BW77" s="131"/>
      <c r="BX77" s="131"/>
      <c r="BY77" s="131"/>
      <c r="BZ77" s="131"/>
      <c r="CA77" s="131"/>
      <c r="CB77" s="131"/>
      <c r="CC77" s="131"/>
      <c r="CD77" s="131"/>
      <c r="CE77" s="131"/>
      <c r="CF77" s="131"/>
      <c r="CG77" s="131"/>
      <c r="CH77" s="131"/>
      <c r="CI77" s="131"/>
      <c r="CJ77" s="131"/>
      <c r="CK77" s="131"/>
      <c r="CL77" s="131"/>
      <c r="CM77" s="131"/>
      <c r="CN77" s="131"/>
      <c r="CO77" s="131"/>
      <c r="CP77" s="131"/>
      <c r="CQ77" s="131"/>
      <c r="CR77" s="131"/>
      <c r="CS77" s="131"/>
      <c r="CT77" s="131"/>
      <c r="CU77" s="131"/>
      <c r="CV77" s="131"/>
      <c r="CW77" s="131"/>
      <c r="CX77" s="131"/>
      <c r="CY77" s="131"/>
      <c r="CZ77" s="131"/>
      <c r="DA77" s="131"/>
      <c r="DB77" s="131"/>
      <c r="DC77" s="131"/>
      <c r="DD77" s="131"/>
      <c r="DE77" s="131"/>
      <c r="DF77" s="131"/>
      <c r="DG77" s="131"/>
    </row>
    <row r="78" spans="1:111">
      <c r="A78" s="369" t="s">
        <v>84</v>
      </c>
      <c r="B78" s="370"/>
      <c r="C78" s="370"/>
      <c r="D78" s="370"/>
      <c r="E78" s="370"/>
      <c r="F78" s="370"/>
      <c r="G78" s="370"/>
      <c r="H78" s="370"/>
      <c r="I78" s="370"/>
      <c r="J78" s="370"/>
      <c r="K78" s="370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31"/>
      <c r="BB78" s="131"/>
      <c r="BC78" s="131"/>
      <c r="BD78" s="131"/>
      <c r="BE78" s="131"/>
      <c r="BF78" s="131"/>
      <c r="BG78" s="131"/>
      <c r="BH78" s="131"/>
      <c r="BI78" s="131"/>
      <c r="BJ78" s="136"/>
      <c r="BK78" s="131"/>
      <c r="BL78" s="131"/>
      <c r="BM78" s="131"/>
      <c r="BN78" s="131"/>
      <c r="BO78" s="131"/>
      <c r="BP78" s="131"/>
      <c r="BQ78" s="131"/>
      <c r="BR78" s="131"/>
      <c r="BS78" s="131"/>
      <c r="BT78" s="131"/>
      <c r="BU78" s="131"/>
      <c r="BV78" s="131"/>
      <c r="BW78" s="131"/>
      <c r="BX78" s="131"/>
      <c r="BY78" s="131"/>
      <c r="BZ78" s="131"/>
      <c r="CA78" s="131"/>
      <c r="CB78" s="131"/>
      <c r="CC78" s="131"/>
      <c r="CD78" s="131"/>
      <c r="CE78" s="131"/>
      <c r="CF78" s="131"/>
      <c r="CG78" s="131"/>
      <c r="CH78" s="131"/>
      <c r="CI78" s="131"/>
      <c r="CJ78" s="131"/>
      <c r="CK78" s="131"/>
      <c r="CL78" s="131"/>
      <c r="CM78" s="131"/>
      <c r="CN78" s="131"/>
      <c r="CO78" s="131"/>
      <c r="CP78" s="131"/>
      <c r="CQ78" s="131"/>
      <c r="CR78" s="131"/>
      <c r="CS78" s="131"/>
      <c r="CT78" s="131"/>
      <c r="CU78" s="131"/>
      <c r="CV78" s="131"/>
      <c r="CW78" s="131"/>
      <c r="CX78" s="131"/>
      <c r="CY78" s="131"/>
      <c r="CZ78" s="131"/>
      <c r="DA78" s="131"/>
      <c r="DB78" s="131"/>
      <c r="DC78" s="131"/>
      <c r="DD78" s="131"/>
      <c r="DE78" s="131"/>
      <c r="DF78" s="131"/>
      <c r="DG78" s="131"/>
    </row>
    <row r="79" spans="1:111">
      <c r="A79" s="368"/>
      <c r="B79" s="368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6"/>
      <c r="BK79" s="131"/>
      <c r="BL79" s="131"/>
      <c r="BM79" s="131"/>
      <c r="BN79" s="131"/>
      <c r="BO79" s="131"/>
      <c r="BP79" s="131"/>
      <c r="BQ79" s="131"/>
      <c r="BR79" s="131"/>
      <c r="BS79" s="131"/>
      <c r="BT79" s="131"/>
      <c r="BU79" s="131"/>
      <c r="BV79" s="131"/>
      <c r="BW79" s="131"/>
      <c r="BX79" s="131"/>
      <c r="BY79" s="131"/>
      <c r="BZ79" s="131"/>
      <c r="CA79" s="131"/>
      <c r="CB79" s="131"/>
      <c r="CC79" s="131"/>
      <c r="CD79" s="131"/>
      <c r="CE79" s="131"/>
      <c r="CF79" s="131"/>
      <c r="CG79" s="131"/>
      <c r="CH79" s="131"/>
      <c r="CI79" s="131"/>
      <c r="CJ79" s="131"/>
      <c r="CK79" s="131"/>
      <c r="CL79" s="131"/>
      <c r="CM79" s="131"/>
      <c r="CN79" s="131"/>
      <c r="CO79" s="131"/>
      <c r="CP79" s="131"/>
      <c r="CQ79" s="131"/>
      <c r="CR79" s="131"/>
      <c r="CS79" s="131"/>
      <c r="CT79" s="131"/>
      <c r="CU79" s="131"/>
      <c r="CV79" s="131"/>
      <c r="CW79" s="131"/>
      <c r="CX79" s="131"/>
      <c r="CY79" s="131"/>
      <c r="CZ79" s="131"/>
      <c r="DA79" s="131"/>
      <c r="DB79" s="131"/>
      <c r="DC79" s="131"/>
      <c r="DD79" s="131"/>
      <c r="DE79" s="131"/>
      <c r="DF79" s="131"/>
      <c r="DG79" s="131"/>
    </row>
    <row r="80" spans="1:111">
      <c r="A80" s="137"/>
      <c r="B80" s="138">
        <v>2</v>
      </c>
      <c r="C80" s="139"/>
      <c r="D80" s="131"/>
      <c r="E80" s="131"/>
      <c r="F80" s="373">
        <f>(VLOOKUP(B80,Parametros!G2:I5,3,FALSE))</f>
        <v>0.05</v>
      </c>
      <c r="G80" s="385"/>
      <c r="H80" s="375"/>
      <c r="I80" s="376"/>
      <c r="J80" s="387">
        <f>$F$80*$J$75</f>
        <v>30.8</v>
      </c>
      <c r="K80" s="378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6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  <c r="BW80" s="131"/>
      <c r="BX80" s="131"/>
      <c r="BY80" s="131"/>
      <c r="BZ80" s="131"/>
      <c r="CA80" s="131"/>
      <c r="CB80" s="131"/>
      <c r="CC80" s="131"/>
      <c r="CD80" s="131"/>
      <c r="CE80" s="131"/>
      <c r="CF80" s="131"/>
      <c r="CG80" s="131"/>
      <c r="CH80" s="131"/>
      <c r="CI80" s="131"/>
      <c r="CJ80" s="131"/>
      <c r="CK80" s="131"/>
      <c r="CL80" s="131"/>
      <c r="CM80" s="131"/>
      <c r="CN80" s="131"/>
      <c r="CO80" s="131"/>
      <c r="CP80" s="131"/>
      <c r="CQ80" s="131"/>
      <c r="CR80" s="131"/>
      <c r="CS80" s="131"/>
      <c r="CT80" s="131"/>
      <c r="CU80" s="131"/>
      <c r="CV80" s="131"/>
      <c r="CW80" s="131"/>
      <c r="CX80" s="131"/>
      <c r="CY80" s="131"/>
      <c r="CZ80" s="131"/>
      <c r="DA80" s="131"/>
      <c r="DB80" s="131"/>
      <c r="DC80" s="131"/>
      <c r="DD80" s="131"/>
      <c r="DE80" s="131"/>
      <c r="DF80" s="131"/>
      <c r="DG80" s="131"/>
    </row>
    <row r="81" spans="1:111">
      <c r="A81" s="368"/>
      <c r="B81" s="368"/>
      <c r="C81" s="131"/>
      <c r="D81" s="131"/>
      <c r="E81" s="131"/>
      <c r="F81" s="131"/>
      <c r="G81" s="131"/>
      <c r="H81" s="371"/>
      <c r="I81" s="372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6"/>
      <c r="BK81" s="131"/>
      <c r="BL81" s="131"/>
      <c r="BM81" s="131"/>
      <c r="BN81" s="131"/>
      <c r="BO81" s="131"/>
      <c r="BP81" s="131"/>
      <c r="BQ81" s="131"/>
      <c r="BR81" s="131"/>
      <c r="BS81" s="131"/>
      <c r="BT81" s="131"/>
      <c r="BU81" s="131"/>
      <c r="BV81" s="131"/>
      <c r="BW81" s="131"/>
      <c r="BX81" s="131"/>
      <c r="BY81" s="131"/>
      <c r="BZ81" s="131"/>
      <c r="CA81" s="131"/>
      <c r="CB81" s="131"/>
      <c r="CC81" s="131"/>
      <c r="CD81" s="131"/>
      <c r="CE81" s="131"/>
      <c r="CF81" s="131"/>
      <c r="CG81" s="131"/>
      <c r="CH81" s="131"/>
      <c r="CI81" s="131"/>
      <c r="CJ81" s="131"/>
      <c r="CK81" s="131"/>
      <c r="CL81" s="131"/>
      <c r="CM81" s="131"/>
      <c r="CN81" s="131"/>
      <c r="CO81" s="131"/>
      <c r="CP81" s="131"/>
      <c r="CQ81" s="131"/>
      <c r="CR81" s="131"/>
      <c r="CS81" s="131"/>
      <c r="CT81" s="131"/>
      <c r="CU81" s="131"/>
      <c r="CV81" s="131"/>
      <c r="CW81" s="131"/>
      <c r="CX81" s="131"/>
      <c r="CY81" s="131"/>
      <c r="CZ81" s="131"/>
      <c r="DA81" s="131"/>
      <c r="DB81" s="131"/>
      <c r="DC81" s="131"/>
      <c r="DD81" s="131"/>
      <c r="DE81" s="131"/>
      <c r="DF81" s="131"/>
      <c r="DG81" s="131"/>
    </row>
    <row r="82" spans="1:111">
      <c r="A82" s="369" t="s">
        <v>86</v>
      </c>
      <c r="B82" s="370"/>
      <c r="C82" s="370"/>
      <c r="D82" s="370"/>
      <c r="E82" s="370"/>
      <c r="F82" s="370"/>
      <c r="G82" s="370"/>
      <c r="H82" s="370"/>
      <c r="I82" s="370"/>
      <c r="J82" s="370"/>
      <c r="K82" s="370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6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131"/>
      <c r="BX82" s="131"/>
      <c r="BY82" s="131"/>
      <c r="BZ82" s="131"/>
      <c r="CA82" s="131"/>
      <c r="CB82" s="131"/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1"/>
      <c r="CN82" s="131"/>
      <c r="CO82" s="131"/>
      <c r="CP82" s="131"/>
      <c r="CQ82" s="131"/>
      <c r="CR82" s="131"/>
      <c r="CS82" s="131"/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131"/>
      <c r="DE82" s="131"/>
      <c r="DF82" s="131"/>
      <c r="DG82" s="131"/>
    </row>
    <row r="83" spans="1:111">
      <c r="A83" s="368"/>
      <c r="B83" s="368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6"/>
      <c r="BK83" s="131"/>
      <c r="BL83" s="131"/>
      <c r="BM83" s="131"/>
      <c r="BN83" s="131"/>
      <c r="BO83" s="131"/>
      <c r="BP83" s="131"/>
      <c r="BQ83" s="131"/>
      <c r="BR83" s="131"/>
      <c r="BS83" s="131"/>
      <c r="BT83" s="131"/>
      <c r="BU83" s="131"/>
      <c r="BV83" s="131"/>
      <c r="BW83" s="131"/>
      <c r="BX83" s="131"/>
      <c r="BY83" s="131"/>
      <c r="BZ83" s="131"/>
      <c r="CA83" s="131"/>
      <c r="CB83" s="131"/>
      <c r="CC83" s="131"/>
      <c r="CD83" s="131"/>
      <c r="CE83" s="131"/>
      <c r="CF83" s="131"/>
      <c r="CG83" s="131"/>
      <c r="CH83" s="131"/>
      <c r="CI83" s="131"/>
      <c r="CJ83" s="131"/>
      <c r="CK83" s="131"/>
      <c r="CL83" s="131"/>
      <c r="CM83" s="131"/>
      <c r="CN83" s="131"/>
      <c r="CO83" s="131"/>
      <c r="CP83" s="131"/>
      <c r="CQ83" s="131"/>
      <c r="CR83" s="131"/>
      <c r="CS83" s="131"/>
      <c r="CT83" s="131"/>
      <c r="CU83" s="131"/>
      <c r="CV83" s="131"/>
      <c r="CW83" s="131"/>
      <c r="CX83" s="131"/>
      <c r="CY83" s="131"/>
      <c r="CZ83" s="131"/>
      <c r="DA83" s="131"/>
      <c r="DB83" s="131"/>
      <c r="DC83" s="131"/>
      <c r="DD83" s="131"/>
      <c r="DE83" s="131"/>
      <c r="DF83" s="131"/>
      <c r="DG83" s="131"/>
    </row>
    <row r="84" spans="1:111">
      <c r="A84" s="137"/>
      <c r="B84" s="138">
        <v>2</v>
      </c>
      <c r="C84" s="139"/>
      <c r="D84" s="131"/>
      <c r="E84" s="131"/>
      <c r="F84" s="373">
        <f>(VLOOKUP(B84,Parametros!G7:I10,3,FALSE))</f>
        <v>0.05</v>
      </c>
      <c r="G84" s="374"/>
      <c r="H84" s="375" t="s">
        <v>85</v>
      </c>
      <c r="I84" s="376"/>
      <c r="J84" s="387">
        <f>$F$84*$J$75</f>
        <v>30.8</v>
      </c>
      <c r="K84" s="378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6"/>
      <c r="BK84" s="131"/>
      <c r="BL84" s="131"/>
      <c r="BM84" s="131"/>
      <c r="BN84" s="131"/>
      <c r="BO84" s="131"/>
      <c r="BP84" s="131"/>
      <c r="BQ84" s="131"/>
      <c r="BR84" s="131"/>
      <c r="BS84" s="131"/>
      <c r="BT84" s="131"/>
      <c r="BU84" s="131"/>
      <c r="BV84" s="131"/>
      <c r="BW84" s="131"/>
      <c r="BX84" s="131"/>
      <c r="BY84" s="131"/>
      <c r="BZ84" s="131"/>
      <c r="CA84" s="131"/>
      <c r="CB84" s="131"/>
      <c r="CC84" s="131"/>
      <c r="CD84" s="131"/>
      <c r="CE84" s="131"/>
      <c r="CF84" s="131"/>
      <c r="CG84" s="131"/>
      <c r="CH84" s="131"/>
      <c r="CI84" s="131"/>
      <c r="CJ84" s="131"/>
      <c r="CK84" s="131"/>
      <c r="CL84" s="131"/>
      <c r="CM84" s="131"/>
      <c r="CN84" s="131"/>
      <c r="CO84" s="131"/>
      <c r="CP84" s="131"/>
      <c r="CQ84" s="131"/>
      <c r="CR84" s="131"/>
      <c r="CS84" s="131"/>
      <c r="CT84" s="131"/>
      <c r="CU84" s="131"/>
      <c r="CV84" s="131"/>
      <c r="CW84" s="131"/>
      <c r="CX84" s="131"/>
      <c r="CY84" s="131"/>
      <c r="CZ84" s="131"/>
      <c r="DA84" s="131"/>
      <c r="DB84" s="131"/>
      <c r="DC84" s="131"/>
      <c r="DD84" s="131"/>
      <c r="DE84" s="131"/>
      <c r="DF84" s="131"/>
      <c r="DG84" s="131"/>
    </row>
    <row r="85" spans="1:111">
      <c r="A85" s="368"/>
      <c r="B85" s="368">
        <v>1</v>
      </c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1"/>
      <c r="BA85" s="131"/>
      <c r="BB85" s="131"/>
      <c r="BC85" s="131"/>
      <c r="BD85" s="131"/>
      <c r="BE85" s="131"/>
      <c r="BF85" s="131"/>
      <c r="BG85" s="131"/>
      <c r="BH85" s="131"/>
      <c r="BI85" s="131"/>
      <c r="BJ85" s="136"/>
      <c r="BK85" s="131"/>
      <c r="BL85" s="131"/>
      <c r="BM85" s="131"/>
      <c r="BN85" s="131"/>
      <c r="BO85" s="131"/>
      <c r="BP85" s="131"/>
      <c r="BQ85" s="131"/>
      <c r="BR85" s="131"/>
      <c r="BS85" s="131"/>
      <c r="BT85" s="131"/>
      <c r="BU85" s="131"/>
      <c r="BV85" s="131"/>
      <c r="BW85" s="131"/>
      <c r="BX85" s="131"/>
      <c r="BY85" s="131"/>
      <c r="BZ85" s="131"/>
      <c r="CA85" s="131"/>
      <c r="CB85" s="131"/>
      <c r="CC85" s="131"/>
      <c r="CD85" s="131"/>
      <c r="CE85" s="131"/>
      <c r="CF85" s="131"/>
      <c r="CG85" s="131"/>
      <c r="CH85" s="131"/>
      <c r="CI85" s="131"/>
      <c r="CJ85" s="131"/>
      <c r="CK85" s="131"/>
      <c r="CL85" s="131"/>
      <c r="CM85" s="131"/>
      <c r="CN85" s="131"/>
      <c r="CO85" s="131"/>
      <c r="CP85" s="131"/>
      <c r="CQ85" s="131"/>
      <c r="CR85" s="131"/>
      <c r="CS85" s="131"/>
      <c r="CT85" s="131"/>
      <c r="CU85" s="131"/>
      <c r="CV85" s="131"/>
      <c r="CW85" s="131"/>
      <c r="CX85" s="131"/>
      <c r="CY85" s="131"/>
      <c r="CZ85" s="131"/>
      <c r="DA85" s="131"/>
      <c r="DB85" s="131"/>
      <c r="DC85" s="131"/>
      <c r="DD85" s="131"/>
      <c r="DE85" s="131"/>
      <c r="DF85" s="131"/>
      <c r="DG85" s="131"/>
    </row>
    <row r="86" spans="1:111">
      <c r="A86" s="369" t="s">
        <v>87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6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1"/>
      <c r="CY86" s="131"/>
      <c r="CZ86" s="131"/>
      <c r="DA86" s="131"/>
      <c r="DB86" s="131"/>
      <c r="DC86" s="131"/>
      <c r="DD86" s="131"/>
      <c r="DE86" s="131"/>
      <c r="DF86" s="131"/>
      <c r="DG86" s="131"/>
    </row>
    <row r="87" spans="1:111">
      <c r="A87" s="368"/>
      <c r="B87" s="368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  <c r="BA87" s="131"/>
      <c r="BB87" s="131"/>
      <c r="BC87" s="131"/>
      <c r="BD87" s="131"/>
      <c r="BE87" s="131"/>
      <c r="BF87" s="131"/>
      <c r="BG87" s="131"/>
      <c r="BH87" s="131"/>
      <c r="BI87" s="131"/>
      <c r="BJ87" s="136"/>
      <c r="BK87" s="131"/>
      <c r="BL87" s="131"/>
      <c r="BM87" s="131"/>
      <c r="BN87" s="131"/>
      <c r="BO87" s="131"/>
      <c r="BP87" s="131"/>
      <c r="BQ87" s="131"/>
      <c r="BR87" s="131"/>
      <c r="BS87" s="131"/>
      <c r="BT87" s="131"/>
      <c r="BU87" s="131"/>
      <c r="BV87" s="131"/>
      <c r="BW87" s="131"/>
      <c r="BX87" s="131"/>
      <c r="BY87" s="131"/>
      <c r="BZ87" s="131"/>
      <c r="CA87" s="131"/>
      <c r="CB87" s="131"/>
      <c r="CC87" s="131"/>
      <c r="CD87" s="131"/>
      <c r="CE87" s="131"/>
      <c r="CF87" s="131"/>
      <c r="CG87" s="131"/>
      <c r="CH87" s="131"/>
      <c r="CI87" s="131"/>
      <c r="CJ87" s="131"/>
      <c r="CK87" s="131"/>
      <c r="CL87" s="131"/>
      <c r="CM87" s="131"/>
      <c r="CN87" s="131"/>
      <c r="CO87" s="131"/>
      <c r="CP87" s="131"/>
      <c r="CQ87" s="131"/>
      <c r="CR87" s="131"/>
      <c r="CS87" s="131"/>
      <c r="CT87" s="131"/>
      <c r="CU87" s="131"/>
      <c r="CV87" s="131"/>
      <c r="CW87" s="131"/>
      <c r="CX87" s="131"/>
      <c r="CY87" s="131"/>
      <c r="CZ87" s="131"/>
      <c r="DA87" s="131"/>
      <c r="DB87" s="131"/>
      <c r="DC87" s="131"/>
      <c r="DD87" s="131"/>
      <c r="DE87" s="131"/>
      <c r="DF87" s="131"/>
      <c r="DG87" s="131"/>
    </row>
    <row r="88" spans="1:111">
      <c r="A88" s="137"/>
      <c r="B88" s="138">
        <v>2</v>
      </c>
      <c r="C88" s="139"/>
      <c r="D88" s="131"/>
      <c r="E88" s="131"/>
      <c r="F88" s="373">
        <f>(VLOOKUP(B88,Parametros!G12:I15,3,FALSE))</f>
        <v>0.1</v>
      </c>
      <c r="G88" s="385"/>
      <c r="H88" s="375" t="s">
        <v>85</v>
      </c>
      <c r="I88" s="386"/>
      <c r="J88" s="387">
        <f>$F$88*$J$75</f>
        <v>61.6</v>
      </c>
      <c r="K88" s="378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6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1"/>
      <c r="BW88" s="131"/>
      <c r="BX88" s="131"/>
      <c r="BY88" s="131"/>
      <c r="BZ88" s="131"/>
      <c r="CA88" s="131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1"/>
      <c r="CN88" s="131"/>
      <c r="CO88" s="131"/>
      <c r="CP88" s="131"/>
      <c r="CQ88" s="131"/>
      <c r="CR88" s="131"/>
      <c r="CS88" s="131"/>
      <c r="CT88" s="131"/>
      <c r="CU88" s="131"/>
      <c r="CV88" s="131"/>
      <c r="CW88" s="131"/>
      <c r="CX88" s="131"/>
      <c r="CY88" s="131"/>
      <c r="CZ88" s="131"/>
      <c r="DA88" s="131"/>
      <c r="DB88" s="131"/>
      <c r="DC88" s="131"/>
      <c r="DD88" s="131"/>
      <c r="DE88" s="131"/>
      <c r="DF88" s="131"/>
      <c r="DG88" s="131"/>
    </row>
    <row r="89" spans="1:111">
      <c r="A89" s="368"/>
      <c r="B89" s="368">
        <v>1</v>
      </c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  <c r="BA89" s="131"/>
      <c r="BB89" s="131"/>
      <c r="BC89" s="131"/>
      <c r="BD89" s="131"/>
      <c r="BE89" s="131"/>
      <c r="BF89" s="131"/>
      <c r="BG89" s="131"/>
      <c r="BH89" s="131"/>
      <c r="BI89" s="131"/>
      <c r="BJ89" s="136"/>
      <c r="BK89" s="131"/>
      <c r="BL89" s="131"/>
      <c r="BM89" s="131"/>
      <c r="BN89" s="131"/>
      <c r="BO89" s="131"/>
      <c r="BP89" s="131"/>
      <c r="BQ89" s="131"/>
      <c r="BR89" s="131"/>
      <c r="BS89" s="131"/>
      <c r="BT89" s="131"/>
      <c r="BU89" s="131"/>
      <c r="BV89" s="131"/>
      <c r="BW89" s="131"/>
      <c r="BX89" s="131"/>
      <c r="BY89" s="131"/>
      <c r="BZ89" s="131"/>
      <c r="CA89" s="131"/>
      <c r="CB89" s="131"/>
      <c r="CC89" s="131"/>
      <c r="CD89" s="131"/>
      <c r="CE89" s="131"/>
      <c r="CF89" s="131"/>
      <c r="CG89" s="131"/>
      <c r="CH89" s="131"/>
      <c r="CI89" s="131"/>
      <c r="CJ89" s="131"/>
      <c r="CK89" s="131"/>
      <c r="CL89" s="131"/>
      <c r="CM89" s="131"/>
      <c r="CN89" s="131"/>
      <c r="CO89" s="131"/>
      <c r="CP89" s="131"/>
      <c r="CQ89" s="131"/>
      <c r="CR89" s="131"/>
      <c r="CS89" s="131"/>
      <c r="CT89" s="131"/>
      <c r="CU89" s="131"/>
      <c r="CV89" s="131"/>
      <c r="CW89" s="131"/>
      <c r="CX89" s="131"/>
      <c r="CY89" s="131"/>
      <c r="CZ89" s="131"/>
      <c r="DA89" s="131"/>
      <c r="DB89" s="131"/>
      <c r="DC89" s="131"/>
      <c r="DD89" s="131"/>
      <c r="DE89" s="131"/>
      <c r="DF89" s="131"/>
      <c r="DG89" s="131"/>
    </row>
    <row r="90" spans="1:111">
      <c r="A90" s="366"/>
      <c r="B90" s="367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31"/>
      <c r="BB90" s="131"/>
      <c r="BC90" s="131"/>
      <c r="BD90" s="131"/>
      <c r="BE90" s="131"/>
      <c r="BF90" s="131"/>
      <c r="BG90" s="131"/>
      <c r="BH90" s="131"/>
      <c r="BI90" s="131"/>
      <c r="BJ90" s="136"/>
      <c r="BK90" s="131"/>
      <c r="BL90" s="131"/>
      <c r="BM90" s="131"/>
      <c r="BN90" s="131"/>
      <c r="BO90" s="131"/>
      <c r="BP90" s="131"/>
      <c r="BQ90" s="131"/>
      <c r="BR90" s="131"/>
      <c r="BS90" s="131"/>
      <c r="BT90" s="131"/>
      <c r="BU90" s="131"/>
      <c r="BV90" s="131"/>
      <c r="BW90" s="131"/>
      <c r="BX90" s="131"/>
      <c r="BY90" s="131"/>
      <c r="BZ90" s="131"/>
      <c r="CA90" s="131"/>
      <c r="CB90" s="131"/>
      <c r="CC90" s="131"/>
      <c r="CD90" s="131"/>
      <c r="CE90" s="131"/>
      <c r="CF90" s="131"/>
      <c r="CG90" s="131"/>
      <c r="CH90" s="131"/>
      <c r="CI90" s="131"/>
      <c r="CJ90" s="131"/>
      <c r="CK90" s="131"/>
      <c r="CL90" s="131"/>
      <c r="CM90" s="131"/>
      <c r="CN90" s="131"/>
      <c r="CO90" s="131"/>
      <c r="CP90" s="131"/>
      <c r="CQ90" s="131"/>
      <c r="CR90" s="131"/>
      <c r="CS90" s="131"/>
      <c r="CT90" s="131"/>
      <c r="CU90" s="131"/>
      <c r="CV90" s="131"/>
      <c r="CW90" s="131"/>
      <c r="CX90" s="131"/>
      <c r="CY90" s="131"/>
      <c r="CZ90" s="131"/>
      <c r="DA90" s="131"/>
      <c r="DB90" s="131"/>
      <c r="DC90" s="131"/>
      <c r="DD90" s="131"/>
      <c r="DE90" s="131"/>
      <c r="DF90" s="131"/>
      <c r="DG90" s="131"/>
    </row>
    <row r="91" spans="1:111">
      <c r="A91" s="136"/>
      <c r="B91" s="136"/>
      <c r="C91" s="131"/>
      <c r="D91" s="131"/>
      <c r="E91" s="140" t="s">
        <v>88</v>
      </c>
      <c r="F91" s="78"/>
      <c r="G91" s="141"/>
      <c r="H91" s="141"/>
      <c r="I91" s="131"/>
      <c r="J91" s="377">
        <f>SUM($J$75,$J$80,$J$84,$J$88)</f>
        <v>739.19999999999993</v>
      </c>
      <c r="K91" s="378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  <c r="BA91" s="131"/>
      <c r="BB91" s="131"/>
      <c r="BC91" s="131"/>
      <c r="BD91" s="131"/>
      <c r="BE91" s="131"/>
      <c r="BF91" s="131"/>
      <c r="BG91" s="131"/>
      <c r="BH91" s="131"/>
      <c r="BI91" s="131"/>
      <c r="BJ91" s="136"/>
      <c r="BK91" s="131"/>
      <c r="BL91" s="131"/>
      <c r="BM91" s="131"/>
      <c r="BN91" s="131"/>
      <c r="BO91" s="131"/>
      <c r="BP91" s="131"/>
      <c r="BQ91" s="131"/>
      <c r="BR91" s="131"/>
      <c r="BS91" s="131"/>
      <c r="BT91" s="131"/>
      <c r="BU91" s="131"/>
      <c r="BV91" s="131"/>
      <c r="BW91" s="131"/>
      <c r="BX91" s="131"/>
      <c r="BY91" s="131"/>
      <c r="BZ91" s="131"/>
      <c r="CA91" s="131"/>
      <c r="CB91" s="131"/>
      <c r="CC91" s="131"/>
      <c r="CD91" s="131"/>
      <c r="CE91" s="131"/>
      <c r="CF91" s="131"/>
      <c r="CG91" s="131"/>
      <c r="CH91" s="131"/>
      <c r="CI91" s="131"/>
      <c r="CJ91" s="131"/>
      <c r="CK91" s="131"/>
      <c r="CL91" s="131"/>
      <c r="CM91" s="131"/>
      <c r="CN91" s="131"/>
      <c r="CO91" s="131"/>
      <c r="CP91" s="131"/>
      <c r="CQ91" s="131"/>
      <c r="CR91" s="131"/>
      <c r="CS91" s="131"/>
      <c r="CT91" s="131"/>
      <c r="CU91" s="131"/>
      <c r="CV91" s="131"/>
      <c r="CW91" s="131"/>
      <c r="CX91" s="131"/>
      <c r="CY91" s="131"/>
      <c r="CZ91" s="131"/>
      <c r="DA91" s="131"/>
      <c r="DB91" s="131"/>
      <c r="DC91" s="131"/>
      <c r="DD91" s="131"/>
      <c r="DE91" s="131"/>
      <c r="DF91" s="131"/>
      <c r="DG91" s="131"/>
    </row>
    <row r="92" spans="1:111">
      <c r="A92" s="78"/>
      <c r="B92" s="78"/>
      <c r="C92" s="78"/>
      <c r="D92" s="78"/>
      <c r="E92" s="78"/>
      <c r="F92" s="78"/>
      <c r="G92" s="78"/>
      <c r="H92" s="78"/>
      <c r="I92" s="78"/>
      <c r="J92" s="79"/>
      <c r="K92" s="79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9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</row>
    <row r="93" spans="1:111">
      <c r="A93" s="78"/>
      <c r="B93" s="78"/>
      <c r="C93" s="78"/>
      <c r="D93" s="78"/>
      <c r="E93" s="78"/>
      <c r="F93" s="78"/>
      <c r="G93" s="78"/>
      <c r="H93" s="78"/>
      <c r="I93" s="78"/>
      <c r="J93" s="79"/>
      <c r="K93" s="79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9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</row>
    <row r="94" spans="1:111">
      <c r="A94" s="142" t="s">
        <v>9</v>
      </c>
      <c r="B94" s="143"/>
      <c r="C94" s="143"/>
      <c r="D94" s="78"/>
      <c r="E94" s="78"/>
      <c r="F94" s="78"/>
      <c r="G94" s="78"/>
      <c r="H94" s="78"/>
      <c r="I94" s="78"/>
      <c r="J94" s="79"/>
      <c r="K94" s="79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9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</row>
    <row r="95" spans="1:111">
      <c r="A95" s="143" t="s">
        <v>10</v>
      </c>
      <c r="B95" s="143"/>
      <c r="C95" s="144"/>
      <c r="D95" s="78"/>
      <c r="E95" s="78"/>
      <c r="F95" s="78"/>
      <c r="G95" s="78"/>
      <c r="H95" s="78"/>
      <c r="I95" s="78"/>
      <c r="J95" s="79"/>
      <c r="K95" s="79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9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</row>
    <row r="96" spans="1:111">
      <c r="A96" s="143" t="s">
        <v>10</v>
      </c>
      <c r="B96" s="143"/>
      <c r="C96" s="145"/>
      <c r="D96" s="78"/>
      <c r="E96" s="78"/>
      <c r="F96" s="78"/>
      <c r="G96" s="78"/>
      <c r="H96" s="78"/>
      <c r="I96" s="78"/>
      <c r="J96" s="79"/>
      <c r="K96" s="79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9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</row>
    <row r="97" spans="1:111">
      <c r="A97" s="143" t="s">
        <v>10</v>
      </c>
      <c r="B97" s="143"/>
      <c r="C97" s="146"/>
      <c r="D97" s="78"/>
      <c r="E97" s="78"/>
      <c r="F97" s="78"/>
      <c r="G97" s="78"/>
      <c r="H97" s="78"/>
      <c r="I97" s="78"/>
      <c r="J97" s="79"/>
      <c r="K97" s="79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9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</row>
  </sheetData>
  <mergeCells count="93">
    <mergeCell ref="L1:BH1"/>
    <mergeCell ref="BJ1:DG1"/>
    <mergeCell ref="L3:BH3"/>
    <mergeCell ref="BJ3:DG3"/>
    <mergeCell ref="L4:BH4"/>
    <mergeCell ref="BJ4:DG4"/>
    <mergeCell ref="D8:J8"/>
    <mergeCell ref="BD5:BG5"/>
    <mergeCell ref="A6:J6"/>
    <mergeCell ref="AB5:AE5"/>
    <mergeCell ref="AJ5:AM5"/>
    <mergeCell ref="AF5:AI5"/>
    <mergeCell ref="AN5:AQ5"/>
    <mergeCell ref="A5:J5"/>
    <mergeCell ref="AR5:AU5"/>
    <mergeCell ref="AV5:AY5"/>
    <mergeCell ref="AZ5:BC5"/>
    <mergeCell ref="A7:J7"/>
    <mergeCell ref="T5:W5"/>
    <mergeCell ref="X5:AA5"/>
    <mergeCell ref="J84:K84"/>
    <mergeCell ref="D26:J26"/>
    <mergeCell ref="D27:J27"/>
    <mergeCell ref="D28:J28"/>
    <mergeCell ref="D29:J29"/>
    <mergeCell ref="D53:J53"/>
    <mergeCell ref="D54:J54"/>
    <mergeCell ref="D55:J55"/>
    <mergeCell ref="D38:J38"/>
    <mergeCell ref="D39:J39"/>
    <mergeCell ref="D49:J49"/>
    <mergeCell ref="D50:J50"/>
    <mergeCell ref="D51:J51"/>
    <mergeCell ref="D52:J52"/>
    <mergeCell ref="D36:J36"/>
    <mergeCell ref="D37:J37"/>
    <mergeCell ref="J91:K91"/>
    <mergeCell ref="L5:O5"/>
    <mergeCell ref="P5:S5"/>
    <mergeCell ref="F88:G88"/>
    <mergeCell ref="H88:I88"/>
    <mergeCell ref="J88:K88"/>
    <mergeCell ref="F80:G80"/>
    <mergeCell ref="H80:I80"/>
    <mergeCell ref="J80:K80"/>
    <mergeCell ref="A72:J72"/>
    <mergeCell ref="A73:J73"/>
    <mergeCell ref="J75:K75"/>
    <mergeCell ref="A71:J71"/>
    <mergeCell ref="A76:B76"/>
    <mergeCell ref="A77:K77"/>
    <mergeCell ref="A78:K78"/>
    <mergeCell ref="D10:J10"/>
    <mergeCell ref="D12:J12"/>
    <mergeCell ref="D13:J13"/>
    <mergeCell ref="D14:J14"/>
    <mergeCell ref="A90:B90"/>
    <mergeCell ref="A79:B79"/>
    <mergeCell ref="A89:B89"/>
    <mergeCell ref="A85:B85"/>
    <mergeCell ref="A86:K86"/>
    <mergeCell ref="A87:B87"/>
    <mergeCell ref="A81:B81"/>
    <mergeCell ref="H81:I81"/>
    <mergeCell ref="A82:K82"/>
    <mergeCell ref="A83:B83"/>
    <mergeCell ref="F84:G84"/>
    <mergeCell ref="H84:I84"/>
    <mergeCell ref="D16:J16"/>
    <mergeCell ref="D17:J17"/>
    <mergeCell ref="D18:J18"/>
    <mergeCell ref="D19:J19"/>
    <mergeCell ref="D35:J35"/>
    <mergeCell ref="D30:J30"/>
    <mergeCell ref="D31:J31"/>
    <mergeCell ref="D32:J32"/>
    <mergeCell ref="D33:J33"/>
    <mergeCell ref="D34:J34"/>
    <mergeCell ref="D20:J20"/>
    <mergeCell ref="D21:J21"/>
    <mergeCell ref="D22:J22"/>
    <mergeCell ref="D23:J23"/>
    <mergeCell ref="D24:J24"/>
    <mergeCell ref="D25:J25"/>
    <mergeCell ref="D45:J45"/>
    <mergeCell ref="D46:J46"/>
    <mergeCell ref="D47:J47"/>
    <mergeCell ref="D48:J48"/>
    <mergeCell ref="D40:J40"/>
    <mergeCell ref="D41:J41"/>
    <mergeCell ref="D42:J42"/>
    <mergeCell ref="D43:J43"/>
    <mergeCell ref="D44:J4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Group Box 4">
              <controlPr locked="0" defaultSize="0" autoFill="0" autoPict="0">
                <anchor moveWithCells="1">
                  <from>
                    <xdr:col>0</xdr:col>
                    <xdr:colOff>146050</xdr:colOff>
                    <xdr:row>86</xdr:row>
                    <xdr:rowOff>76200</xdr:rowOff>
                  </from>
                  <to>
                    <xdr:col>3</xdr:col>
                    <xdr:colOff>527050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Group Box 8">
              <controlPr locked="0" defaultSize="0" autoFill="0" autoPict="0">
                <anchor moveWithCells="1">
                  <from>
                    <xdr:col>0</xdr:col>
                    <xdr:colOff>146050</xdr:colOff>
                    <xdr:row>82</xdr:row>
                    <xdr:rowOff>69850</xdr:rowOff>
                  </from>
                  <to>
                    <xdr:col>3</xdr:col>
                    <xdr:colOff>527050</xdr:colOff>
                    <xdr:row>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6" name="Group Box 16">
              <controlPr defaultSize="0" autoFill="0" autoPict="0">
                <anchor moveWithCells="1">
                  <from>
                    <xdr:col>0</xdr:col>
                    <xdr:colOff>133350</xdr:colOff>
                    <xdr:row>78</xdr:row>
                    <xdr:rowOff>50800</xdr:rowOff>
                  </from>
                  <to>
                    <xdr:col>3</xdr:col>
                    <xdr:colOff>527050</xdr:colOff>
                    <xdr:row>80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7" name="Option Button 20">
              <controlPr defaultSize="0" autoFill="0" autoLine="0" autoPict="0">
                <anchor moveWithCells="1">
                  <from>
                    <xdr:col>0</xdr:col>
                    <xdr:colOff>209550</xdr:colOff>
                    <xdr:row>78</xdr:row>
                    <xdr:rowOff>152400</xdr:rowOff>
                  </from>
                  <to>
                    <xdr:col>1</xdr:col>
                    <xdr:colOff>317500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Option Button 21">
              <controlPr defaultSize="0" autoFill="0" autoLine="0" autoPict="0">
                <anchor moveWithCells="1">
                  <from>
                    <xdr:col>1</xdr:col>
                    <xdr:colOff>425450</xdr:colOff>
                    <xdr:row>78</xdr:row>
                    <xdr:rowOff>152400</xdr:rowOff>
                  </from>
                  <to>
                    <xdr:col>2</xdr:col>
                    <xdr:colOff>514350</xdr:colOff>
                    <xdr:row>80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Option Button 22">
              <controlPr defaultSize="0" autoFill="0" autoLine="0" autoPict="0">
                <anchor moveWithCells="1">
                  <from>
                    <xdr:col>2</xdr:col>
                    <xdr:colOff>622300</xdr:colOff>
                    <xdr:row>78</xdr:row>
                    <xdr:rowOff>152400</xdr:rowOff>
                  </from>
                  <to>
                    <xdr:col>3</xdr:col>
                    <xdr:colOff>603250</xdr:colOff>
                    <xdr:row>80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Option Button 23">
              <controlPr defaultSize="0" autoFill="0" autoLine="0" autoPict="0">
                <anchor moveWithCells="1">
                  <from>
                    <xdr:col>0</xdr:col>
                    <xdr:colOff>196850</xdr:colOff>
                    <xdr:row>82</xdr:row>
                    <xdr:rowOff>120650</xdr:rowOff>
                  </from>
                  <to>
                    <xdr:col>1</xdr:col>
                    <xdr:colOff>311150</xdr:colOff>
                    <xdr:row>83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Option Button 24">
              <controlPr defaultSize="0" autoFill="0" autoLine="0" autoPict="0">
                <anchor moveWithCells="1">
                  <from>
                    <xdr:col>1</xdr:col>
                    <xdr:colOff>412750</xdr:colOff>
                    <xdr:row>82</xdr:row>
                    <xdr:rowOff>120650</xdr:rowOff>
                  </from>
                  <to>
                    <xdr:col>2</xdr:col>
                    <xdr:colOff>508000</xdr:colOff>
                    <xdr:row>83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2" name="Option Button 25">
              <controlPr defaultSize="0" autoFill="0" autoLine="0" autoPict="0">
                <anchor moveWithCells="1">
                  <from>
                    <xdr:col>2</xdr:col>
                    <xdr:colOff>609600</xdr:colOff>
                    <xdr:row>82</xdr:row>
                    <xdr:rowOff>120650</xdr:rowOff>
                  </from>
                  <to>
                    <xdr:col>3</xdr:col>
                    <xdr:colOff>590550</xdr:colOff>
                    <xdr:row>83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3" name="Option Button 26">
              <controlPr defaultSize="0" autoFill="0" autoLine="0" autoPict="0">
                <anchor moveWithCells="1">
                  <from>
                    <xdr:col>0</xdr:col>
                    <xdr:colOff>215900</xdr:colOff>
                    <xdr:row>86</xdr:row>
                    <xdr:rowOff>127000</xdr:rowOff>
                  </from>
                  <to>
                    <xdr:col>1</xdr:col>
                    <xdr:colOff>336550</xdr:colOff>
                    <xdr:row>87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4" name="Option Button 27">
              <controlPr defaultSize="0" autoFill="0" autoLine="0" autoPict="0">
                <anchor moveWithCells="1">
                  <from>
                    <xdr:col>1</xdr:col>
                    <xdr:colOff>425450</xdr:colOff>
                    <xdr:row>86</xdr:row>
                    <xdr:rowOff>127000</xdr:rowOff>
                  </from>
                  <to>
                    <xdr:col>2</xdr:col>
                    <xdr:colOff>527050</xdr:colOff>
                    <xdr:row>87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5" name="Option Button 28">
              <controlPr defaultSize="0" autoFill="0" autoLine="0" autoPict="0">
                <anchor moveWithCells="1">
                  <from>
                    <xdr:col>2</xdr:col>
                    <xdr:colOff>622300</xdr:colOff>
                    <xdr:row>86</xdr:row>
                    <xdr:rowOff>127000</xdr:rowOff>
                  </from>
                  <to>
                    <xdr:col>3</xdr:col>
                    <xdr:colOff>596900</xdr:colOff>
                    <xdr:row>87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C65"/>
  <sheetViews>
    <sheetView zoomScale="70" zoomScaleNormal="70" workbookViewId="0">
      <selection activeCell="B30" sqref="B30"/>
    </sheetView>
  </sheetViews>
  <sheetFormatPr defaultRowHeight="14.5"/>
  <cols>
    <col min="1" max="2" width="54.453125" customWidth="1"/>
    <col min="3" max="3" width="98.26953125" customWidth="1"/>
  </cols>
  <sheetData>
    <row r="1" spans="1:3" ht="16" thickBot="1">
      <c r="A1" s="357" t="s">
        <v>92</v>
      </c>
      <c r="B1" s="358"/>
      <c r="C1" s="358"/>
    </row>
    <row r="2" spans="1:3">
      <c r="A2" s="78"/>
      <c r="B2" s="78"/>
      <c r="C2" s="78"/>
    </row>
    <row r="3" spans="1:3">
      <c r="A3" s="147" t="s">
        <v>90</v>
      </c>
      <c r="B3" s="147" t="s">
        <v>89</v>
      </c>
      <c r="C3" s="147" t="s">
        <v>91</v>
      </c>
    </row>
    <row r="4" spans="1:3">
      <c r="A4" s="148"/>
      <c r="B4" s="148"/>
      <c r="C4" s="150"/>
    </row>
    <row r="5" spans="1:3">
      <c r="A5" s="148"/>
      <c r="B5" s="148"/>
      <c r="C5" s="148"/>
    </row>
    <row r="6" spans="1:3">
      <c r="A6" s="148"/>
      <c r="B6" s="148"/>
      <c r="C6" s="148"/>
    </row>
    <row r="7" spans="1:3">
      <c r="A7" s="148"/>
      <c r="B7" s="148"/>
      <c r="C7" s="148"/>
    </row>
    <row r="8" spans="1:3">
      <c r="A8" s="148"/>
      <c r="B8" s="148"/>
      <c r="C8" s="150"/>
    </row>
    <row r="9" spans="1:3">
      <c r="A9" s="148"/>
      <c r="B9" s="148"/>
      <c r="C9" s="148"/>
    </row>
    <row r="10" spans="1:3">
      <c r="A10" s="148"/>
      <c r="B10" s="148"/>
      <c r="C10" s="150"/>
    </row>
    <row r="11" spans="1:3">
      <c r="A11" s="148"/>
      <c r="B11" s="148"/>
      <c r="C11" s="148"/>
    </row>
    <row r="12" spans="1:3">
      <c r="A12" s="148"/>
      <c r="B12" s="148"/>
      <c r="C12" s="150"/>
    </row>
    <row r="13" spans="1:3">
      <c r="A13" s="148"/>
      <c r="B13" s="148"/>
      <c r="C13" s="148"/>
    </row>
    <row r="14" spans="1:3">
      <c r="A14" s="148"/>
      <c r="B14" s="148"/>
      <c r="C14" s="150"/>
    </row>
    <row r="15" spans="1:3">
      <c r="A15" s="148"/>
      <c r="B15" s="148"/>
      <c r="C15" s="148"/>
    </row>
    <row r="16" spans="1:3">
      <c r="A16" s="148"/>
      <c r="B16" s="148"/>
      <c r="C16" s="150"/>
    </row>
    <row r="17" spans="1:3">
      <c r="A17" s="148"/>
      <c r="B17" s="148"/>
      <c r="C17" s="148"/>
    </row>
    <row r="18" spans="1:3">
      <c r="A18" s="148"/>
      <c r="B18" s="148"/>
      <c r="C18" s="150"/>
    </row>
    <row r="19" spans="1:3">
      <c r="A19" s="148"/>
      <c r="B19" s="148"/>
      <c r="C19" s="148"/>
    </row>
    <row r="20" spans="1:3">
      <c r="A20" s="148"/>
      <c r="B20" s="148"/>
      <c r="C20" s="150"/>
    </row>
    <row r="21" spans="1:3">
      <c r="A21" s="148"/>
      <c r="B21" s="148"/>
      <c r="C21" s="148"/>
    </row>
    <row r="22" spans="1:3">
      <c r="A22" s="148"/>
      <c r="B22" s="148"/>
      <c r="C22" s="150"/>
    </row>
    <row r="23" spans="1:3">
      <c r="A23" s="148"/>
      <c r="B23" s="148"/>
      <c r="C23" s="148"/>
    </row>
    <row r="24" spans="1:3">
      <c r="A24" s="148"/>
      <c r="B24" s="148"/>
      <c r="C24" s="150"/>
    </row>
    <row r="25" spans="1:3">
      <c r="A25" s="148"/>
      <c r="B25" s="148"/>
      <c r="C25" s="148"/>
    </row>
    <row r="26" spans="1:3">
      <c r="A26" s="148"/>
      <c r="B26" s="148"/>
      <c r="C26" s="150"/>
    </row>
    <row r="27" spans="1:3">
      <c r="A27" s="148"/>
      <c r="B27" s="148"/>
      <c r="C27" s="148"/>
    </row>
    <row r="28" spans="1:3">
      <c r="A28" s="148"/>
      <c r="B28" s="148"/>
      <c r="C28" s="148"/>
    </row>
    <row r="29" spans="1:3">
      <c r="A29" s="148"/>
      <c r="B29" s="148"/>
      <c r="C29" s="148"/>
    </row>
    <row r="30" spans="1:3">
      <c r="A30" s="148"/>
      <c r="B30" s="148"/>
      <c r="C30" s="148"/>
    </row>
    <row r="31" spans="1:3">
      <c r="A31" s="148"/>
      <c r="B31" s="148"/>
      <c r="C31" s="148"/>
    </row>
    <row r="32" spans="1:3">
      <c r="A32" s="148"/>
      <c r="B32" s="148"/>
      <c r="C32" s="148"/>
    </row>
    <row r="33" spans="1:3">
      <c r="A33" s="148"/>
      <c r="B33" s="148"/>
      <c r="C33" s="148"/>
    </row>
    <row r="34" spans="1:3">
      <c r="A34" s="148"/>
      <c r="B34" s="148"/>
      <c r="C34" s="150"/>
    </row>
    <row r="35" spans="1:3">
      <c r="A35" s="148"/>
      <c r="B35" s="148"/>
      <c r="C35" s="148"/>
    </row>
    <row r="36" spans="1:3">
      <c r="A36" s="149"/>
      <c r="B36" s="149"/>
      <c r="C36" s="148"/>
    </row>
    <row r="37" spans="1:3">
      <c r="A37" s="149"/>
      <c r="B37" s="149"/>
      <c r="C37" s="148"/>
    </row>
    <row r="38" spans="1:3">
      <c r="A38" s="149"/>
      <c r="B38" s="149"/>
      <c r="C38" s="148"/>
    </row>
    <row r="39" spans="1:3">
      <c r="A39" s="149"/>
      <c r="B39" s="149"/>
      <c r="C39" s="148"/>
    </row>
    <row r="40" spans="1:3">
      <c r="A40" s="149"/>
      <c r="B40" s="149"/>
      <c r="C40" s="148"/>
    </row>
    <row r="41" spans="1:3">
      <c r="A41" s="149"/>
      <c r="B41" s="149"/>
      <c r="C41" s="148"/>
    </row>
    <row r="42" spans="1:3">
      <c r="A42" s="149"/>
      <c r="B42" s="149"/>
      <c r="C42" s="148"/>
    </row>
    <row r="43" spans="1:3">
      <c r="A43" s="149"/>
      <c r="B43" s="149"/>
      <c r="C43" s="148"/>
    </row>
    <row r="44" spans="1:3">
      <c r="A44" s="149"/>
      <c r="B44" s="149"/>
      <c r="C44" s="148"/>
    </row>
    <row r="45" spans="1:3">
      <c r="A45" s="149"/>
      <c r="B45" s="149"/>
      <c r="C45" s="148"/>
    </row>
    <row r="46" spans="1:3">
      <c r="A46" s="149"/>
      <c r="B46" s="149"/>
      <c r="C46" s="148"/>
    </row>
    <row r="47" spans="1:3">
      <c r="A47" s="149"/>
      <c r="B47" s="149"/>
      <c r="C47" s="148"/>
    </row>
    <row r="48" spans="1:3">
      <c r="A48" s="149"/>
      <c r="B48" s="149"/>
      <c r="C48" s="148"/>
    </row>
    <row r="49" spans="1:3">
      <c r="A49" s="149"/>
      <c r="B49" s="149"/>
      <c r="C49" s="148"/>
    </row>
    <row r="50" spans="1:3">
      <c r="A50" s="149"/>
      <c r="B50" s="149"/>
      <c r="C50" s="148"/>
    </row>
    <row r="51" spans="1:3">
      <c r="A51" s="149"/>
      <c r="B51" s="149"/>
      <c r="C51" s="148"/>
    </row>
    <row r="52" spans="1:3">
      <c r="A52" s="149"/>
      <c r="B52" s="149"/>
      <c r="C52" s="148"/>
    </row>
    <row r="53" spans="1:3">
      <c r="A53" s="149"/>
      <c r="B53" s="149"/>
      <c r="C53" s="148"/>
    </row>
    <row r="54" spans="1:3">
      <c r="A54" s="149"/>
      <c r="B54" s="149"/>
      <c r="C54" s="148"/>
    </row>
    <row r="55" spans="1:3">
      <c r="A55" s="149"/>
      <c r="B55" s="149"/>
      <c r="C55" s="148"/>
    </row>
    <row r="56" spans="1:3">
      <c r="A56" s="149"/>
      <c r="B56" s="149"/>
      <c r="C56" s="148"/>
    </row>
    <row r="57" spans="1:3">
      <c r="A57" s="149"/>
      <c r="B57" s="149"/>
      <c r="C57" s="148"/>
    </row>
    <row r="58" spans="1:3">
      <c r="A58" s="149"/>
      <c r="B58" s="149"/>
      <c r="C58" s="148"/>
    </row>
    <row r="59" spans="1:3">
      <c r="A59" s="149"/>
      <c r="B59" s="149"/>
      <c r="C59" s="148"/>
    </row>
    <row r="60" spans="1:3">
      <c r="A60" s="149"/>
      <c r="B60" s="149"/>
      <c r="C60" s="148"/>
    </row>
    <row r="61" spans="1:3">
      <c r="A61" s="149"/>
      <c r="B61" s="149"/>
      <c r="C61" s="148"/>
    </row>
    <row r="62" spans="1:3">
      <c r="A62" s="149"/>
      <c r="B62" s="149"/>
      <c r="C62" s="148"/>
    </row>
    <row r="63" spans="1:3">
      <c r="A63" s="149"/>
      <c r="B63" s="149"/>
      <c r="C63" s="148"/>
    </row>
    <row r="64" spans="1:3">
      <c r="A64" s="149"/>
      <c r="B64" s="149"/>
      <c r="C64" s="149"/>
    </row>
    <row r="65" spans="1:3">
      <c r="A65" s="149"/>
      <c r="B65" s="149"/>
      <c r="C65" s="149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B44"/>
  <sheetViews>
    <sheetView workbookViewId="0">
      <selection activeCell="B6" sqref="B6"/>
    </sheetView>
  </sheetViews>
  <sheetFormatPr defaultRowHeight="14.5"/>
  <cols>
    <col min="2" max="2" width="174.7265625" customWidth="1"/>
  </cols>
  <sheetData>
    <row r="1" spans="1:2" ht="16" thickBot="1">
      <c r="A1" s="357" t="str">
        <f>"Assumptions and Comments " &amp;Cabeçalho!E7</f>
        <v>Assumptions and Comments Onda 2</v>
      </c>
      <c r="B1" s="359"/>
    </row>
    <row r="2" spans="1:2">
      <c r="A2" s="82"/>
      <c r="B2" s="82"/>
    </row>
    <row r="3" spans="1:2">
      <c r="A3" s="406" t="s">
        <v>93</v>
      </c>
      <c r="B3" s="406"/>
    </row>
    <row r="4" spans="1:2">
      <c r="A4" s="151"/>
      <c r="B4" s="152"/>
    </row>
    <row r="5" spans="1:2">
      <c r="A5" s="151">
        <v>1</v>
      </c>
      <c r="B5" s="153" t="s">
        <v>287</v>
      </c>
    </row>
    <row r="6" spans="1:2">
      <c r="A6" s="151">
        <f t="shared" ref="A6:A44" si="0">A5+1</f>
        <v>2</v>
      </c>
      <c r="B6" s="153" t="s">
        <v>288</v>
      </c>
    </row>
    <row r="7" spans="1:2">
      <c r="A7" s="151">
        <f t="shared" si="0"/>
        <v>3</v>
      </c>
      <c r="B7" s="153"/>
    </row>
    <row r="8" spans="1:2">
      <c r="A8" s="151">
        <f t="shared" si="0"/>
        <v>4</v>
      </c>
      <c r="B8" s="153"/>
    </row>
    <row r="9" spans="1:2">
      <c r="A9" s="151">
        <f t="shared" si="0"/>
        <v>5</v>
      </c>
      <c r="B9" s="153"/>
    </row>
    <row r="10" spans="1:2">
      <c r="A10" s="151">
        <f t="shared" si="0"/>
        <v>6</v>
      </c>
      <c r="B10" s="153"/>
    </row>
    <row r="11" spans="1:2">
      <c r="A11" s="151">
        <f t="shared" si="0"/>
        <v>7</v>
      </c>
      <c r="B11" s="153"/>
    </row>
    <row r="12" spans="1:2">
      <c r="A12" s="151">
        <f t="shared" si="0"/>
        <v>8</v>
      </c>
      <c r="B12" s="153"/>
    </row>
    <row r="13" spans="1:2">
      <c r="A13" s="151">
        <f t="shared" si="0"/>
        <v>9</v>
      </c>
      <c r="B13" s="153"/>
    </row>
    <row r="14" spans="1:2">
      <c r="A14" s="151">
        <f t="shared" si="0"/>
        <v>10</v>
      </c>
      <c r="B14" s="153"/>
    </row>
    <row r="15" spans="1:2">
      <c r="A15" s="151">
        <f t="shared" si="0"/>
        <v>11</v>
      </c>
      <c r="B15" s="153"/>
    </row>
    <row r="16" spans="1:2">
      <c r="A16" s="151">
        <f t="shared" si="0"/>
        <v>12</v>
      </c>
      <c r="B16" s="153"/>
    </row>
    <row r="17" spans="1:2">
      <c r="A17" s="151">
        <f t="shared" si="0"/>
        <v>13</v>
      </c>
      <c r="B17" s="153"/>
    </row>
    <row r="18" spans="1:2">
      <c r="A18" s="151">
        <f t="shared" si="0"/>
        <v>14</v>
      </c>
      <c r="B18" s="153"/>
    </row>
    <row r="19" spans="1:2">
      <c r="A19" s="151">
        <f t="shared" si="0"/>
        <v>15</v>
      </c>
      <c r="B19" s="153"/>
    </row>
    <row r="20" spans="1:2">
      <c r="A20" s="151">
        <f t="shared" si="0"/>
        <v>16</v>
      </c>
      <c r="B20" s="153"/>
    </row>
    <row r="21" spans="1:2">
      <c r="A21" s="151">
        <f t="shared" si="0"/>
        <v>17</v>
      </c>
      <c r="B21" s="153"/>
    </row>
    <row r="22" spans="1:2">
      <c r="A22" s="151">
        <f t="shared" si="0"/>
        <v>18</v>
      </c>
      <c r="B22" s="153"/>
    </row>
    <row r="23" spans="1:2">
      <c r="A23" s="151">
        <f t="shared" si="0"/>
        <v>19</v>
      </c>
      <c r="B23" s="153"/>
    </row>
    <row r="24" spans="1:2">
      <c r="A24" s="151">
        <f t="shared" si="0"/>
        <v>20</v>
      </c>
      <c r="B24" s="153"/>
    </row>
    <row r="25" spans="1:2">
      <c r="A25" s="151">
        <f t="shared" si="0"/>
        <v>21</v>
      </c>
      <c r="B25" s="153"/>
    </row>
    <row r="26" spans="1:2">
      <c r="A26" s="151">
        <f t="shared" si="0"/>
        <v>22</v>
      </c>
      <c r="B26" s="153"/>
    </row>
    <row r="27" spans="1:2">
      <c r="A27" s="151">
        <f t="shared" si="0"/>
        <v>23</v>
      </c>
      <c r="B27" s="153"/>
    </row>
    <row r="28" spans="1:2">
      <c r="A28" s="151">
        <f t="shared" si="0"/>
        <v>24</v>
      </c>
      <c r="B28" s="153"/>
    </row>
    <row r="29" spans="1:2">
      <c r="A29" s="151">
        <f t="shared" si="0"/>
        <v>25</v>
      </c>
      <c r="B29" s="153"/>
    </row>
    <row r="30" spans="1:2">
      <c r="A30" s="151">
        <f t="shared" si="0"/>
        <v>26</v>
      </c>
      <c r="B30" s="153"/>
    </row>
    <row r="31" spans="1:2">
      <c r="A31" s="151">
        <f t="shared" si="0"/>
        <v>27</v>
      </c>
      <c r="B31" s="153"/>
    </row>
    <row r="32" spans="1:2">
      <c r="A32" s="151">
        <f t="shared" si="0"/>
        <v>28</v>
      </c>
      <c r="B32" s="153"/>
    </row>
    <row r="33" spans="1:2">
      <c r="A33" s="151">
        <f t="shared" si="0"/>
        <v>29</v>
      </c>
      <c r="B33" s="153"/>
    </row>
    <row r="34" spans="1:2">
      <c r="A34" s="151">
        <f t="shared" si="0"/>
        <v>30</v>
      </c>
      <c r="B34" s="153"/>
    </row>
    <row r="35" spans="1:2">
      <c r="A35" s="151">
        <f t="shared" si="0"/>
        <v>31</v>
      </c>
      <c r="B35" s="153"/>
    </row>
    <row r="36" spans="1:2">
      <c r="A36" s="151">
        <f t="shared" si="0"/>
        <v>32</v>
      </c>
      <c r="B36" s="153"/>
    </row>
    <row r="37" spans="1:2">
      <c r="A37" s="151">
        <f t="shared" si="0"/>
        <v>33</v>
      </c>
      <c r="B37" s="153"/>
    </row>
    <row r="38" spans="1:2">
      <c r="A38" s="151">
        <f t="shared" si="0"/>
        <v>34</v>
      </c>
      <c r="B38" s="153"/>
    </row>
    <row r="39" spans="1:2">
      <c r="A39" s="151">
        <f t="shared" si="0"/>
        <v>35</v>
      </c>
      <c r="B39" s="153"/>
    </row>
    <row r="40" spans="1:2">
      <c r="A40" s="151">
        <f t="shared" si="0"/>
        <v>36</v>
      </c>
      <c r="B40" s="153"/>
    </row>
    <row r="41" spans="1:2">
      <c r="A41" s="151">
        <f t="shared" si="0"/>
        <v>37</v>
      </c>
      <c r="B41" s="153"/>
    </row>
    <row r="42" spans="1:2">
      <c r="A42" s="151">
        <f t="shared" si="0"/>
        <v>38</v>
      </c>
      <c r="B42" s="153"/>
    </row>
    <row r="43" spans="1:2">
      <c r="A43" s="151">
        <f t="shared" si="0"/>
        <v>39</v>
      </c>
      <c r="B43" s="153"/>
    </row>
    <row r="44" spans="1:2">
      <c r="A44" s="151">
        <f t="shared" si="0"/>
        <v>40</v>
      </c>
      <c r="B44" s="153"/>
    </row>
  </sheetData>
  <mergeCells count="2">
    <mergeCell ref="A1:B1"/>
    <mergeCell ref="A3:B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R18"/>
  <sheetViews>
    <sheetView showGridLines="0" workbookViewId="0">
      <selection activeCell="B14" sqref="B14"/>
    </sheetView>
  </sheetViews>
  <sheetFormatPr defaultRowHeight="14.5"/>
  <cols>
    <col min="2" max="2" width="21.1796875" customWidth="1"/>
    <col min="8" max="8" width="14" customWidth="1"/>
  </cols>
  <sheetData>
    <row r="1" spans="1:18" ht="16" thickBot="1">
      <c r="A1" s="357" t="str">
        <f>"Potential Magnitude"</f>
        <v>Potential Magnitude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</row>
    <row r="3" spans="1:18" ht="15" thickBot="1">
      <c r="B3" s="8"/>
      <c r="C3" s="8"/>
      <c r="D3" s="155">
        <f>D9/C9</f>
        <v>1211.8032786885244</v>
      </c>
      <c r="E3" s="8"/>
      <c r="F3" s="8"/>
      <c r="G3" s="8"/>
      <c r="H3" s="8"/>
      <c r="I3" s="8"/>
    </row>
    <row r="4" spans="1:18">
      <c r="B4" s="8"/>
      <c r="C4" s="407" t="s">
        <v>96</v>
      </c>
      <c r="D4" s="408"/>
      <c r="E4" s="409"/>
      <c r="F4" s="410" t="s">
        <v>97</v>
      </c>
      <c r="G4" s="411"/>
      <c r="H4" s="411"/>
      <c r="I4" s="411"/>
    </row>
    <row r="5" spans="1:18" ht="15" thickBot="1">
      <c r="B5" s="156" t="s">
        <v>114</v>
      </c>
      <c r="C5" s="157" t="s">
        <v>98</v>
      </c>
      <c r="D5" s="158" t="s">
        <v>99</v>
      </c>
      <c r="E5" s="159" t="s">
        <v>100</v>
      </c>
      <c r="F5" s="160" t="s">
        <v>99</v>
      </c>
      <c r="G5" s="160" t="s">
        <v>100</v>
      </c>
      <c r="H5" s="9" t="s">
        <v>101</v>
      </c>
      <c r="I5" s="9" t="s">
        <v>102</v>
      </c>
    </row>
    <row r="6" spans="1:18">
      <c r="B6" s="161" t="s">
        <v>103</v>
      </c>
      <c r="C6" s="162">
        <v>0</v>
      </c>
      <c r="D6" s="163">
        <f>D$3*C6</f>
        <v>0</v>
      </c>
      <c r="E6" s="164">
        <f t="shared" ref="E6:E12" si="0">D6/C$18</f>
        <v>0</v>
      </c>
      <c r="F6" s="165"/>
      <c r="G6" s="166"/>
      <c r="H6" s="166"/>
      <c r="I6" s="166"/>
    </row>
    <row r="7" spans="1:18">
      <c r="B7" s="161" t="s">
        <v>104</v>
      </c>
      <c r="C7" s="162">
        <v>0.05</v>
      </c>
      <c r="D7" s="163">
        <f>D$3*C7</f>
        <v>60.590163934426222</v>
      </c>
      <c r="E7" s="164">
        <f t="shared" si="0"/>
        <v>0.36065573770491799</v>
      </c>
      <c r="F7" s="165"/>
      <c r="G7" s="166"/>
      <c r="H7" s="166"/>
      <c r="I7" s="166"/>
    </row>
    <row r="8" spans="1:18">
      <c r="B8" s="161" t="s">
        <v>105</v>
      </c>
      <c r="C8" s="162">
        <v>0.1</v>
      </c>
      <c r="D8" s="163">
        <f>D$3*C8</f>
        <v>121.18032786885244</v>
      </c>
      <c r="E8" s="164">
        <f t="shared" si="0"/>
        <v>0.72131147540983598</v>
      </c>
      <c r="F8" s="167">
        <f>SUM(D6:D8)</f>
        <v>181.77049180327867</v>
      </c>
      <c r="G8" s="167">
        <f>SUM(E6:E8)</f>
        <v>1.081967213114754</v>
      </c>
      <c r="H8" s="166" t="s">
        <v>106</v>
      </c>
      <c r="I8" s="168">
        <f>F8/D16</f>
        <v>0.15000000000000002</v>
      </c>
    </row>
    <row r="9" spans="1:18">
      <c r="B9" s="161" t="s">
        <v>113</v>
      </c>
      <c r="C9" s="162">
        <v>0.61</v>
      </c>
      <c r="D9" s="169">
        <f>Produto!J91</f>
        <v>739.19999999999993</v>
      </c>
      <c r="E9" s="164">
        <f t="shared" si="0"/>
        <v>4.3999999999999995</v>
      </c>
      <c r="F9" s="165">
        <f>SUM(D9)</f>
        <v>739.19999999999993</v>
      </c>
      <c r="G9" s="167">
        <f>E9</f>
        <v>4.3999999999999995</v>
      </c>
      <c r="H9" s="166" t="s">
        <v>107</v>
      </c>
      <c r="I9" s="168">
        <f>F9/D16</f>
        <v>0.61</v>
      </c>
    </row>
    <row r="10" spans="1:18">
      <c r="B10" s="170" t="s">
        <v>112</v>
      </c>
      <c r="C10" s="162">
        <v>0.15</v>
      </c>
      <c r="D10" s="163">
        <f>D$3*C10</f>
        <v>181.77049180327865</v>
      </c>
      <c r="E10" s="164">
        <f t="shared" si="0"/>
        <v>1.0819672131147537</v>
      </c>
      <c r="F10" s="165"/>
      <c r="G10" s="167"/>
      <c r="H10" s="166"/>
      <c r="I10" s="168"/>
    </row>
    <row r="11" spans="1:18">
      <c r="B11" s="185" t="s">
        <v>111</v>
      </c>
      <c r="C11" s="186">
        <v>7.0000000000000007E-2</v>
      </c>
      <c r="D11" s="187">
        <f>D$3*C11</f>
        <v>84.826229508196718</v>
      </c>
      <c r="E11" s="164">
        <f t="shared" si="0"/>
        <v>0.50491803278688518</v>
      </c>
      <c r="F11" s="165">
        <f>SUM(D10:D11)</f>
        <v>266.59672131147533</v>
      </c>
      <c r="G11" s="167">
        <f>SUM(E10:E11)</f>
        <v>1.5868852459016389</v>
      </c>
      <c r="H11" s="166" t="s">
        <v>115</v>
      </c>
      <c r="I11" s="168">
        <f>F11/D16</f>
        <v>0.21999999999999997</v>
      </c>
    </row>
    <row r="12" spans="1:18">
      <c r="B12" s="161" t="s">
        <v>108</v>
      </c>
      <c r="C12" s="162">
        <v>0.02</v>
      </c>
      <c r="D12" s="163">
        <f>D$3*C12</f>
        <v>24.236065573770489</v>
      </c>
      <c r="E12" s="164">
        <f t="shared" si="0"/>
        <v>0.1442622950819672</v>
      </c>
      <c r="F12" s="167">
        <f>D12</f>
        <v>24.236065573770489</v>
      </c>
      <c r="G12" s="167">
        <f>SUM(E10:E12)</f>
        <v>1.7311475409836061</v>
      </c>
      <c r="H12" s="166" t="s">
        <v>116</v>
      </c>
      <c r="I12" s="168">
        <f>F12/D16</f>
        <v>0.02</v>
      </c>
    </row>
    <row r="13" spans="1:18">
      <c r="B13" s="155"/>
      <c r="C13" s="171"/>
      <c r="D13" s="163"/>
      <c r="E13" s="164"/>
      <c r="F13" s="167"/>
      <c r="G13" s="167"/>
      <c r="H13" s="166"/>
      <c r="I13" s="168"/>
    </row>
    <row r="14" spans="1:18">
      <c r="B14" s="161" t="s">
        <v>109</v>
      </c>
      <c r="C14" s="172">
        <v>0</v>
      </c>
      <c r="D14" s="163">
        <f>D$3*C14</f>
        <v>0</v>
      </c>
      <c r="E14" s="164">
        <f>D14/C$18</f>
        <v>0</v>
      </c>
      <c r="F14" s="165">
        <f>D14</f>
        <v>0</v>
      </c>
      <c r="G14" s="167">
        <f>SUM(E14)</f>
        <v>0</v>
      </c>
      <c r="H14" s="166" t="s">
        <v>109</v>
      </c>
      <c r="I14" s="168">
        <f>F14/D16</f>
        <v>0</v>
      </c>
    </row>
    <row r="15" spans="1:18" ht="15" thickBot="1">
      <c r="B15" s="161" t="s">
        <v>110</v>
      </c>
      <c r="C15" s="173">
        <v>0</v>
      </c>
      <c r="D15" s="174">
        <f>D$3*C15</f>
        <v>0</v>
      </c>
      <c r="E15" s="164">
        <f>D15/C$18</f>
        <v>0</v>
      </c>
      <c r="F15" s="167"/>
      <c r="G15" s="167"/>
      <c r="H15" s="166"/>
      <c r="I15" s="168"/>
    </row>
    <row r="16" spans="1:18">
      <c r="B16" s="175"/>
      <c r="C16" s="176">
        <f>SUM(C6:C15)</f>
        <v>1</v>
      </c>
      <c r="D16" s="177">
        <f>SUM(D6:D15)</f>
        <v>1211.8032786885244</v>
      </c>
      <c r="E16" s="178">
        <f>SUM(E6:E15)</f>
        <v>7.2131147540983598</v>
      </c>
      <c r="F16" s="179"/>
      <c r="G16" s="180">
        <f>SUM(G6:G15)</f>
        <v>8.7999999999999989</v>
      </c>
      <c r="H16" s="166"/>
      <c r="I16" s="166"/>
    </row>
    <row r="17" spans="2:9">
      <c r="B17" s="8"/>
      <c r="C17" s="181"/>
      <c r="D17" s="182"/>
      <c r="E17" s="20"/>
      <c r="F17" s="17"/>
      <c r="G17" s="8"/>
      <c r="H17" s="8"/>
      <c r="I17" s="8"/>
    </row>
    <row r="18" spans="2:9" ht="15" thickBot="1">
      <c r="B18" s="8"/>
      <c r="C18" s="183">
        <v>168</v>
      </c>
      <c r="D18" s="63"/>
      <c r="E18" s="184"/>
      <c r="F18" s="17"/>
      <c r="G18" s="8"/>
      <c r="H18" s="8"/>
      <c r="I18" s="8"/>
    </row>
  </sheetData>
  <mergeCells count="3">
    <mergeCell ref="A1:R1"/>
    <mergeCell ref="C4:E4"/>
    <mergeCell ref="F4:I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D2"/>
  <sheetViews>
    <sheetView workbookViewId="0">
      <selection activeCell="C18" sqref="C18"/>
    </sheetView>
  </sheetViews>
  <sheetFormatPr defaultRowHeight="14.5"/>
  <cols>
    <col min="2" max="2" width="10.90625" bestFit="1" customWidth="1"/>
    <col min="3" max="3" width="20.453125" bestFit="1" customWidth="1"/>
    <col min="4" max="4" width="88.08984375" customWidth="1"/>
  </cols>
  <sheetData>
    <row r="1" spans="1:4" ht="15" thickBot="1">
      <c r="A1" s="188" t="s">
        <v>118</v>
      </c>
      <c r="B1" s="189" t="s">
        <v>119</v>
      </c>
      <c r="C1" s="189" t="s">
        <v>120</v>
      </c>
      <c r="D1" s="190" t="s">
        <v>121</v>
      </c>
    </row>
    <row r="2" spans="1:4">
      <c r="A2" s="191" t="s">
        <v>122</v>
      </c>
      <c r="B2" s="192">
        <v>43787</v>
      </c>
      <c r="C2" s="191" t="s">
        <v>123</v>
      </c>
      <c r="D2" s="193" t="s">
        <v>124</v>
      </c>
    </row>
  </sheetData>
  <protectedRanges>
    <protectedRange sqref="A2:D2" name="Range1"/>
  </protectedRange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9"/>
  <dimension ref="A1:AN69"/>
  <sheetViews>
    <sheetView showGridLines="0" zoomScale="80" zoomScaleNormal="80" workbookViewId="0">
      <selection activeCell="D4" sqref="D4"/>
    </sheetView>
  </sheetViews>
  <sheetFormatPr defaultRowHeight="14.5"/>
  <cols>
    <col min="2" max="2" width="35.26953125" bestFit="1" customWidth="1"/>
    <col min="3" max="3" width="19.54296875" customWidth="1"/>
    <col min="4" max="4" width="15.26953125" customWidth="1"/>
    <col min="5" max="5" width="11.1796875" bestFit="1" customWidth="1"/>
    <col min="6" max="6" width="13.36328125" customWidth="1"/>
    <col min="7" max="7" width="9.81640625" customWidth="1"/>
    <col min="19" max="19" width="9.81640625" customWidth="1"/>
    <col min="40" max="40" width="10.6328125" bestFit="1" customWidth="1"/>
  </cols>
  <sheetData>
    <row r="1" spans="1:40" ht="28">
      <c r="A1" s="194"/>
      <c r="B1" s="195"/>
      <c r="C1" s="196"/>
      <c r="D1" s="196"/>
      <c r="E1" s="196"/>
      <c r="F1" s="196"/>
      <c r="G1" s="197"/>
      <c r="H1" s="197"/>
      <c r="I1" s="198" t="s">
        <v>126</v>
      </c>
      <c r="J1" s="417" t="str">
        <f>Cabeçalho!E7</f>
        <v>Onda 2</v>
      </c>
      <c r="K1" s="418"/>
      <c r="L1" s="418"/>
      <c r="M1" s="418"/>
      <c r="N1" s="418"/>
      <c r="O1" s="418"/>
      <c r="P1" s="418"/>
      <c r="Q1" s="418"/>
      <c r="R1" s="419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4"/>
      <c r="AI1" s="194"/>
      <c r="AJ1" s="194"/>
      <c r="AK1" s="194"/>
      <c r="AL1" s="194"/>
      <c r="AM1" s="194"/>
      <c r="AN1" s="194"/>
    </row>
    <row r="2" spans="1:40" ht="28">
      <c r="A2" s="194"/>
      <c r="B2" s="195"/>
      <c r="C2" s="196"/>
      <c r="D2" s="196"/>
      <c r="E2" s="196"/>
      <c r="F2" s="196"/>
      <c r="G2" s="197"/>
      <c r="H2" s="197"/>
      <c r="I2" s="198" t="s">
        <v>127</v>
      </c>
      <c r="J2" s="420" t="s">
        <v>94</v>
      </c>
      <c r="K2" s="418"/>
      <c r="L2" s="418"/>
      <c r="M2" s="418"/>
      <c r="N2" s="418"/>
      <c r="O2" s="418"/>
      <c r="P2" s="418"/>
      <c r="Q2" s="418"/>
      <c r="R2" s="419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4"/>
      <c r="AI2" s="194"/>
      <c r="AJ2" s="194"/>
      <c r="AK2" s="194"/>
      <c r="AL2" s="194"/>
      <c r="AM2" s="194"/>
      <c r="AN2" s="194"/>
    </row>
    <row r="3" spans="1:40" ht="28.5" customHeight="1">
      <c r="A3" s="194"/>
      <c r="B3" s="195"/>
      <c r="C3" s="241" t="s">
        <v>174</v>
      </c>
      <c r="D3" s="242">
        <f>Magnitude!D16</f>
        <v>1211.8032786885244</v>
      </c>
      <c r="E3" s="243" t="s">
        <v>179</v>
      </c>
      <c r="F3" s="244">
        <f>SUM(AH16:AH69)</f>
        <v>0</v>
      </c>
      <c r="G3" s="197"/>
      <c r="H3" s="197"/>
      <c r="I3" s="198" t="s">
        <v>128</v>
      </c>
      <c r="J3" s="417" t="s">
        <v>231</v>
      </c>
      <c r="K3" s="418"/>
      <c r="L3" s="418"/>
      <c r="M3" s="418"/>
      <c r="N3" s="418"/>
      <c r="O3" s="418"/>
      <c r="P3" s="418"/>
      <c r="Q3" s="418"/>
      <c r="R3" s="419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4"/>
      <c r="AI3" s="194"/>
      <c r="AJ3" s="194"/>
      <c r="AK3" s="194"/>
      <c r="AL3" s="194"/>
      <c r="AM3" s="194"/>
      <c r="AN3" s="194"/>
    </row>
    <row r="4" spans="1:40" ht="28">
      <c r="A4" s="194"/>
      <c r="B4" s="195"/>
      <c r="C4" s="241" t="s">
        <v>175</v>
      </c>
      <c r="D4" s="254">
        <f>Magnitude!G16</f>
        <v>8.7999999999999989</v>
      </c>
      <c r="E4" s="255" t="s">
        <v>180</v>
      </c>
      <c r="F4" s="256">
        <f>SUM(AM16:AM69)</f>
        <v>0</v>
      </c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199"/>
      <c r="AI4" s="199"/>
      <c r="AJ4" s="199"/>
      <c r="AK4" s="199"/>
      <c r="AL4" s="199"/>
      <c r="AM4" s="194"/>
      <c r="AN4" s="194"/>
    </row>
    <row r="5" spans="1:40" ht="7.5" customHeight="1">
      <c r="A5" s="194"/>
      <c r="B5" s="195"/>
      <c r="C5" s="240"/>
      <c r="D5" s="238"/>
      <c r="E5" s="238"/>
      <c r="F5" s="238"/>
      <c r="G5" s="199"/>
      <c r="H5" s="194"/>
      <c r="I5" s="194"/>
      <c r="J5" s="194"/>
      <c r="K5" s="194"/>
      <c r="L5" s="194"/>
      <c r="M5" s="199"/>
      <c r="N5" s="194"/>
      <c r="O5" s="194"/>
      <c r="P5" s="200"/>
      <c r="Q5" s="200"/>
      <c r="R5" s="200"/>
      <c r="S5" s="199"/>
      <c r="T5" s="194"/>
      <c r="U5" s="194"/>
      <c r="V5" s="194"/>
      <c r="W5" s="194"/>
      <c r="X5" s="194"/>
      <c r="Y5" s="199"/>
      <c r="Z5" s="194"/>
      <c r="AA5" s="194"/>
      <c r="AB5" s="200"/>
      <c r="AC5" s="194"/>
      <c r="AD5" s="194"/>
      <c r="AE5" s="200"/>
      <c r="AF5" s="200"/>
      <c r="AG5" s="200"/>
      <c r="AH5" s="199"/>
      <c r="AI5" s="199"/>
      <c r="AJ5" s="199"/>
      <c r="AK5" s="199"/>
      <c r="AL5" s="199"/>
      <c r="AM5" s="194"/>
      <c r="AN5" s="194"/>
    </row>
    <row r="6" spans="1:40">
      <c r="A6" s="194"/>
      <c r="B6" s="195"/>
      <c r="C6" s="201"/>
      <c r="D6" s="421" t="s">
        <v>129</v>
      </c>
      <c r="E6" s="422"/>
      <c r="F6" s="202" t="s">
        <v>130</v>
      </c>
      <c r="G6" s="423" t="s">
        <v>131</v>
      </c>
      <c r="H6" s="423"/>
      <c r="I6" s="423"/>
      <c r="J6" s="423"/>
      <c r="K6" s="423"/>
      <c r="L6" s="423"/>
      <c r="M6" s="423"/>
      <c r="N6" s="423"/>
      <c r="O6" s="423"/>
      <c r="P6" s="423"/>
      <c r="Q6" s="423"/>
      <c r="R6" s="423"/>
      <c r="S6" s="423"/>
      <c r="T6" s="423"/>
      <c r="U6" s="423"/>
      <c r="V6" s="423"/>
      <c r="W6" s="423"/>
      <c r="X6" s="423"/>
      <c r="Y6" s="423"/>
      <c r="Z6" s="423"/>
      <c r="AA6" s="423"/>
      <c r="AB6" s="423"/>
      <c r="AC6" s="423"/>
      <c r="AD6" s="423"/>
      <c r="AE6" s="423"/>
      <c r="AF6" s="423"/>
      <c r="AG6" s="423"/>
      <c r="AH6" s="194"/>
      <c r="AI6" s="194"/>
      <c r="AJ6" s="416" t="s">
        <v>132</v>
      </c>
      <c r="AK6" s="416"/>
      <c r="AL6" s="416"/>
      <c r="AM6" s="194"/>
      <c r="AN6" s="194"/>
    </row>
    <row r="7" spans="1:40">
      <c r="A7" s="194"/>
      <c r="B7" s="203"/>
      <c r="C7" s="204" t="str">
        <f>Parametros!A2</f>
        <v>Gerenciamento</v>
      </c>
      <c r="D7" s="412">
        <f t="shared" ref="D7:D13" si="0">IFERROR(SUMIF($C$16:$C$71,$C7,AN$16:AN$71),"")</f>
        <v>0</v>
      </c>
      <c r="E7" s="413"/>
      <c r="F7" s="205" t="str">
        <f>IFERROR(D7/$D$14,"")</f>
        <v/>
      </c>
      <c r="G7" s="206" t="str">
        <f>IFERROR(SUMIF($C$16:$C$71,$C7,G$16:G$71)/G$14,"")</f>
        <v/>
      </c>
      <c r="H7" s="206" t="str">
        <f t="shared" ref="H7:AH7" si="1">IFERROR(SUMIF($C$16:$C$71,$C7,H$16:H$71)/H$14,"")</f>
        <v/>
      </c>
      <c r="I7" s="206" t="str">
        <f t="shared" si="1"/>
        <v/>
      </c>
      <c r="J7" s="206" t="str">
        <f t="shared" si="1"/>
        <v/>
      </c>
      <c r="K7" s="206" t="str">
        <f t="shared" si="1"/>
        <v/>
      </c>
      <c r="L7" s="206" t="str">
        <f t="shared" si="1"/>
        <v/>
      </c>
      <c r="M7" s="206" t="str">
        <f t="shared" si="1"/>
        <v/>
      </c>
      <c r="N7" s="206" t="str">
        <f t="shared" si="1"/>
        <v/>
      </c>
      <c r="O7" s="206" t="str">
        <f t="shared" si="1"/>
        <v/>
      </c>
      <c r="P7" s="206" t="str">
        <f t="shared" si="1"/>
        <v/>
      </c>
      <c r="Q7" s="206" t="str">
        <f t="shared" si="1"/>
        <v/>
      </c>
      <c r="R7" s="206" t="str">
        <f t="shared" si="1"/>
        <v/>
      </c>
      <c r="S7" s="206" t="str">
        <f>IFERROR(SUMIF($C$16:$C$71,$C7,S$16:S$71)/S$14,"")</f>
        <v/>
      </c>
      <c r="T7" s="206" t="str">
        <f t="shared" si="1"/>
        <v/>
      </c>
      <c r="U7" s="206" t="str">
        <f t="shared" si="1"/>
        <v/>
      </c>
      <c r="V7" s="206" t="str">
        <f t="shared" si="1"/>
        <v/>
      </c>
      <c r="W7" s="206" t="str">
        <f t="shared" si="1"/>
        <v/>
      </c>
      <c r="X7" s="206" t="str">
        <f t="shared" si="1"/>
        <v/>
      </c>
      <c r="Y7" s="206" t="str">
        <f t="shared" si="1"/>
        <v/>
      </c>
      <c r="Z7" s="206" t="str">
        <f t="shared" si="1"/>
        <v/>
      </c>
      <c r="AA7" s="206" t="str">
        <f t="shared" si="1"/>
        <v/>
      </c>
      <c r="AB7" s="206" t="str">
        <f t="shared" si="1"/>
        <v/>
      </c>
      <c r="AC7" s="206" t="str">
        <f t="shared" si="1"/>
        <v/>
      </c>
      <c r="AD7" s="206" t="str">
        <f t="shared" si="1"/>
        <v/>
      </c>
      <c r="AE7" s="206" t="str">
        <f t="shared" si="1"/>
        <v/>
      </c>
      <c r="AF7" s="206" t="str">
        <f t="shared" si="1"/>
        <v/>
      </c>
      <c r="AG7" s="206" t="str">
        <f t="shared" si="1"/>
        <v/>
      </c>
      <c r="AH7" s="206" t="str">
        <f t="shared" si="1"/>
        <v/>
      </c>
      <c r="AI7" s="194" t="str">
        <f t="shared" ref="AI7:AN7" si="2">IFERROR(SUMIF($C$16:$C$71,$C7,AI$16:AI$71)/AI$14,"")</f>
        <v/>
      </c>
      <c r="AJ7" s="206" t="str">
        <f t="shared" si="2"/>
        <v/>
      </c>
      <c r="AK7" s="206" t="str">
        <f t="shared" si="2"/>
        <v/>
      </c>
      <c r="AL7" s="206" t="str">
        <f t="shared" si="2"/>
        <v/>
      </c>
      <c r="AM7" s="206" t="str">
        <f t="shared" si="2"/>
        <v/>
      </c>
      <c r="AN7" s="206" t="str">
        <f t="shared" si="2"/>
        <v/>
      </c>
    </row>
    <row r="8" spans="1:40">
      <c r="A8" s="194"/>
      <c r="B8" s="203"/>
      <c r="C8" s="204" t="str">
        <f>Parametros!A3</f>
        <v>PMO</v>
      </c>
      <c r="D8" s="412">
        <f t="shared" si="0"/>
        <v>0</v>
      </c>
      <c r="E8" s="413"/>
      <c r="F8" s="205" t="str">
        <f t="shared" ref="F8:F13" si="3">IFERROR(D8/$D$14,"")</f>
        <v/>
      </c>
      <c r="G8" s="206" t="str">
        <f t="shared" ref="G8:AH13" si="4">IFERROR(SUMIF($C$16:$C$71,$C8,G$16:G$71)/G$14,"")</f>
        <v/>
      </c>
      <c r="H8" s="206" t="str">
        <f t="shared" si="4"/>
        <v/>
      </c>
      <c r="I8" s="206" t="str">
        <f t="shared" si="4"/>
        <v/>
      </c>
      <c r="J8" s="206" t="str">
        <f t="shared" si="4"/>
        <v/>
      </c>
      <c r="K8" s="206" t="str">
        <f t="shared" si="4"/>
        <v/>
      </c>
      <c r="L8" s="206" t="str">
        <f t="shared" si="4"/>
        <v/>
      </c>
      <c r="M8" s="206" t="str">
        <f t="shared" si="4"/>
        <v/>
      </c>
      <c r="N8" s="206" t="str">
        <f t="shared" si="4"/>
        <v/>
      </c>
      <c r="O8" s="206" t="str">
        <f t="shared" si="4"/>
        <v/>
      </c>
      <c r="P8" s="206" t="str">
        <f t="shared" si="4"/>
        <v/>
      </c>
      <c r="Q8" s="206" t="str">
        <f t="shared" si="4"/>
        <v/>
      </c>
      <c r="R8" s="206" t="str">
        <f t="shared" si="4"/>
        <v/>
      </c>
      <c r="S8" s="206" t="str">
        <f t="shared" si="4"/>
        <v/>
      </c>
      <c r="T8" s="206" t="str">
        <f t="shared" si="4"/>
        <v/>
      </c>
      <c r="U8" s="206" t="str">
        <f t="shared" si="4"/>
        <v/>
      </c>
      <c r="V8" s="206" t="str">
        <f t="shared" si="4"/>
        <v/>
      </c>
      <c r="W8" s="206" t="str">
        <f t="shared" si="4"/>
        <v/>
      </c>
      <c r="X8" s="206" t="str">
        <f t="shared" si="4"/>
        <v/>
      </c>
      <c r="Y8" s="206" t="str">
        <f t="shared" si="4"/>
        <v/>
      </c>
      <c r="Z8" s="206" t="str">
        <f t="shared" si="4"/>
        <v/>
      </c>
      <c r="AA8" s="206" t="str">
        <f t="shared" si="4"/>
        <v/>
      </c>
      <c r="AB8" s="206" t="str">
        <f t="shared" si="4"/>
        <v/>
      </c>
      <c r="AC8" s="206" t="str">
        <f t="shared" si="4"/>
        <v/>
      </c>
      <c r="AD8" s="206" t="str">
        <f t="shared" si="4"/>
        <v/>
      </c>
      <c r="AE8" s="206" t="str">
        <f t="shared" si="4"/>
        <v/>
      </c>
      <c r="AF8" s="206" t="str">
        <f t="shared" si="4"/>
        <v/>
      </c>
      <c r="AG8" s="206" t="str">
        <f t="shared" si="4"/>
        <v/>
      </c>
      <c r="AH8" s="206" t="str">
        <f t="shared" si="4"/>
        <v/>
      </c>
      <c r="AI8" s="208"/>
      <c r="AJ8" s="206" t="str">
        <f t="shared" ref="AJ8:AL13" si="5">IFERROR(SUMIF($C$16:$C$71,$C8,AJ$16:AJ$71)/AJ$14,"")</f>
        <v/>
      </c>
      <c r="AK8" s="206" t="str">
        <f t="shared" si="5"/>
        <v/>
      </c>
      <c r="AL8" s="206" t="str">
        <f t="shared" si="5"/>
        <v/>
      </c>
      <c r="AM8" s="207" t="str">
        <f t="shared" ref="AM8:AN13" si="6">IFERROR(SUMIF($C$18:$C$71,$C8,AM$18:AM$71)/AM$16,"")</f>
        <v/>
      </c>
      <c r="AN8" s="207" t="str">
        <f t="shared" si="6"/>
        <v/>
      </c>
    </row>
    <row r="9" spans="1:40">
      <c r="A9" s="194"/>
      <c r="B9" s="203"/>
      <c r="C9" s="204" t="str">
        <f>Parametros!A4</f>
        <v>Arquitetura</v>
      </c>
      <c r="D9" s="412">
        <f t="shared" si="0"/>
        <v>0</v>
      </c>
      <c r="E9" s="413"/>
      <c r="F9" s="205" t="str">
        <f t="shared" si="3"/>
        <v/>
      </c>
      <c r="G9" s="206" t="str">
        <f t="shared" si="4"/>
        <v/>
      </c>
      <c r="H9" s="206" t="str">
        <f t="shared" si="4"/>
        <v/>
      </c>
      <c r="I9" s="206" t="str">
        <f t="shared" si="4"/>
        <v/>
      </c>
      <c r="J9" s="206" t="str">
        <f t="shared" si="4"/>
        <v/>
      </c>
      <c r="K9" s="206" t="str">
        <f t="shared" si="4"/>
        <v/>
      </c>
      <c r="L9" s="206" t="str">
        <f t="shared" si="4"/>
        <v/>
      </c>
      <c r="M9" s="206" t="str">
        <f t="shared" si="4"/>
        <v/>
      </c>
      <c r="N9" s="206" t="str">
        <f t="shared" si="4"/>
        <v/>
      </c>
      <c r="O9" s="206" t="str">
        <f t="shared" si="4"/>
        <v/>
      </c>
      <c r="P9" s="206" t="str">
        <f t="shared" si="4"/>
        <v/>
      </c>
      <c r="Q9" s="206" t="str">
        <f t="shared" si="4"/>
        <v/>
      </c>
      <c r="R9" s="206" t="str">
        <f t="shared" si="4"/>
        <v/>
      </c>
      <c r="S9" s="206" t="str">
        <f t="shared" si="4"/>
        <v/>
      </c>
      <c r="T9" s="206" t="str">
        <f t="shared" si="4"/>
        <v/>
      </c>
      <c r="U9" s="206" t="str">
        <f t="shared" si="4"/>
        <v/>
      </c>
      <c r="V9" s="206" t="str">
        <f t="shared" si="4"/>
        <v/>
      </c>
      <c r="W9" s="206" t="str">
        <f t="shared" si="4"/>
        <v/>
      </c>
      <c r="X9" s="206" t="str">
        <f t="shared" si="4"/>
        <v/>
      </c>
      <c r="Y9" s="206" t="str">
        <f t="shared" si="4"/>
        <v/>
      </c>
      <c r="Z9" s="206" t="str">
        <f t="shared" si="4"/>
        <v/>
      </c>
      <c r="AA9" s="206" t="str">
        <f t="shared" si="4"/>
        <v/>
      </c>
      <c r="AB9" s="206" t="str">
        <f t="shared" si="4"/>
        <v/>
      </c>
      <c r="AC9" s="206" t="str">
        <f t="shared" si="4"/>
        <v/>
      </c>
      <c r="AD9" s="206" t="str">
        <f t="shared" si="4"/>
        <v/>
      </c>
      <c r="AE9" s="206" t="str">
        <f t="shared" si="4"/>
        <v/>
      </c>
      <c r="AF9" s="206" t="str">
        <f t="shared" si="4"/>
        <v/>
      </c>
      <c r="AG9" s="206" t="str">
        <f t="shared" si="4"/>
        <v/>
      </c>
      <c r="AH9" s="206" t="str">
        <f t="shared" si="4"/>
        <v/>
      </c>
      <c r="AI9" s="208"/>
      <c r="AJ9" s="206" t="str">
        <f t="shared" si="5"/>
        <v/>
      </c>
      <c r="AK9" s="206" t="str">
        <f t="shared" si="5"/>
        <v/>
      </c>
      <c r="AL9" s="206" t="str">
        <f t="shared" si="5"/>
        <v/>
      </c>
      <c r="AM9" s="207" t="str">
        <f t="shared" si="6"/>
        <v/>
      </c>
      <c r="AN9" s="207" t="str">
        <f t="shared" si="6"/>
        <v/>
      </c>
    </row>
    <row r="10" spans="1:40">
      <c r="A10" s="194"/>
      <c r="B10" s="203"/>
      <c r="C10" s="204" t="str">
        <f>Parametros!A5</f>
        <v>Análise</v>
      </c>
      <c r="D10" s="412">
        <f t="shared" si="0"/>
        <v>0</v>
      </c>
      <c r="E10" s="413"/>
      <c r="F10" s="205" t="str">
        <f t="shared" si="3"/>
        <v/>
      </c>
      <c r="G10" s="206" t="str">
        <f t="shared" si="4"/>
        <v/>
      </c>
      <c r="H10" s="206" t="str">
        <f t="shared" si="4"/>
        <v/>
      </c>
      <c r="I10" s="206" t="str">
        <f t="shared" si="4"/>
        <v/>
      </c>
      <c r="J10" s="206" t="str">
        <f t="shared" si="4"/>
        <v/>
      </c>
      <c r="K10" s="206" t="str">
        <f t="shared" si="4"/>
        <v/>
      </c>
      <c r="L10" s="206" t="str">
        <f t="shared" si="4"/>
        <v/>
      </c>
      <c r="M10" s="206" t="str">
        <f t="shared" si="4"/>
        <v/>
      </c>
      <c r="N10" s="206" t="str">
        <f t="shared" si="4"/>
        <v/>
      </c>
      <c r="O10" s="206" t="str">
        <f t="shared" si="4"/>
        <v/>
      </c>
      <c r="P10" s="206" t="str">
        <f t="shared" si="4"/>
        <v/>
      </c>
      <c r="Q10" s="206" t="str">
        <f t="shared" si="4"/>
        <v/>
      </c>
      <c r="R10" s="206" t="str">
        <f t="shared" si="4"/>
        <v/>
      </c>
      <c r="S10" s="206" t="str">
        <f t="shared" si="4"/>
        <v/>
      </c>
      <c r="T10" s="206" t="str">
        <f t="shared" si="4"/>
        <v/>
      </c>
      <c r="U10" s="206" t="str">
        <f t="shared" si="4"/>
        <v/>
      </c>
      <c r="V10" s="206" t="str">
        <f t="shared" si="4"/>
        <v/>
      </c>
      <c r="W10" s="206" t="str">
        <f t="shared" si="4"/>
        <v/>
      </c>
      <c r="X10" s="206" t="str">
        <f t="shared" si="4"/>
        <v/>
      </c>
      <c r="Y10" s="206" t="str">
        <f t="shared" si="4"/>
        <v/>
      </c>
      <c r="Z10" s="206" t="str">
        <f t="shared" si="4"/>
        <v/>
      </c>
      <c r="AA10" s="206" t="str">
        <f t="shared" si="4"/>
        <v/>
      </c>
      <c r="AB10" s="206" t="str">
        <f t="shared" si="4"/>
        <v/>
      </c>
      <c r="AC10" s="206" t="str">
        <f t="shared" si="4"/>
        <v/>
      </c>
      <c r="AD10" s="206" t="str">
        <f t="shared" si="4"/>
        <v/>
      </c>
      <c r="AE10" s="206" t="str">
        <f t="shared" si="4"/>
        <v/>
      </c>
      <c r="AF10" s="206" t="str">
        <f t="shared" si="4"/>
        <v/>
      </c>
      <c r="AG10" s="206" t="str">
        <f t="shared" si="4"/>
        <v/>
      </c>
      <c r="AH10" s="206" t="str">
        <f t="shared" si="4"/>
        <v/>
      </c>
      <c r="AI10" s="208"/>
      <c r="AJ10" s="206" t="str">
        <f t="shared" si="5"/>
        <v/>
      </c>
      <c r="AK10" s="206" t="str">
        <f t="shared" si="5"/>
        <v/>
      </c>
      <c r="AL10" s="206" t="str">
        <f t="shared" si="5"/>
        <v/>
      </c>
      <c r="AM10" s="207" t="str">
        <f t="shared" si="6"/>
        <v/>
      </c>
      <c r="AN10" s="207" t="str">
        <f t="shared" si="6"/>
        <v/>
      </c>
    </row>
    <row r="11" spans="1:40">
      <c r="A11" s="194"/>
      <c r="B11" s="203"/>
      <c r="C11" s="204" t="str">
        <f>Parametros!A6</f>
        <v>Desenvolvimento</v>
      </c>
      <c r="D11" s="412">
        <f t="shared" si="0"/>
        <v>0</v>
      </c>
      <c r="E11" s="413"/>
      <c r="F11" s="205" t="str">
        <f t="shared" si="3"/>
        <v/>
      </c>
      <c r="G11" s="206" t="str">
        <f t="shared" si="4"/>
        <v/>
      </c>
      <c r="H11" s="206" t="str">
        <f t="shared" si="4"/>
        <v/>
      </c>
      <c r="I11" s="206" t="str">
        <f t="shared" si="4"/>
        <v/>
      </c>
      <c r="J11" s="206" t="str">
        <f t="shared" si="4"/>
        <v/>
      </c>
      <c r="K11" s="206" t="str">
        <f t="shared" si="4"/>
        <v/>
      </c>
      <c r="L11" s="206" t="str">
        <f t="shared" si="4"/>
        <v/>
      </c>
      <c r="M11" s="206" t="str">
        <f t="shared" si="4"/>
        <v/>
      </c>
      <c r="N11" s="206" t="str">
        <f t="shared" si="4"/>
        <v/>
      </c>
      <c r="O11" s="206" t="str">
        <f t="shared" si="4"/>
        <v/>
      </c>
      <c r="P11" s="206" t="str">
        <f t="shared" si="4"/>
        <v/>
      </c>
      <c r="Q11" s="206" t="str">
        <f t="shared" si="4"/>
        <v/>
      </c>
      <c r="R11" s="206" t="str">
        <f t="shared" si="4"/>
        <v/>
      </c>
      <c r="S11" s="206" t="str">
        <f t="shared" si="4"/>
        <v/>
      </c>
      <c r="T11" s="206" t="str">
        <f t="shared" si="4"/>
        <v/>
      </c>
      <c r="U11" s="206" t="str">
        <f t="shared" si="4"/>
        <v/>
      </c>
      <c r="V11" s="206" t="str">
        <f t="shared" si="4"/>
        <v/>
      </c>
      <c r="W11" s="206" t="str">
        <f t="shared" si="4"/>
        <v/>
      </c>
      <c r="X11" s="206" t="str">
        <f t="shared" si="4"/>
        <v/>
      </c>
      <c r="Y11" s="206" t="str">
        <f t="shared" si="4"/>
        <v/>
      </c>
      <c r="Z11" s="206" t="str">
        <f t="shared" si="4"/>
        <v/>
      </c>
      <c r="AA11" s="206" t="str">
        <f t="shared" si="4"/>
        <v/>
      </c>
      <c r="AB11" s="206" t="str">
        <f t="shared" si="4"/>
        <v/>
      </c>
      <c r="AC11" s="206" t="str">
        <f t="shared" si="4"/>
        <v/>
      </c>
      <c r="AD11" s="206" t="str">
        <f t="shared" si="4"/>
        <v/>
      </c>
      <c r="AE11" s="206" t="str">
        <f t="shared" si="4"/>
        <v/>
      </c>
      <c r="AF11" s="206" t="str">
        <f t="shared" si="4"/>
        <v/>
      </c>
      <c r="AG11" s="206" t="str">
        <f t="shared" si="4"/>
        <v/>
      </c>
      <c r="AH11" s="206" t="str">
        <f t="shared" si="4"/>
        <v/>
      </c>
      <c r="AI11" s="208"/>
      <c r="AJ11" s="206" t="str">
        <f t="shared" si="5"/>
        <v/>
      </c>
      <c r="AK11" s="206" t="str">
        <f t="shared" si="5"/>
        <v/>
      </c>
      <c r="AL11" s="206" t="str">
        <f t="shared" si="5"/>
        <v/>
      </c>
      <c r="AM11" s="207" t="str">
        <f t="shared" si="6"/>
        <v/>
      </c>
      <c r="AN11" s="207" t="str">
        <f t="shared" si="6"/>
        <v/>
      </c>
    </row>
    <row r="12" spans="1:40">
      <c r="A12" s="194"/>
      <c r="B12" s="203"/>
      <c r="C12" s="204" t="str">
        <f>Parametros!A7</f>
        <v>Testes</v>
      </c>
      <c r="D12" s="412">
        <f t="shared" si="0"/>
        <v>0</v>
      </c>
      <c r="E12" s="413"/>
      <c r="F12" s="205" t="str">
        <f t="shared" si="3"/>
        <v/>
      </c>
      <c r="G12" s="206" t="str">
        <f t="shared" si="4"/>
        <v/>
      </c>
      <c r="H12" s="206" t="str">
        <f t="shared" si="4"/>
        <v/>
      </c>
      <c r="I12" s="206" t="str">
        <f t="shared" si="4"/>
        <v/>
      </c>
      <c r="J12" s="206" t="str">
        <f t="shared" si="4"/>
        <v/>
      </c>
      <c r="K12" s="206" t="str">
        <f t="shared" si="4"/>
        <v/>
      </c>
      <c r="L12" s="206" t="str">
        <f t="shared" si="4"/>
        <v/>
      </c>
      <c r="M12" s="206" t="str">
        <f t="shared" si="4"/>
        <v/>
      </c>
      <c r="N12" s="206" t="str">
        <f t="shared" si="4"/>
        <v/>
      </c>
      <c r="O12" s="206" t="str">
        <f t="shared" si="4"/>
        <v/>
      </c>
      <c r="P12" s="206" t="str">
        <f t="shared" si="4"/>
        <v/>
      </c>
      <c r="Q12" s="206" t="str">
        <f t="shared" si="4"/>
        <v/>
      </c>
      <c r="R12" s="206" t="str">
        <f t="shared" si="4"/>
        <v/>
      </c>
      <c r="S12" s="206" t="str">
        <f t="shared" si="4"/>
        <v/>
      </c>
      <c r="T12" s="206" t="str">
        <f t="shared" si="4"/>
        <v/>
      </c>
      <c r="U12" s="206" t="str">
        <f t="shared" si="4"/>
        <v/>
      </c>
      <c r="V12" s="206" t="str">
        <f t="shared" si="4"/>
        <v/>
      </c>
      <c r="W12" s="206" t="str">
        <f t="shared" si="4"/>
        <v/>
      </c>
      <c r="X12" s="206" t="str">
        <f t="shared" si="4"/>
        <v/>
      </c>
      <c r="Y12" s="206" t="str">
        <f t="shared" si="4"/>
        <v/>
      </c>
      <c r="Z12" s="206" t="str">
        <f t="shared" si="4"/>
        <v/>
      </c>
      <c r="AA12" s="206" t="str">
        <f t="shared" si="4"/>
        <v/>
      </c>
      <c r="AB12" s="206" t="str">
        <f t="shared" si="4"/>
        <v/>
      </c>
      <c r="AC12" s="206" t="str">
        <f t="shared" si="4"/>
        <v/>
      </c>
      <c r="AD12" s="206" t="str">
        <f t="shared" si="4"/>
        <v/>
      </c>
      <c r="AE12" s="206" t="str">
        <f t="shared" si="4"/>
        <v/>
      </c>
      <c r="AF12" s="206" t="str">
        <f t="shared" si="4"/>
        <v/>
      </c>
      <c r="AG12" s="206" t="str">
        <f t="shared" si="4"/>
        <v/>
      </c>
      <c r="AH12" s="206" t="str">
        <f t="shared" si="4"/>
        <v/>
      </c>
      <c r="AI12" s="208"/>
      <c r="AJ12" s="206" t="str">
        <f t="shared" si="5"/>
        <v/>
      </c>
      <c r="AK12" s="206" t="str">
        <f t="shared" si="5"/>
        <v/>
      </c>
      <c r="AL12" s="206" t="str">
        <f t="shared" si="5"/>
        <v/>
      </c>
      <c r="AM12" s="207" t="str">
        <f t="shared" si="6"/>
        <v/>
      </c>
      <c r="AN12" s="207" t="str">
        <f t="shared" si="6"/>
        <v/>
      </c>
    </row>
    <row r="13" spans="1:40">
      <c r="A13" s="194"/>
      <c r="B13" s="203"/>
      <c r="C13" s="204" t="str">
        <f>Parametros!A8</f>
        <v>Ger Testes</v>
      </c>
      <c r="D13" s="412">
        <f t="shared" si="0"/>
        <v>0</v>
      </c>
      <c r="E13" s="413"/>
      <c r="F13" s="205" t="str">
        <f t="shared" si="3"/>
        <v/>
      </c>
      <c r="G13" s="206" t="str">
        <f t="shared" si="4"/>
        <v/>
      </c>
      <c r="H13" s="206" t="str">
        <f t="shared" si="4"/>
        <v/>
      </c>
      <c r="I13" s="206" t="str">
        <f t="shared" si="4"/>
        <v/>
      </c>
      <c r="J13" s="206" t="str">
        <f t="shared" si="4"/>
        <v/>
      </c>
      <c r="K13" s="206" t="str">
        <f t="shared" si="4"/>
        <v/>
      </c>
      <c r="L13" s="206" t="str">
        <f t="shared" si="4"/>
        <v/>
      </c>
      <c r="M13" s="206" t="str">
        <f t="shared" si="4"/>
        <v/>
      </c>
      <c r="N13" s="206" t="str">
        <f t="shared" si="4"/>
        <v/>
      </c>
      <c r="O13" s="206" t="str">
        <f t="shared" si="4"/>
        <v/>
      </c>
      <c r="P13" s="206" t="str">
        <f t="shared" si="4"/>
        <v/>
      </c>
      <c r="Q13" s="206" t="str">
        <f t="shared" si="4"/>
        <v/>
      </c>
      <c r="R13" s="206" t="str">
        <f t="shared" si="4"/>
        <v/>
      </c>
      <c r="S13" s="206" t="str">
        <f t="shared" si="4"/>
        <v/>
      </c>
      <c r="T13" s="206" t="str">
        <f t="shared" si="4"/>
        <v/>
      </c>
      <c r="U13" s="206" t="str">
        <f t="shared" si="4"/>
        <v/>
      </c>
      <c r="V13" s="206" t="str">
        <f t="shared" si="4"/>
        <v/>
      </c>
      <c r="W13" s="206" t="str">
        <f t="shared" si="4"/>
        <v/>
      </c>
      <c r="X13" s="206" t="str">
        <f t="shared" si="4"/>
        <v/>
      </c>
      <c r="Y13" s="206" t="str">
        <f t="shared" si="4"/>
        <v/>
      </c>
      <c r="Z13" s="206" t="str">
        <f t="shared" si="4"/>
        <v/>
      </c>
      <c r="AA13" s="206" t="str">
        <f t="shared" si="4"/>
        <v/>
      </c>
      <c r="AB13" s="206" t="str">
        <f t="shared" si="4"/>
        <v/>
      </c>
      <c r="AC13" s="206" t="str">
        <f t="shared" si="4"/>
        <v/>
      </c>
      <c r="AD13" s="206" t="str">
        <f t="shared" si="4"/>
        <v/>
      </c>
      <c r="AE13" s="206" t="str">
        <f t="shared" si="4"/>
        <v/>
      </c>
      <c r="AF13" s="206" t="str">
        <f t="shared" si="4"/>
        <v/>
      </c>
      <c r="AG13" s="206" t="str">
        <f t="shared" si="4"/>
        <v/>
      </c>
      <c r="AH13" s="206" t="str">
        <f t="shared" si="4"/>
        <v/>
      </c>
      <c r="AI13" s="208"/>
      <c r="AJ13" s="206" t="str">
        <f t="shared" si="5"/>
        <v/>
      </c>
      <c r="AK13" s="206" t="str">
        <f t="shared" si="5"/>
        <v/>
      </c>
      <c r="AL13" s="206" t="str">
        <f t="shared" si="5"/>
        <v/>
      </c>
      <c r="AM13" s="207" t="str">
        <f t="shared" si="6"/>
        <v/>
      </c>
      <c r="AN13" s="207" t="str">
        <f t="shared" si="6"/>
        <v/>
      </c>
    </row>
    <row r="14" spans="1:40">
      <c r="A14" s="194"/>
      <c r="B14" s="209"/>
      <c r="C14" s="210" t="s">
        <v>77</v>
      </c>
      <c r="D14" s="414">
        <f>SUM(D7:D13)</f>
        <v>0</v>
      </c>
      <c r="E14" s="415"/>
      <c r="F14" s="211">
        <f>SUM(F7:F13)</f>
        <v>0</v>
      </c>
      <c r="G14" s="239">
        <f>SUM(G16:G69)</f>
        <v>0</v>
      </c>
      <c r="H14" s="212">
        <f t="shared" ref="H14:AH14" si="7">SUM(H16:H69)</f>
        <v>0</v>
      </c>
      <c r="I14" s="212">
        <f t="shared" si="7"/>
        <v>0</v>
      </c>
      <c r="J14" s="212">
        <f t="shared" si="7"/>
        <v>0</v>
      </c>
      <c r="K14" s="212">
        <f t="shared" si="7"/>
        <v>0</v>
      </c>
      <c r="L14" s="212">
        <f t="shared" si="7"/>
        <v>0</v>
      </c>
      <c r="M14" s="212">
        <f t="shared" si="7"/>
        <v>0</v>
      </c>
      <c r="N14" s="212">
        <f t="shared" si="7"/>
        <v>0</v>
      </c>
      <c r="O14" s="212">
        <f t="shared" si="7"/>
        <v>0</v>
      </c>
      <c r="P14" s="212">
        <f t="shared" si="7"/>
        <v>0</v>
      </c>
      <c r="Q14" s="212">
        <f t="shared" si="7"/>
        <v>0</v>
      </c>
      <c r="R14" s="212">
        <f t="shared" si="7"/>
        <v>0</v>
      </c>
      <c r="S14" s="239">
        <f>SUM(S16:S69)</f>
        <v>0</v>
      </c>
      <c r="T14" s="212">
        <f t="shared" ref="T14:AG14" si="8">SUM(T16:T69)</f>
        <v>0</v>
      </c>
      <c r="U14" s="212">
        <f t="shared" si="8"/>
        <v>0</v>
      </c>
      <c r="V14" s="212">
        <f t="shared" si="8"/>
        <v>0</v>
      </c>
      <c r="W14" s="212">
        <f t="shared" si="8"/>
        <v>0</v>
      </c>
      <c r="X14" s="212">
        <f t="shared" si="8"/>
        <v>0</v>
      </c>
      <c r="Y14" s="212">
        <f t="shared" si="8"/>
        <v>0</v>
      </c>
      <c r="Z14" s="212">
        <f t="shared" si="8"/>
        <v>0</v>
      </c>
      <c r="AA14" s="212">
        <f t="shared" si="8"/>
        <v>0</v>
      </c>
      <c r="AB14" s="212">
        <f t="shared" si="8"/>
        <v>0</v>
      </c>
      <c r="AC14" s="212">
        <f t="shared" ref="AC14:AE14" si="9">SUM(AC16:AC69)</f>
        <v>0</v>
      </c>
      <c r="AD14" s="212">
        <f t="shared" si="9"/>
        <v>0</v>
      </c>
      <c r="AE14" s="212">
        <f t="shared" si="9"/>
        <v>0</v>
      </c>
      <c r="AF14" s="212">
        <f t="shared" si="8"/>
        <v>0</v>
      </c>
      <c r="AG14" s="212">
        <f t="shared" si="8"/>
        <v>0</v>
      </c>
      <c r="AH14" s="212">
        <f t="shared" si="7"/>
        <v>0</v>
      </c>
      <c r="AI14" s="213"/>
      <c r="AJ14" s="212">
        <f>SUM(AJ16:AJ69)</f>
        <v>0</v>
      </c>
      <c r="AK14" s="212">
        <f>SUM(AK16:AK69)</f>
        <v>0</v>
      </c>
      <c r="AL14" s="212">
        <f>SUM(AL16:AL69)</f>
        <v>0</v>
      </c>
      <c r="AM14" s="212">
        <f>SUM(AM16:AM69)</f>
        <v>0</v>
      </c>
      <c r="AN14" s="212">
        <f>SUM(AN16:AN69)</f>
        <v>0</v>
      </c>
    </row>
    <row r="15" spans="1:40">
      <c r="A15" s="214"/>
      <c r="B15" s="215" t="s">
        <v>138</v>
      </c>
      <c r="C15" s="216" t="s">
        <v>139</v>
      </c>
      <c r="D15" s="216" t="s">
        <v>140</v>
      </c>
      <c r="E15" s="216" t="s">
        <v>181</v>
      </c>
      <c r="F15" s="217" t="s">
        <v>141</v>
      </c>
      <c r="G15" s="218" t="s">
        <v>142</v>
      </c>
      <c r="H15" s="218" t="s">
        <v>143</v>
      </c>
      <c r="I15" s="218" t="s">
        <v>144</v>
      </c>
      <c r="J15" s="218" t="s">
        <v>145</v>
      </c>
      <c r="K15" s="218" t="s">
        <v>146</v>
      </c>
      <c r="L15" s="218" t="s">
        <v>147</v>
      </c>
      <c r="M15" s="218" t="s">
        <v>148</v>
      </c>
      <c r="N15" s="218" t="s">
        <v>149</v>
      </c>
      <c r="O15" s="218" t="s">
        <v>150</v>
      </c>
      <c r="P15" s="218" t="s">
        <v>151</v>
      </c>
      <c r="Q15" s="218" t="s">
        <v>152</v>
      </c>
      <c r="R15" s="218" t="s">
        <v>153</v>
      </c>
      <c r="S15" s="218" t="s">
        <v>244</v>
      </c>
      <c r="T15" s="218" t="s">
        <v>245</v>
      </c>
      <c r="U15" s="218" t="s">
        <v>246</v>
      </c>
      <c r="V15" s="218" t="s">
        <v>247</v>
      </c>
      <c r="W15" s="218" t="s">
        <v>248</v>
      </c>
      <c r="X15" s="218" t="s">
        <v>249</v>
      </c>
      <c r="Y15" s="218" t="s">
        <v>250</v>
      </c>
      <c r="Z15" s="218" t="s">
        <v>251</v>
      </c>
      <c r="AA15" s="218" t="s">
        <v>252</v>
      </c>
      <c r="AB15" s="218" t="s">
        <v>253</v>
      </c>
      <c r="AC15" s="218" t="s">
        <v>254</v>
      </c>
      <c r="AD15" s="218" t="s">
        <v>255</v>
      </c>
      <c r="AE15" s="218" t="s">
        <v>256</v>
      </c>
      <c r="AF15" s="218" t="s">
        <v>257</v>
      </c>
      <c r="AG15" s="218" t="s">
        <v>258</v>
      </c>
      <c r="AH15" s="216" t="s">
        <v>154</v>
      </c>
      <c r="AI15" s="219"/>
      <c r="AJ15" s="220" t="s">
        <v>176</v>
      </c>
      <c r="AK15" s="220" t="s">
        <v>177</v>
      </c>
      <c r="AL15" s="220" t="s">
        <v>178</v>
      </c>
      <c r="AM15" s="221" t="s">
        <v>155</v>
      </c>
      <c r="AN15" s="221" t="s">
        <v>156</v>
      </c>
    </row>
    <row r="16" spans="1:40">
      <c r="A16" s="194"/>
      <c r="B16" s="222" t="s">
        <v>232</v>
      </c>
      <c r="C16" s="223" t="s">
        <v>133</v>
      </c>
      <c r="D16" s="223" t="s">
        <v>166</v>
      </c>
      <c r="E16" s="224"/>
      <c r="F16" s="223" t="s">
        <v>168</v>
      </c>
      <c r="G16" s="257"/>
      <c r="H16" s="257"/>
      <c r="I16" s="257"/>
      <c r="J16" s="258"/>
      <c r="K16" s="258"/>
      <c r="L16" s="258"/>
      <c r="M16" s="258"/>
      <c r="N16" s="258"/>
      <c r="O16" s="258"/>
      <c r="P16" s="258"/>
      <c r="Q16" s="258"/>
      <c r="R16" s="262"/>
      <c r="S16" s="263"/>
      <c r="T16" s="263"/>
      <c r="U16" s="263"/>
      <c r="V16" s="263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64">
        <f>SUM(G16:AG16)</f>
        <v>0</v>
      </c>
      <c r="AI16" s="194"/>
      <c r="AJ16" s="223"/>
      <c r="AK16" s="223"/>
      <c r="AL16" s="223"/>
      <c r="AM16" s="226">
        <f>SUM(AJ16:AL16)</f>
        <v>0</v>
      </c>
      <c r="AN16" s="226">
        <f>AH16+AM16</f>
        <v>0</v>
      </c>
    </row>
    <row r="17" spans="1:40">
      <c r="A17" s="194"/>
      <c r="B17" s="227" t="s">
        <v>233</v>
      </c>
      <c r="C17" s="223" t="s">
        <v>133</v>
      </c>
      <c r="D17" s="223" t="s">
        <v>166</v>
      </c>
      <c r="E17" s="224"/>
      <c r="F17" s="223" t="s">
        <v>170</v>
      </c>
      <c r="G17" s="257"/>
      <c r="H17" s="257"/>
      <c r="I17" s="257"/>
      <c r="J17" s="258"/>
      <c r="K17" s="258"/>
      <c r="L17" s="258"/>
      <c r="M17" s="258"/>
      <c r="N17" s="258"/>
      <c r="O17" s="258"/>
      <c r="P17" s="258"/>
      <c r="Q17" s="258"/>
      <c r="R17" s="262"/>
      <c r="S17" s="262"/>
      <c r="T17" s="262"/>
      <c r="U17" s="262"/>
      <c r="V17" s="262"/>
      <c r="W17" s="260"/>
      <c r="X17" s="260"/>
      <c r="Y17" s="260"/>
      <c r="Z17" s="260"/>
      <c r="AA17" s="259"/>
      <c r="AB17" s="259"/>
      <c r="AC17" s="259"/>
      <c r="AD17" s="259"/>
      <c r="AE17" s="259"/>
      <c r="AF17" s="259"/>
      <c r="AG17" s="259"/>
      <c r="AH17" s="264">
        <f t="shared" ref="AH17:AH39" si="10">SUM(G17:AG17)</f>
        <v>0</v>
      </c>
      <c r="AI17" s="194"/>
      <c r="AJ17" s="223"/>
      <c r="AK17" s="223"/>
      <c r="AL17" s="223"/>
      <c r="AM17" s="226">
        <f t="shared" ref="AM17:AM69" si="11">SUM(AJ17:AL17)</f>
        <v>0</v>
      </c>
      <c r="AN17" s="226">
        <f t="shared" ref="AN17:AN69" si="12">AH17+AM17</f>
        <v>0</v>
      </c>
    </row>
    <row r="18" spans="1:40">
      <c r="A18" s="194"/>
      <c r="B18" s="227" t="s">
        <v>161</v>
      </c>
      <c r="C18" s="223" t="s">
        <v>161</v>
      </c>
      <c r="D18" s="223" t="s">
        <v>166</v>
      </c>
      <c r="E18" s="224"/>
      <c r="F18" s="223" t="s">
        <v>168</v>
      </c>
      <c r="G18" s="257"/>
      <c r="H18" s="257"/>
      <c r="I18" s="257"/>
      <c r="J18" s="258"/>
      <c r="K18" s="258"/>
      <c r="L18" s="258"/>
      <c r="M18" s="258"/>
      <c r="N18" s="258"/>
      <c r="O18" s="258"/>
      <c r="P18" s="258"/>
      <c r="Q18" s="258"/>
      <c r="R18" s="262"/>
      <c r="S18" s="262"/>
      <c r="T18" s="262"/>
      <c r="U18" s="262"/>
      <c r="V18" s="262"/>
      <c r="W18" s="260"/>
      <c r="X18" s="260"/>
      <c r="Y18" s="260"/>
      <c r="Z18" s="260"/>
      <c r="AA18" s="259"/>
      <c r="AB18" s="259"/>
      <c r="AC18" s="259"/>
      <c r="AD18" s="259"/>
      <c r="AE18" s="259"/>
      <c r="AF18" s="259"/>
      <c r="AG18" s="259"/>
      <c r="AH18" s="264">
        <f t="shared" si="10"/>
        <v>0</v>
      </c>
      <c r="AI18" s="194"/>
      <c r="AJ18" s="223"/>
      <c r="AK18" s="223"/>
      <c r="AL18" s="223"/>
      <c r="AM18" s="226">
        <f t="shared" si="11"/>
        <v>0</v>
      </c>
      <c r="AN18" s="226">
        <f t="shared" si="12"/>
        <v>0</v>
      </c>
    </row>
    <row r="19" spans="1:40">
      <c r="A19" s="194"/>
      <c r="B19" s="227" t="s">
        <v>233</v>
      </c>
      <c r="C19" s="223" t="s">
        <v>135</v>
      </c>
      <c r="D19" s="223" t="s">
        <v>166</v>
      </c>
      <c r="E19" s="224"/>
      <c r="F19" s="223" t="s">
        <v>158</v>
      </c>
      <c r="G19" s="257"/>
      <c r="H19" s="257"/>
      <c r="I19" s="257"/>
      <c r="J19" s="258"/>
      <c r="K19" s="258"/>
      <c r="L19" s="258"/>
      <c r="M19" s="258"/>
      <c r="N19" s="258"/>
      <c r="O19" s="258"/>
      <c r="P19" s="258"/>
      <c r="Q19" s="258"/>
      <c r="R19" s="262"/>
      <c r="S19" s="262"/>
      <c r="T19" s="262"/>
      <c r="U19" s="262"/>
      <c r="V19" s="262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4">
        <f t="shared" si="10"/>
        <v>0</v>
      </c>
      <c r="AI19" s="194"/>
      <c r="AJ19" s="223"/>
      <c r="AK19" s="223"/>
      <c r="AL19" s="223"/>
      <c r="AM19" s="226">
        <f t="shared" si="11"/>
        <v>0</v>
      </c>
      <c r="AN19" s="226">
        <f t="shared" si="12"/>
        <v>0</v>
      </c>
    </row>
    <row r="20" spans="1:40">
      <c r="A20" s="194"/>
      <c r="B20" s="227" t="s">
        <v>234</v>
      </c>
      <c r="C20" s="223" t="s">
        <v>104</v>
      </c>
      <c r="D20" s="223" t="s">
        <v>167</v>
      </c>
      <c r="E20" s="224"/>
      <c r="F20" s="223" t="s">
        <v>158</v>
      </c>
      <c r="G20" s="257"/>
      <c r="H20" s="257"/>
      <c r="I20" s="257"/>
      <c r="J20" s="258"/>
      <c r="K20" s="258"/>
      <c r="L20" s="258"/>
      <c r="M20" s="258"/>
      <c r="N20" s="258"/>
      <c r="O20" s="258"/>
      <c r="P20" s="258"/>
      <c r="Q20" s="258"/>
      <c r="R20" s="262"/>
      <c r="S20" s="262"/>
      <c r="T20" s="262"/>
      <c r="U20" s="262"/>
      <c r="V20" s="262"/>
      <c r="W20" s="260"/>
      <c r="X20" s="260"/>
      <c r="Y20" s="260"/>
      <c r="Z20" s="260"/>
      <c r="AA20" s="259"/>
      <c r="AB20" s="259"/>
      <c r="AC20" s="259"/>
      <c r="AD20" s="259"/>
      <c r="AE20" s="259"/>
      <c r="AF20" s="259"/>
      <c r="AG20" s="259"/>
      <c r="AH20" s="264">
        <f t="shared" si="10"/>
        <v>0</v>
      </c>
      <c r="AI20" s="194"/>
      <c r="AJ20" s="223"/>
      <c r="AK20" s="223"/>
      <c r="AL20" s="223"/>
      <c r="AM20" s="226">
        <f t="shared" si="11"/>
        <v>0</v>
      </c>
      <c r="AN20" s="226">
        <f t="shared" si="12"/>
        <v>0</v>
      </c>
    </row>
    <row r="21" spans="1:40">
      <c r="A21" s="194"/>
      <c r="B21" s="227" t="s">
        <v>235</v>
      </c>
      <c r="C21" s="223" t="s">
        <v>104</v>
      </c>
      <c r="D21" s="223" t="s">
        <v>166</v>
      </c>
      <c r="E21" s="224"/>
      <c r="F21" s="223" t="s">
        <v>170</v>
      </c>
      <c r="G21" s="257"/>
      <c r="H21" s="257"/>
      <c r="I21" s="257"/>
      <c r="J21" s="258"/>
      <c r="K21" s="258"/>
      <c r="L21" s="258"/>
      <c r="M21" s="258"/>
      <c r="N21" s="258"/>
      <c r="O21" s="258"/>
      <c r="P21" s="258"/>
      <c r="Q21" s="258"/>
      <c r="R21" s="262"/>
      <c r="S21" s="262"/>
      <c r="T21" s="262"/>
      <c r="U21" s="262"/>
      <c r="V21" s="262"/>
      <c r="W21" s="260"/>
      <c r="X21" s="260"/>
      <c r="Y21" s="260"/>
      <c r="Z21" s="260"/>
      <c r="AA21" s="259"/>
      <c r="AB21" s="259"/>
      <c r="AC21" s="259"/>
      <c r="AD21" s="259"/>
      <c r="AE21" s="259"/>
      <c r="AF21" s="259"/>
      <c r="AG21" s="259"/>
      <c r="AH21" s="264">
        <f t="shared" si="10"/>
        <v>0</v>
      </c>
      <c r="AI21" s="194"/>
      <c r="AJ21" s="223"/>
      <c r="AK21" s="223"/>
      <c r="AL21" s="223"/>
      <c r="AM21" s="226">
        <f t="shared" si="11"/>
        <v>0</v>
      </c>
      <c r="AN21" s="226">
        <f t="shared" si="12"/>
        <v>0</v>
      </c>
    </row>
    <row r="22" spans="1:40">
      <c r="A22" s="194"/>
      <c r="B22" s="227" t="s">
        <v>236</v>
      </c>
      <c r="C22" s="223" t="s">
        <v>104</v>
      </c>
      <c r="D22" s="223" t="s">
        <v>166</v>
      </c>
      <c r="E22" s="224"/>
      <c r="F22" s="223" t="s">
        <v>158</v>
      </c>
      <c r="G22" s="257"/>
      <c r="H22" s="257"/>
      <c r="I22" s="257"/>
      <c r="J22" s="258"/>
      <c r="K22" s="258"/>
      <c r="L22" s="258"/>
      <c r="M22" s="258"/>
      <c r="N22" s="258"/>
      <c r="O22" s="258"/>
      <c r="P22" s="258"/>
      <c r="Q22" s="258"/>
      <c r="R22" s="262"/>
      <c r="S22" s="262"/>
      <c r="T22" s="262"/>
      <c r="U22" s="262"/>
      <c r="V22" s="262"/>
      <c r="W22" s="260"/>
      <c r="X22" s="260"/>
      <c r="Y22" s="260"/>
      <c r="Z22" s="260"/>
      <c r="AA22" s="259"/>
      <c r="AB22" s="259"/>
      <c r="AC22" s="259"/>
      <c r="AD22" s="259"/>
      <c r="AE22" s="259"/>
      <c r="AF22" s="259"/>
      <c r="AG22" s="259"/>
      <c r="AH22" s="264">
        <f t="shared" si="10"/>
        <v>0</v>
      </c>
      <c r="AI22" s="194"/>
      <c r="AJ22" s="223"/>
      <c r="AK22" s="223"/>
      <c r="AL22" s="223"/>
      <c r="AM22" s="226">
        <f t="shared" si="11"/>
        <v>0</v>
      </c>
      <c r="AN22" s="226">
        <f t="shared" si="12"/>
        <v>0</v>
      </c>
    </row>
    <row r="23" spans="1:40">
      <c r="A23" s="194"/>
      <c r="B23" s="227" t="s">
        <v>237</v>
      </c>
      <c r="C23" s="223" t="s">
        <v>135</v>
      </c>
      <c r="D23" s="223" t="s">
        <v>166</v>
      </c>
      <c r="E23" s="224"/>
      <c r="F23" s="223" t="s">
        <v>170</v>
      </c>
      <c r="G23" s="257"/>
      <c r="H23" s="257"/>
      <c r="I23" s="257"/>
      <c r="J23" s="258"/>
      <c r="K23" s="258"/>
      <c r="L23" s="258"/>
      <c r="M23" s="258"/>
      <c r="N23" s="258"/>
      <c r="O23" s="258"/>
      <c r="P23" s="258"/>
      <c r="Q23" s="258"/>
      <c r="R23" s="262"/>
      <c r="S23" s="262"/>
      <c r="T23" s="262"/>
      <c r="U23" s="262"/>
      <c r="V23" s="262"/>
      <c r="W23" s="260"/>
      <c r="X23" s="260"/>
      <c r="Y23" s="260"/>
      <c r="Z23" s="260"/>
      <c r="AA23" s="259"/>
      <c r="AB23" s="259"/>
      <c r="AC23" s="259"/>
      <c r="AD23" s="259"/>
      <c r="AE23" s="259"/>
      <c r="AF23" s="259"/>
      <c r="AG23" s="259"/>
      <c r="AH23" s="264">
        <f t="shared" si="10"/>
        <v>0</v>
      </c>
      <c r="AI23" s="194"/>
      <c r="AJ23" s="223"/>
      <c r="AK23" s="223"/>
      <c r="AL23" s="223"/>
      <c r="AM23" s="226">
        <f t="shared" si="11"/>
        <v>0</v>
      </c>
      <c r="AN23" s="226">
        <f t="shared" si="12"/>
        <v>0</v>
      </c>
    </row>
    <row r="24" spans="1:40">
      <c r="A24" s="194"/>
      <c r="B24" s="227" t="s">
        <v>238</v>
      </c>
      <c r="C24" s="223" t="s">
        <v>134</v>
      </c>
      <c r="D24" s="223" t="s">
        <v>167</v>
      </c>
      <c r="E24" s="224"/>
      <c r="F24" s="223" t="s">
        <v>170</v>
      </c>
      <c r="G24" s="257"/>
      <c r="H24" s="257"/>
      <c r="I24" s="257"/>
      <c r="J24" s="258"/>
      <c r="K24" s="258"/>
      <c r="L24" s="258"/>
      <c r="M24" s="258"/>
      <c r="N24" s="258"/>
      <c r="O24" s="258"/>
      <c r="P24" s="258"/>
      <c r="Q24" s="258"/>
      <c r="R24" s="262"/>
      <c r="S24" s="262"/>
      <c r="T24" s="262"/>
      <c r="U24" s="262"/>
      <c r="V24" s="262"/>
      <c r="W24" s="260"/>
      <c r="X24" s="260"/>
      <c r="Y24" s="260"/>
      <c r="Z24" s="260"/>
      <c r="AA24" s="259"/>
      <c r="AB24" s="259"/>
      <c r="AC24" s="259"/>
      <c r="AD24" s="259"/>
      <c r="AE24" s="259"/>
      <c r="AF24" s="259"/>
      <c r="AG24" s="259"/>
      <c r="AH24" s="264">
        <f t="shared" si="10"/>
        <v>0</v>
      </c>
      <c r="AI24" s="194"/>
      <c r="AJ24" s="223"/>
      <c r="AK24" s="223"/>
      <c r="AL24" s="223"/>
      <c r="AM24" s="226">
        <f t="shared" si="11"/>
        <v>0</v>
      </c>
      <c r="AN24" s="226">
        <f t="shared" si="12"/>
        <v>0</v>
      </c>
    </row>
    <row r="25" spans="1:40">
      <c r="A25" s="194"/>
      <c r="B25" s="227" t="s">
        <v>237</v>
      </c>
      <c r="C25" s="223" t="s">
        <v>135</v>
      </c>
      <c r="D25" s="223" t="s">
        <v>166</v>
      </c>
      <c r="E25" s="224"/>
      <c r="F25" s="223" t="s">
        <v>170</v>
      </c>
      <c r="G25" s="257"/>
      <c r="H25" s="257"/>
      <c r="I25" s="257"/>
      <c r="J25" s="258"/>
      <c r="K25" s="258"/>
      <c r="L25" s="258"/>
      <c r="M25" s="258"/>
      <c r="N25" s="258"/>
      <c r="O25" s="258"/>
      <c r="P25" s="258"/>
      <c r="Q25" s="258"/>
      <c r="R25" s="262"/>
      <c r="S25" s="262"/>
      <c r="T25" s="262"/>
      <c r="U25" s="262"/>
      <c r="V25" s="262"/>
      <c r="W25" s="260"/>
      <c r="X25" s="260"/>
      <c r="Y25" s="260"/>
      <c r="Z25" s="260"/>
      <c r="AA25" s="259"/>
      <c r="AB25" s="259"/>
      <c r="AC25" s="259"/>
      <c r="AD25" s="259"/>
      <c r="AE25" s="259"/>
      <c r="AF25" s="259"/>
      <c r="AG25" s="259"/>
      <c r="AH25" s="264">
        <f t="shared" si="10"/>
        <v>0</v>
      </c>
      <c r="AI25" s="194"/>
      <c r="AJ25" s="223"/>
      <c r="AK25" s="223"/>
      <c r="AL25" s="223"/>
      <c r="AM25" s="226">
        <f t="shared" si="11"/>
        <v>0</v>
      </c>
      <c r="AN25" s="226">
        <f t="shared" si="12"/>
        <v>0</v>
      </c>
    </row>
    <row r="26" spans="1:40">
      <c r="A26" s="194"/>
      <c r="B26" s="227" t="s">
        <v>239</v>
      </c>
      <c r="C26" s="223" t="s">
        <v>135</v>
      </c>
      <c r="D26" s="223" t="s">
        <v>165</v>
      </c>
      <c r="E26" s="228"/>
      <c r="F26" s="223" t="s">
        <v>170</v>
      </c>
      <c r="G26" s="257"/>
      <c r="H26" s="257"/>
      <c r="I26" s="257"/>
      <c r="J26" s="258"/>
      <c r="K26" s="258"/>
      <c r="L26" s="258"/>
      <c r="M26" s="258"/>
      <c r="N26" s="258"/>
      <c r="O26" s="258"/>
      <c r="P26" s="261"/>
      <c r="Q26" s="258"/>
      <c r="R26" s="262"/>
      <c r="S26" s="262"/>
      <c r="T26" s="262"/>
      <c r="U26" s="262"/>
      <c r="V26" s="262"/>
      <c r="W26" s="260"/>
      <c r="X26" s="260"/>
      <c r="Y26" s="260"/>
      <c r="Z26" s="260"/>
      <c r="AA26" s="259"/>
      <c r="AB26" s="259"/>
      <c r="AC26" s="259"/>
      <c r="AD26" s="259"/>
      <c r="AE26" s="259"/>
      <c r="AF26" s="259"/>
      <c r="AG26" s="259"/>
      <c r="AH26" s="264">
        <f t="shared" si="10"/>
        <v>0</v>
      </c>
      <c r="AI26" s="194"/>
      <c r="AJ26" s="223"/>
      <c r="AK26" s="223"/>
      <c r="AL26" s="223"/>
      <c r="AM26" s="226">
        <f t="shared" si="11"/>
        <v>0</v>
      </c>
      <c r="AN26" s="226">
        <f t="shared" si="12"/>
        <v>0</v>
      </c>
    </row>
    <row r="27" spans="1:40">
      <c r="A27" s="194"/>
      <c r="B27" s="227" t="s">
        <v>240</v>
      </c>
      <c r="C27" s="223" t="s">
        <v>135</v>
      </c>
      <c r="D27" s="223" t="s">
        <v>165</v>
      </c>
      <c r="E27" s="224"/>
      <c r="F27" s="223" t="s">
        <v>170</v>
      </c>
      <c r="G27" s="257"/>
      <c r="H27" s="257"/>
      <c r="I27" s="257"/>
      <c r="J27" s="258"/>
      <c r="K27" s="258"/>
      <c r="L27" s="258"/>
      <c r="M27" s="258"/>
      <c r="N27" s="258"/>
      <c r="O27" s="258"/>
      <c r="P27" s="258"/>
      <c r="Q27" s="258"/>
      <c r="R27" s="262"/>
      <c r="S27" s="262"/>
      <c r="T27" s="262"/>
      <c r="U27" s="262"/>
      <c r="V27" s="262"/>
      <c r="W27" s="260"/>
      <c r="X27" s="260"/>
      <c r="Y27" s="260"/>
      <c r="Z27" s="260"/>
      <c r="AA27" s="259"/>
      <c r="AB27" s="259"/>
      <c r="AC27" s="259"/>
      <c r="AD27" s="259"/>
      <c r="AE27" s="259"/>
      <c r="AF27" s="259"/>
      <c r="AG27" s="259"/>
      <c r="AH27" s="264">
        <f t="shared" si="10"/>
        <v>0</v>
      </c>
      <c r="AI27" s="194"/>
      <c r="AJ27" s="223"/>
      <c r="AK27" s="223"/>
      <c r="AL27" s="223"/>
      <c r="AM27" s="226">
        <f t="shared" si="11"/>
        <v>0</v>
      </c>
      <c r="AN27" s="226">
        <f t="shared" si="12"/>
        <v>0</v>
      </c>
    </row>
    <row r="28" spans="1:40">
      <c r="A28" s="194"/>
      <c r="B28" s="227" t="s">
        <v>240</v>
      </c>
      <c r="C28" s="223" t="s">
        <v>135</v>
      </c>
      <c r="D28" s="223" t="s">
        <v>165</v>
      </c>
      <c r="E28" s="228"/>
      <c r="F28" s="223" t="s">
        <v>170</v>
      </c>
      <c r="G28" s="257"/>
      <c r="H28" s="257"/>
      <c r="I28" s="257"/>
      <c r="J28" s="258"/>
      <c r="K28" s="258"/>
      <c r="L28" s="258"/>
      <c r="M28" s="258"/>
      <c r="N28" s="258"/>
      <c r="O28" s="258"/>
      <c r="P28" s="258"/>
      <c r="Q28" s="258"/>
      <c r="R28" s="262"/>
      <c r="S28" s="262"/>
      <c r="T28" s="262"/>
      <c r="U28" s="262"/>
      <c r="V28" s="262"/>
      <c r="W28" s="260"/>
      <c r="X28" s="260"/>
      <c r="Y28" s="260"/>
      <c r="Z28" s="260"/>
      <c r="AA28" s="259"/>
      <c r="AB28" s="259"/>
      <c r="AC28" s="259"/>
      <c r="AD28" s="259"/>
      <c r="AE28" s="259"/>
      <c r="AF28" s="259"/>
      <c r="AG28" s="259"/>
      <c r="AH28" s="264">
        <f t="shared" si="10"/>
        <v>0</v>
      </c>
      <c r="AI28" s="194"/>
      <c r="AJ28" s="223"/>
      <c r="AK28" s="223"/>
      <c r="AL28" s="223"/>
      <c r="AM28" s="226">
        <f t="shared" si="11"/>
        <v>0</v>
      </c>
      <c r="AN28" s="226">
        <f t="shared" si="12"/>
        <v>0</v>
      </c>
    </row>
    <row r="29" spans="1:40">
      <c r="A29" s="194"/>
      <c r="B29" s="227" t="s">
        <v>240</v>
      </c>
      <c r="C29" s="223" t="s">
        <v>135</v>
      </c>
      <c r="D29" s="223" t="s">
        <v>165</v>
      </c>
      <c r="E29" s="224"/>
      <c r="F29" s="223" t="s">
        <v>170</v>
      </c>
      <c r="G29" s="257"/>
      <c r="H29" s="257"/>
      <c r="I29" s="257"/>
      <c r="J29" s="258"/>
      <c r="K29" s="258"/>
      <c r="L29" s="258"/>
      <c r="M29" s="258"/>
      <c r="N29" s="258"/>
      <c r="O29" s="258"/>
      <c r="P29" s="258"/>
      <c r="Q29" s="258"/>
      <c r="R29" s="262"/>
      <c r="S29" s="262"/>
      <c r="T29" s="262"/>
      <c r="U29" s="262"/>
      <c r="V29" s="262"/>
      <c r="W29" s="260"/>
      <c r="X29" s="260"/>
      <c r="Y29" s="260"/>
      <c r="Z29" s="260"/>
      <c r="AA29" s="259"/>
      <c r="AB29" s="259"/>
      <c r="AC29" s="259"/>
      <c r="AD29" s="259"/>
      <c r="AE29" s="259"/>
      <c r="AF29" s="259"/>
      <c r="AG29" s="259"/>
      <c r="AH29" s="264">
        <f t="shared" si="10"/>
        <v>0</v>
      </c>
      <c r="AI29" s="194"/>
      <c r="AJ29" s="223"/>
      <c r="AK29" s="223"/>
      <c r="AL29" s="223"/>
      <c r="AM29" s="226">
        <f t="shared" si="11"/>
        <v>0</v>
      </c>
      <c r="AN29" s="226">
        <f t="shared" si="12"/>
        <v>0</v>
      </c>
    </row>
    <row r="30" spans="1:40">
      <c r="A30" s="194"/>
      <c r="B30" s="227" t="s">
        <v>241</v>
      </c>
      <c r="C30" s="223" t="s">
        <v>135</v>
      </c>
      <c r="D30" s="223" t="s">
        <v>167</v>
      </c>
      <c r="E30" s="224"/>
      <c r="F30" s="223" t="s">
        <v>170</v>
      </c>
      <c r="G30" s="257"/>
      <c r="H30" s="257"/>
      <c r="I30" s="257"/>
      <c r="J30" s="258"/>
      <c r="K30" s="258"/>
      <c r="L30" s="258"/>
      <c r="M30" s="258"/>
      <c r="N30" s="258"/>
      <c r="O30" s="258"/>
      <c r="P30" s="258"/>
      <c r="Q30" s="258"/>
      <c r="R30" s="262"/>
      <c r="S30" s="262"/>
      <c r="T30" s="262"/>
      <c r="U30" s="262"/>
      <c r="V30" s="262"/>
      <c r="W30" s="260"/>
      <c r="X30" s="260"/>
      <c r="Y30" s="260"/>
      <c r="Z30" s="260"/>
      <c r="AA30" s="259"/>
      <c r="AB30" s="259"/>
      <c r="AC30" s="259"/>
      <c r="AD30" s="259"/>
      <c r="AE30" s="259"/>
      <c r="AF30" s="259"/>
      <c r="AG30" s="259"/>
      <c r="AH30" s="264">
        <f t="shared" si="10"/>
        <v>0</v>
      </c>
      <c r="AI30" s="194"/>
      <c r="AJ30" s="223"/>
      <c r="AK30" s="223"/>
      <c r="AL30" s="223"/>
      <c r="AM30" s="226">
        <f t="shared" si="11"/>
        <v>0</v>
      </c>
      <c r="AN30" s="226">
        <f t="shared" si="12"/>
        <v>0</v>
      </c>
    </row>
    <row r="31" spans="1:40">
      <c r="A31" s="194"/>
      <c r="B31" s="227" t="s">
        <v>242</v>
      </c>
      <c r="C31" s="223" t="s">
        <v>134</v>
      </c>
      <c r="D31" s="223" t="s">
        <v>166</v>
      </c>
      <c r="E31" s="228"/>
      <c r="F31" s="223" t="s">
        <v>170</v>
      </c>
      <c r="G31" s="257"/>
      <c r="H31" s="257"/>
      <c r="I31" s="257"/>
      <c r="J31" s="258"/>
      <c r="K31" s="258"/>
      <c r="L31" s="258"/>
      <c r="M31" s="258"/>
      <c r="N31" s="258"/>
      <c r="O31" s="258"/>
      <c r="P31" s="258"/>
      <c r="Q31" s="258"/>
      <c r="R31" s="262"/>
      <c r="S31" s="262"/>
      <c r="T31" s="262"/>
      <c r="U31" s="262"/>
      <c r="V31" s="262"/>
      <c r="W31" s="260"/>
      <c r="X31" s="260"/>
      <c r="Y31" s="260"/>
      <c r="Z31" s="260"/>
      <c r="AA31" s="259"/>
      <c r="AB31" s="259"/>
      <c r="AC31" s="259"/>
      <c r="AD31" s="259"/>
      <c r="AE31" s="259"/>
      <c r="AF31" s="259"/>
      <c r="AG31" s="259"/>
      <c r="AH31" s="264">
        <f t="shared" si="10"/>
        <v>0</v>
      </c>
      <c r="AI31" s="194"/>
      <c r="AJ31" s="223"/>
      <c r="AK31" s="223"/>
      <c r="AL31" s="223"/>
      <c r="AM31" s="226">
        <f t="shared" si="11"/>
        <v>0</v>
      </c>
      <c r="AN31" s="226">
        <f t="shared" si="12"/>
        <v>0</v>
      </c>
    </row>
    <row r="32" spans="1:40">
      <c r="A32" s="194"/>
      <c r="B32" s="227"/>
      <c r="C32" s="223"/>
      <c r="D32" s="223"/>
      <c r="E32" s="224"/>
      <c r="F32" s="223"/>
      <c r="G32" s="257"/>
      <c r="H32" s="257"/>
      <c r="I32" s="257"/>
      <c r="J32" s="258"/>
      <c r="K32" s="258"/>
      <c r="L32" s="258"/>
      <c r="M32" s="258"/>
      <c r="N32" s="258"/>
      <c r="O32" s="258"/>
      <c r="P32" s="258"/>
      <c r="Q32" s="258"/>
      <c r="R32" s="262"/>
      <c r="S32" s="262"/>
      <c r="T32" s="262"/>
      <c r="U32" s="262"/>
      <c r="V32" s="262"/>
      <c r="W32" s="260"/>
      <c r="X32" s="260"/>
      <c r="Y32" s="260"/>
      <c r="Z32" s="260"/>
      <c r="AA32" s="259"/>
      <c r="AB32" s="259"/>
      <c r="AC32" s="259"/>
      <c r="AD32" s="259"/>
      <c r="AE32" s="259"/>
      <c r="AF32" s="259"/>
      <c r="AG32" s="259"/>
      <c r="AH32" s="264">
        <f t="shared" si="10"/>
        <v>0</v>
      </c>
      <c r="AI32" s="194"/>
      <c r="AJ32" s="223"/>
      <c r="AK32" s="223"/>
      <c r="AL32" s="223"/>
      <c r="AM32" s="226">
        <f t="shared" si="11"/>
        <v>0</v>
      </c>
      <c r="AN32" s="226">
        <f t="shared" si="12"/>
        <v>0</v>
      </c>
    </row>
    <row r="33" spans="1:40">
      <c r="A33" s="194"/>
      <c r="B33" s="227"/>
      <c r="C33" s="223"/>
      <c r="D33" s="223"/>
      <c r="E33" s="224"/>
      <c r="F33" s="223"/>
      <c r="G33" s="257"/>
      <c r="H33" s="257"/>
      <c r="I33" s="257"/>
      <c r="J33" s="258"/>
      <c r="K33" s="258"/>
      <c r="L33" s="258"/>
      <c r="M33" s="258"/>
      <c r="N33" s="258"/>
      <c r="O33" s="258"/>
      <c r="P33" s="258"/>
      <c r="Q33" s="258"/>
      <c r="R33" s="262"/>
      <c r="S33" s="262"/>
      <c r="T33" s="262"/>
      <c r="U33" s="262"/>
      <c r="V33" s="262"/>
      <c r="W33" s="260"/>
      <c r="X33" s="260"/>
      <c r="Y33" s="260"/>
      <c r="Z33" s="260"/>
      <c r="AA33" s="259"/>
      <c r="AB33" s="259"/>
      <c r="AC33" s="259"/>
      <c r="AD33" s="259"/>
      <c r="AE33" s="259"/>
      <c r="AF33" s="259"/>
      <c r="AG33" s="259"/>
      <c r="AH33" s="264">
        <f t="shared" si="10"/>
        <v>0</v>
      </c>
      <c r="AI33" s="194"/>
      <c r="AJ33" s="223"/>
      <c r="AK33" s="223"/>
      <c r="AL33" s="223"/>
      <c r="AM33" s="226">
        <f t="shared" si="11"/>
        <v>0</v>
      </c>
      <c r="AN33" s="226">
        <f t="shared" si="12"/>
        <v>0</v>
      </c>
    </row>
    <row r="34" spans="1:40">
      <c r="A34" s="194"/>
      <c r="B34" s="227" t="s">
        <v>243</v>
      </c>
      <c r="C34" s="223" t="s">
        <v>134</v>
      </c>
      <c r="D34" s="223" t="s">
        <v>167</v>
      </c>
      <c r="E34" s="224"/>
      <c r="F34" s="223" t="s">
        <v>158</v>
      </c>
      <c r="G34" s="257"/>
      <c r="H34" s="257"/>
      <c r="I34" s="257"/>
      <c r="J34" s="258"/>
      <c r="K34" s="258"/>
      <c r="L34" s="258"/>
      <c r="M34" s="258"/>
      <c r="N34" s="258"/>
      <c r="O34" s="258"/>
      <c r="P34" s="258"/>
      <c r="Q34" s="258"/>
      <c r="R34" s="262"/>
      <c r="S34" s="262"/>
      <c r="T34" s="262"/>
      <c r="U34" s="262"/>
      <c r="V34" s="262"/>
      <c r="W34" s="260"/>
      <c r="X34" s="260"/>
      <c r="Y34" s="260"/>
      <c r="Z34" s="260"/>
      <c r="AA34" s="259"/>
      <c r="AB34" s="259"/>
      <c r="AC34" s="259"/>
      <c r="AD34" s="259"/>
      <c r="AE34" s="259"/>
      <c r="AF34" s="259"/>
      <c r="AG34" s="259"/>
      <c r="AH34" s="264">
        <f t="shared" si="10"/>
        <v>0</v>
      </c>
      <c r="AI34" s="194"/>
      <c r="AJ34" s="223"/>
      <c r="AK34" s="223"/>
      <c r="AL34" s="223"/>
      <c r="AM34" s="226">
        <f t="shared" si="11"/>
        <v>0</v>
      </c>
      <c r="AN34" s="226">
        <f t="shared" si="12"/>
        <v>0</v>
      </c>
    </row>
    <row r="35" spans="1:40">
      <c r="A35" s="194"/>
      <c r="B35" s="227" t="s">
        <v>237</v>
      </c>
      <c r="C35" s="223" t="s">
        <v>135</v>
      </c>
      <c r="D35" s="223" t="s">
        <v>166</v>
      </c>
      <c r="E35" s="224"/>
      <c r="F35" s="223" t="s">
        <v>158</v>
      </c>
      <c r="G35" s="257"/>
      <c r="H35" s="257"/>
      <c r="I35" s="257"/>
      <c r="J35" s="258"/>
      <c r="K35" s="258"/>
      <c r="L35" s="258"/>
      <c r="M35" s="258"/>
      <c r="N35" s="258"/>
      <c r="O35" s="258"/>
      <c r="P35" s="258"/>
      <c r="Q35" s="258"/>
      <c r="R35" s="262"/>
      <c r="S35" s="262"/>
      <c r="T35" s="262"/>
      <c r="U35" s="262"/>
      <c r="V35" s="262"/>
      <c r="W35" s="260"/>
      <c r="X35" s="260"/>
      <c r="Y35" s="260"/>
      <c r="Z35" s="260"/>
      <c r="AA35" s="259"/>
      <c r="AB35" s="259"/>
      <c r="AC35" s="259"/>
      <c r="AD35" s="259"/>
      <c r="AE35" s="259"/>
      <c r="AF35" s="259"/>
      <c r="AG35" s="259"/>
      <c r="AH35" s="264">
        <f t="shared" si="10"/>
        <v>0</v>
      </c>
      <c r="AI35" s="194"/>
      <c r="AJ35" s="223"/>
      <c r="AK35" s="223"/>
      <c r="AL35" s="223"/>
      <c r="AM35" s="226">
        <f t="shared" si="11"/>
        <v>0</v>
      </c>
      <c r="AN35" s="226">
        <f t="shared" si="12"/>
        <v>0</v>
      </c>
    </row>
    <row r="36" spans="1:40">
      <c r="A36" s="194"/>
      <c r="B36" s="227" t="s">
        <v>237</v>
      </c>
      <c r="C36" s="223" t="s">
        <v>135</v>
      </c>
      <c r="D36" s="223" t="s">
        <v>165</v>
      </c>
      <c r="E36" s="228"/>
      <c r="F36" s="223" t="s">
        <v>158</v>
      </c>
      <c r="G36" s="257"/>
      <c r="H36" s="257"/>
      <c r="I36" s="257"/>
      <c r="J36" s="258"/>
      <c r="K36" s="258"/>
      <c r="L36" s="258"/>
      <c r="M36" s="258"/>
      <c r="N36" s="258"/>
      <c r="O36" s="258"/>
      <c r="P36" s="258"/>
      <c r="Q36" s="258"/>
      <c r="R36" s="262"/>
      <c r="S36" s="262"/>
      <c r="T36" s="262"/>
      <c r="U36" s="262"/>
      <c r="V36" s="262"/>
      <c r="W36" s="260"/>
      <c r="X36" s="260"/>
      <c r="Y36" s="260"/>
      <c r="Z36" s="260"/>
      <c r="AA36" s="259"/>
      <c r="AB36" s="259"/>
      <c r="AC36" s="259"/>
      <c r="AD36" s="259"/>
      <c r="AE36" s="259"/>
      <c r="AF36" s="259"/>
      <c r="AG36" s="259"/>
      <c r="AH36" s="264">
        <f t="shared" si="10"/>
        <v>0</v>
      </c>
      <c r="AI36" s="194"/>
      <c r="AJ36" s="223"/>
      <c r="AK36" s="223"/>
      <c r="AL36" s="223"/>
      <c r="AM36" s="226">
        <f t="shared" si="11"/>
        <v>0</v>
      </c>
      <c r="AN36" s="226">
        <f t="shared" si="12"/>
        <v>0</v>
      </c>
    </row>
    <row r="37" spans="1:40">
      <c r="A37" s="194"/>
      <c r="B37" s="227" t="s">
        <v>237</v>
      </c>
      <c r="C37" s="223" t="s">
        <v>135</v>
      </c>
      <c r="D37" s="223" t="s">
        <v>165</v>
      </c>
      <c r="E37" s="228"/>
      <c r="F37" s="223" t="s">
        <v>158</v>
      </c>
      <c r="G37" s="257"/>
      <c r="H37" s="257"/>
      <c r="I37" s="257"/>
      <c r="J37" s="258"/>
      <c r="K37" s="258"/>
      <c r="L37" s="258"/>
      <c r="M37" s="258"/>
      <c r="N37" s="258"/>
      <c r="O37" s="258"/>
      <c r="P37" s="258"/>
      <c r="Q37" s="258"/>
      <c r="R37" s="262"/>
      <c r="S37" s="262"/>
      <c r="T37" s="262"/>
      <c r="U37" s="262"/>
      <c r="V37" s="262"/>
      <c r="W37" s="260"/>
      <c r="X37" s="260"/>
      <c r="Y37" s="260"/>
      <c r="Z37" s="260"/>
      <c r="AA37" s="259"/>
      <c r="AB37" s="259"/>
      <c r="AC37" s="259"/>
      <c r="AD37" s="259"/>
      <c r="AE37" s="259"/>
      <c r="AF37" s="259"/>
      <c r="AG37" s="259"/>
      <c r="AH37" s="264">
        <f t="shared" si="10"/>
        <v>0</v>
      </c>
      <c r="AI37" s="194"/>
      <c r="AJ37" s="223"/>
      <c r="AK37" s="223"/>
      <c r="AL37" s="223"/>
      <c r="AM37" s="226">
        <f t="shared" si="11"/>
        <v>0</v>
      </c>
      <c r="AN37" s="226">
        <f t="shared" si="12"/>
        <v>0</v>
      </c>
    </row>
    <row r="38" spans="1:40">
      <c r="A38" s="194"/>
      <c r="B38" s="227" t="s">
        <v>237</v>
      </c>
      <c r="C38" s="223" t="s">
        <v>135</v>
      </c>
      <c r="D38" s="223" t="s">
        <v>165</v>
      </c>
      <c r="E38" s="228"/>
      <c r="F38" s="223" t="s">
        <v>158</v>
      </c>
      <c r="G38" s="257"/>
      <c r="H38" s="257"/>
      <c r="I38" s="257"/>
      <c r="J38" s="258"/>
      <c r="K38" s="258"/>
      <c r="L38" s="258"/>
      <c r="M38" s="258"/>
      <c r="N38" s="258"/>
      <c r="O38" s="258"/>
      <c r="P38" s="258"/>
      <c r="Q38" s="258"/>
      <c r="R38" s="262"/>
      <c r="S38" s="262"/>
      <c r="T38" s="262"/>
      <c r="U38" s="262"/>
      <c r="V38" s="262"/>
      <c r="W38" s="260"/>
      <c r="X38" s="260"/>
      <c r="Y38" s="260"/>
      <c r="Z38" s="260"/>
      <c r="AA38" s="259"/>
      <c r="AB38" s="259"/>
      <c r="AC38" s="259"/>
      <c r="AD38" s="259"/>
      <c r="AE38" s="259"/>
      <c r="AF38" s="259"/>
      <c r="AG38" s="259"/>
      <c r="AH38" s="264">
        <f t="shared" si="10"/>
        <v>0</v>
      </c>
      <c r="AI38" s="194"/>
      <c r="AJ38" s="223"/>
      <c r="AK38" s="223"/>
      <c r="AL38" s="223"/>
      <c r="AM38" s="226">
        <f t="shared" si="11"/>
        <v>0</v>
      </c>
      <c r="AN38" s="226">
        <f t="shared" si="12"/>
        <v>0</v>
      </c>
    </row>
    <row r="39" spans="1:40">
      <c r="A39" s="194"/>
      <c r="B39" s="227" t="s">
        <v>242</v>
      </c>
      <c r="C39" s="223" t="s">
        <v>134</v>
      </c>
      <c r="D39" s="223" t="s">
        <v>166</v>
      </c>
      <c r="E39" s="228"/>
      <c r="F39" s="223" t="s">
        <v>158</v>
      </c>
      <c r="G39" s="257"/>
      <c r="H39" s="257"/>
      <c r="I39" s="257"/>
      <c r="J39" s="258"/>
      <c r="K39" s="258"/>
      <c r="L39" s="258"/>
      <c r="M39" s="258"/>
      <c r="N39" s="258"/>
      <c r="O39" s="258"/>
      <c r="P39" s="258"/>
      <c r="Q39" s="258"/>
      <c r="R39" s="262"/>
      <c r="S39" s="262"/>
      <c r="T39" s="262"/>
      <c r="U39" s="262"/>
      <c r="V39" s="262"/>
      <c r="W39" s="260"/>
      <c r="X39" s="260"/>
      <c r="Y39" s="260"/>
      <c r="Z39" s="260"/>
      <c r="AA39" s="259"/>
      <c r="AB39" s="259"/>
      <c r="AC39" s="259"/>
      <c r="AD39" s="259"/>
      <c r="AE39" s="259"/>
      <c r="AF39" s="259"/>
      <c r="AG39" s="259"/>
      <c r="AH39" s="264">
        <f t="shared" si="10"/>
        <v>0</v>
      </c>
      <c r="AI39" s="194"/>
      <c r="AJ39" s="223"/>
      <c r="AK39" s="223"/>
      <c r="AL39" s="223"/>
      <c r="AM39" s="226">
        <f t="shared" si="11"/>
        <v>0</v>
      </c>
      <c r="AN39" s="226">
        <f t="shared" si="12"/>
        <v>0</v>
      </c>
    </row>
    <row r="40" spans="1:40">
      <c r="A40" s="194"/>
      <c r="B40" s="222"/>
      <c r="C40" s="223"/>
      <c r="D40" s="223"/>
      <c r="E40" s="228"/>
      <c r="F40" s="223"/>
      <c r="G40" s="225"/>
      <c r="H40" s="225"/>
      <c r="I40" s="225"/>
      <c r="J40" s="225"/>
      <c r="K40" s="225"/>
      <c r="L40" s="225"/>
      <c r="M40" s="225"/>
      <c r="N40" s="225"/>
      <c r="O40" s="225"/>
      <c r="P40" s="223"/>
      <c r="Q40" s="223"/>
      <c r="R40" s="223"/>
      <c r="S40" s="225"/>
      <c r="T40" s="225"/>
      <c r="U40" s="225"/>
      <c r="V40" s="225"/>
      <c r="W40" s="225"/>
      <c r="X40" s="225"/>
      <c r="Y40" s="225"/>
      <c r="Z40" s="225"/>
      <c r="AA40" s="225"/>
      <c r="AB40" s="223"/>
      <c r="AC40" s="225"/>
      <c r="AD40" s="225"/>
      <c r="AE40" s="223"/>
      <c r="AF40" s="223"/>
      <c r="AG40" s="223"/>
      <c r="AH40" s="226">
        <f t="shared" ref="AH40:AH47" si="13">SUM(G40:R40)</f>
        <v>0</v>
      </c>
      <c r="AI40" s="194"/>
      <c r="AJ40" s="223"/>
      <c r="AK40" s="223"/>
      <c r="AL40" s="223"/>
      <c r="AM40" s="226">
        <f t="shared" si="11"/>
        <v>0</v>
      </c>
      <c r="AN40" s="226">
        <f t="shared" si="12"/>
        <v>0</v>
      </c>
    </row>
    <row r="41" spans="1:40">
      <c r="A41" s="194"/>
      <c r="B41" s="227"/>
      <c r="C41" s="223"/>
      <c r="D41" s="223"/>
      <c r="E41" s="224"/>
      <c r="F41" s="223"/>
      <c r="G41" s="225"/>
      <c r="H41" s="225"/>
      <c r="I41" s="225"/>
      <c r="J41" s="225"/>
      <c r="K41" s="225"/>
      <c r="L41" s="225"/>
      <c r="M41" s="225"/>
      <c r="N41" s="225"/>
      <c r="O41" s="225"/>
      <c r="P41" s="223"/>
      <c r="Q41" s="223"/>
      <c r="R41" s="223"/>
      <c r="S41" s="225"/>
      <c r="T41" s="225"/>
      <c r="U41" s="225"/>
      <c r="V41" s="225"/>
      <c r="W41" s="225"/>
      <c r="X41" s="225"/>
      <c r="Y41" s="225"/>
      <c r="Z41" s="225"/>
      <c r="AA41" s="225"/>
      <c r="AB41" s="223"/>
      <c r="AC41" s="225"/>
      <c r="AD41" s="225"/>
      <c r="AE41" s="223"/>
      <c r="AF41" s="223"/>
      <c r="AG41" s="223"/>
      <c r="AH41" s="226">
        <f t="shared" si="13"/>
        <v>0</v>
      </c>
      <c r="AI41" s="194"/>
      <c r="AJ41" s="223"/>
      <c r="AK41" s="223"/>
      <c r="AL41" s="223"/>
      <c r="AM41" s="226">
        <f t="shared" si="11"/>
        <v>0</v>
      </c>
      <c r="AN41" s="226">
        <f t="shared" si="12"/>
        <v>0</v>
      </c>
    </row>
    <row r="42" spans="1:40">
      <c r="A42" s="194"/>
      <c r="B42" s="227"/>
      <c r="C42" s="223"/>
      <c r="D42" s="223"/>
      <c r="E42" s="224"/>
      <c r="F42" s="223"/>
      <c r="G42" s="225"/>
      <c r="H42" s="225"/>
      <c r="I42" s="225"/>
      <c r="J42" s="225"/>
      <c r="K42" s="225"/>
      <c r="L42" s="229"/>
      <c r="M42" s="230"/>
      <c r="N42" s="225"/>
      <c r="O42" s="225"/>
      <c r="P42" s="223"/>
      <c r="Q42" s="223"/>
      <c r="R42" s="223"/>
      <c r="S42" s="225"/>
      <c r="T42" s="225"/>
      <c r="U42" s="225"/>
      <c r="V42" s="225"/>
      <c r="W42" s="225"/>
      <c r="X42" s="229"/>
      <c r="Y42" s="230"/>
      <c r="Z42" s="225"/>
      <c r="AA42" s="225"/>
      <c r="AB42" s="223"/>
      <c r="AC42" s="225"/>
      <c r="AD42" s="225"/>
      <c r="AE42" s="223"/>
      <c r="AF42" s="223"/>
      <c r="AG42" s="223"/>
      <c r="AH42" s="226">
        <f t="shared" si="13"/>
        <v>0</v>
      </c>
      <c r="AI42" s="194"/>
      <c r="AJ42" s="223"/>
      <c r="AK42" s="223"/>
      <c r="AL42" s="223"/>
      <c r="AM42" s="226">
        <f t="shared" si="11"/>
        <v>0</v>
      </c>
      <c r="AN42" s="226">
        <f t="shared" si="12"/>
        <v>0</v>
      </c>
    </row>
    <row r="43" spans="1:40">
      <c r="A43" s="194"/>
      <c r="B43" s="227"/>
      <c r="C43" s="223"/>
      <c r="D43" s="223"/>
      <c r="E43" s="228"/>
      <c r="F43" s="223"/>
      <c r="G43" s="225"/>
      <c r="H43" s="225"/>
      <c r="I43" s="225"/>
      <c r="J43" s="225"/>
      <c r="K43" s="225"/>
      <c r="L43" s="229"/>
      <c r="M43" s="230"/>
      <c r="N43" s="225"/>
      <c r="O43" s="225"/>
      <c r="P43" s="223"/>
      <c r="Q43" s="223"/>
      <c r="R43" s="223"/>
      <c r="S43" s="225"/>
      <c r="T43" s="225"/>
      <c r="U43" s="225"/>
      <c r="V43" s="225"/>
      <c r="W43" s="225"/>
      <c r="X43" s="229"/>
      <c r="Y43" s="230"/>
      <c r="Z43" s="225"/>
      <c r="AA43" s="225"/>
      <c r="AB43" s="223"/>
      <c r="AC43" s="225"/>
      <c r="AD43" s="225"/>
      <c r="AE43" s="223"/>
      <c r="AF43" s="223"/>
      <c r="AG43" s="223"/>
      <c r="AH43" s="226">
        <f t="shared" si="13"/>
        <v>0</v>
      </c>
      <c r="AI43" s="194"/>
      <c r="AJ43" s="223"/>
      <c r="AK43" s="223"/>
      <c r="AL43" s="223"/>
      <c r="AM43" s="226">
        <f t="shared" si="11"/>
        <v>0</v>
      </c>
      <c r="AN43" s="226">
        <f t="shared" si="12"/>
        <v>0</v>
      </c>
    </row>
    <row r="44" spans="1:40">
      <c r="A44" s="194"/>
      <c r="B44" s="227"/>
      <c r="C44" s="223"/>
      <c r="D44" s="223"/>
      <c r="E44" s="224"/>
      <c r="F44" s="223"/>
      <c r="G44" s="225"/>
      <c r="H44" s="225"/>
      <c r="I44" s="225"/>
      <c r="J44" s="225"/>
      <c r="K44" s="225"/>
      <c r="L44" s="229"/>
      <c r="M44" s="223"/>
      <c r="N44" s="225"/>
      <c r="O44" s="225"/>
      <c r="P44" s="223"/>
      <c r="Q44" s="223"/>
      <c r="R44" s="223"/>
      <c r="S44" s="225"/>
      <c r="T44" s="225"/>
      <c r="U44" s="225"/>
      <c r="V44" s="225"/>
      <c r="W44" s="225"/>
      <c r="X44" s="229"/>
      <c r="Y44" s="223"/>
      <c r="Z44" s="225"/>
      <c r="AA44" s="225"/>
      <c r="AB44" s="223"/>
      <c r="AC44" s="225"/>
      <c r="AD44" s="225"/>
      <c r="AE44" s="223"/>
      <c r="AF44" s="223"/>
      <c r="AG44" s="223"/>
      <c r="AH44" s="226">
        <f t="shared" si="13"/>
        <v>0</v>
      </c>
      <c r="AI44" s="194"/>
      <c r="AJ44" s="223"/>
      <c r="AK44" s="223"/>
      <c r="AL44" s="223"/>
      <c r="AM44" s="226">
        <f t="shared" si="11"/>
        <v>0</v>
      </c>
      <c r="AN44" s="226">
        <f t="shared" si="12"/>
        <v>0</v>
      </c>
    </row>
    <row r="45" spans="1:40">
      <c r="A45" s="194"/>
      <c r="B45" s="227"/>
      <c r="C45" s="223"/>
      <c r="D45" s="223"/>
      <c r="E45" s="228"/>
      <c r="F45" s="223"/>
      <c r="G45" s="225"/>
      <c r="H45" s="225"/>
      <c r="I45" s="225"/>
      <c r="J45" s="225"/>
      <c r="K45" s="225"/>
      <c r="L45" s="229"/>
      <c r="M45" s="223"/>
      <c r="N45" s="225"/>
      <c r="O45" s="225"/>
      <c r="P45" s="223"/>
      <c r="Q45" s="223"/>
      <c r="R45" s="223"/>
      <c r="S45" s="225"/>
      <c r="T45" s="225"/>
      <c r="U45" s="225"/>
      <c r="V45" s="225"/>
      <c r="W45" s="225"/>
      <c r="X45" s="229"/>
      <c r="Y45" s="223"/>
      <c r="Z45" s="225"/>
      <c r="AA45" s="225"/>
      <c r="AB45" s="223"/>
      <c r="AC45" s="225"/>
      <c r="AD45" s="225"/>
      <c r="AE45" s="223"/>
      <c r="AF45" s="223"/>
      <c r="AG45" s="223"/>
      <c r="AH45" s="226">
        <f t="shared" si="13"/>
        <v>0</v>
      </c>
      <c r="AI45" s="194"/>
      <c r="AJ45" s="223"/>
      <c r="AK45" s="223"/>
      <c r="AL45" s="223"/>
      <c r="AM45" s="226">
        <f t="shared" si="11"/>
        <v>0</v>
      </c>
      <c r="AN45" s="226">
        <f t="shared" si="12"/>
        <v>0</v>
      </c>
    </row>
    <row r="46" spans="1:40">
      <c r="A46" s="194"/>
      <c r="B46" s="227"/>
      <c r="C46" s="223"/>
      <c r="D46" s="223"/>
      <c r="E46" s="224"/>
      <c r="F46" s="223"/>
      <c r="G46" s="225"/>
      <c r="H46" s="225"/>
      <c r="I46" s="225"/>
      <c r="J46" s="225"/>
      <c r="K46" s="225"/>
      <c r="L46" s="229"/>
      <c r="M46" s="223"/>
      <c r="N46" s="225"/>
      <c r="O46" s="225"/>
      <c r="P46" s="223"/>
      <c r="Q46" s="223"/>
      <c r="R46" s="223"/>
      <c r="S46" s="225"/>
      <c r="T46" s="225"/>
      <c r="U46" s="225"/>
      <c r="V46" s="225"/>
      <c r="W46" s="225"/>
      <c r="X46" s="229"/>
      <c r="Y46" s="223"/>
      <c r="Z46" s="225"/>
      <c r="AA46" s="225"/>
      <c r="AB46" s="223"/>
      <c r="AC46" s="225"/>
      <c r="AD46" s="225"/>
      <c r="AE46" s="223"/>
      <c r="AF46" s="223"/>
      <c r="AG46" s="223"/>
      <c r="AH46" s="226">
        <f t="shared" si="13"/>
        <v>0</v>
      </c>
      <c r="AI46" s="194"/>
      <c r="AJ46" s="223"/>
      <c r="AK46" s="223"/>
      <c r="AL46" s="223"/>
      <c r="AM46" s="226">
        <f t="shared" si="11"/>
        <v>0</v>
      </c>
      <c r="AN46" s="226">
        <f t="shared" si="12"/>
        <v>0</v>
      </c>
    </row>
    <row r="47" spans="1:40">
      <c r="A47" s="194"/>
      <c r="B47" s="227"/>
      <c r="C47" s="223"/>
      <c r="D47" s="223"/>
      <c r="E47" s="228"/>
      <c r="F47" s="223"/>
      <c r="G47" s="225"/>
      <c r="H47" s="225"/>
      <c r="I47" s="225"/>
      <c r="J47" s="225"/>
      <c r="K47" s="225"/>
      <c r="L47" s="225"/>
      <c r="M47" s="225"/>
      <c r="N47" s="225"/>
      <c r="O47" s="225"/>
      <c r="P47" s="223"/>
      <c r="Q47" s="223"/>
      <c r="R47" s="223"/>
      <c r="S47" s="225"/>
      <c r="T47" s="225"/>
      <c r="U47" s="225"/>
      <c r="V47" s="225"/>
      <c r="W47" s="225"/>
      <c r="X47" s="225"/>
      <c r="Y47" s="225"/>
      <c r="Z47" s="225"/>
      <c r="AA47" s="225"/>
      <c r="AB47" s="223"/>
      <c r="AC47" s="225"/>
      <c r="AD47" s="225"/>
      <c r="AE47" s="223"/>
      <c r="AF47" s="223"/>
      <c r="AG47" s="223"/>
      <c r="AH47" s="226">
        <f t="shared" si="13"/>
        <v>0</v>
      </c>
      <c r="AI47" s="194"/>
      <c r="AJ47" s="223"/>
      <c r="AK47" s="223"/>
      <c r="AL47" s="223"/>
      <c r="AM47" s="226">
        <f t="shared" si="11"/>
        <v>0</v>
      </c>
      <c r="AN47" s="226">
        <f t="shared" si="12"/>
        <v>0</v>
      </c>
    </row>
    <row r="48" spans="1:40">
      <c r="A48" s="194"/>
      <c r="B48" s="227"/>
      <c r="C48" s="223"/>
      <c r="D48" s="223"/>
      <c r="E48" s="228"/>
      <c r="F48" s="223"/>
      <c r="G48" s="225"/>
      <c r="H48" s="225"/>
      <c r="I48" s="225"/>
      <c r="J48" s="225"/>
      <c r="K48" s="225"/>
      <c r="L48" s="225"/>
      <c r="M48" s="225"/>
      <c r="N48" s="225"/>
      <c r="O48" s="225"/>
      <c r="P48" s="223"/>
      <c r="Q48" s="223"/>
      <c r="R48" s="223"/>
      <c r="S48" s="225"/>
      <c r="T48" s="225"/>
      <c r="U48" s="225"/>
      <c r="V48" s="225"/>
      <c r="W48" s="225"/>
      <c r="X48" s="225"/>
      <c r="Y48" s="225"/>
      <c r="Z48" s="225"/>
      <c r="AA48" s="225"/>
      <c r="AB48" s="223"/>
      <c r="AC48" s="225"/>
      <c r="AD48" s="225"/>
      <c r="AE48" s="223"/>
      <c r="AF48" s="223"/>
      <c r="AG48" s="223"/>
      <c r="AH48" s="226">
        <f t="shared" ref="AH48:AH69" si="14">SUM(G48:R48)</f>
        <v>0</v>
      </c>
      <c r="AI48" s="194"/>
      <c r="AJ48" s="223"/>
      <c r="AK48" s="223"/>
      <c r="AL48" s="223"/>
      <c r="AM48" s="226">
        <f t="shared" si="11"/>
        <v>0</v>
      </c>
      <c r="AN48" s="226">
        <f t="shared" si="12"/>
        <v>0</v>
      </c>
    </row>
    <row r="49" spans="1:40">
      <c r="A49" s="194"/>
      <c r="B49" s="227"/>
      <c r="C49" s="223"/>
      <c r="D49" s="223"/>
      <c r="E49" s="228"/>
      <c r="F49" s="223"/>
      <c r="G49" s="225"/>
      <c r="H49" s="225"/>
      <c r="I49" s="225"/>
      <c r="J49" s="225"/>
      <c r="K49" s="225"/>
      <c r="L49" s="225"/>
      <c r="M49" s="225"/>
      <c r="N49" s="225"/>
      <c r="O49" s="225"/>
      <c r="P49" s="223"/>
      <c r="Q49" s="223"/>
      <c r="R49" s="223"/>
      <c r="S49" s="225"/>
      <c r="T49" s="225"/>
      <c r="U49" s="225"/>
      <c r="V49" s="225"/>
      <c r="W49" s="225"/>
      <c r="X49" s="225"/>
      <c r="Y49" s="225"/>
      <c r="Z49" s="225"/>
      <c r="AA49" s="225"/>
      <c r="AB49" s="223"/>
      <c r="AC49" s="225"/>
      <c r="AD49" s="225"/>
      <c r="AE49" s="223"/>
      <c r="AF49" s="223"/>
      <c r="AG49" s="223"/>
      <c r="AH49" s="226">
        <f t="shared" si="14"/>
        <v>0</v>
      </c>
      <c r="AI49" s="194"/>
      <c r="AJ49" s="223"/>
      <c r="AK49" s="223"/>
      <c r="AL49" s="223"/>
      <c r="AM49" s="226">
        <f t="shared" si="11"/>
        <v>0</v>
      </c>
      <c r="AN49" s="226">
        <f t="shared" si="12"/>
        <v>0</v>
      </c>
    </row>
    <row r="50" spans="1:40">
      <c r="A50" s="194"/>
      <c r="B50" s="227"/>
      <c r="C50" s="223"/>
      <c r="D50" s="223"/>
      <c r="E50" s="228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6">
        <f t="shared" si="14"/>
        <v>0</v>
      </c>
      <c r="AI50" s="194"/>
      <c r="AJ50" s="223"/>
      <c r="AK50" s="223"/>
      <c r="AL50" s="223"/>
      <c r="AM50" s="226">
        <f t="shared" si="11"/>
        <v>0</v>
      </c>
      <c r="AN50" s="226">
        <f t="shared" si="12"/>
        <v>0</v>
      </c>
    </row>
    <row r="51" spans="1:40">
      <c r="A51" s="194"/>
      <c r="B51" s="227"/>
      <c r="C51" s="223"/>
      <c r="D51" s="223"/>
      <c r="E51" s="228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6">
        <f t="shared" si="14"/>
        <v>0</v>
      </c>
      <c r="AI51" s="194"/>
      <c r="AJ51" s="223"/>
      <c r="AK51" s="223"/>
      <c r="AL51" s="223"/>
      <c r="AM51" s="226">
        <f t="shared" si="11"/>
        <v>0</v>
      </c>
      <c r="AN51" s="226">
        <f t="shared" si="12"/>
        <v>0</v>
      </c>
    </row>
    <row r="52" spans="1:40">
      <c r="A52" s="194"/>
      <c r="B52" s="222"/>
      <c r="C52" s="223"/>
      <c r="D52" s="223"/>
      <c r="E52" s="228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6">
        <f t="shared" si="14"/>
        <v>0</v>
      </c>
      <c r="AI52" s="194"/>
      <c r="AJ52" s="223"/>
      <c r="AK52" s="223"/>
      <c r="AL52" s="223"/>
      <c r="AM52" s="226">
        <f t="shared" si="11"/>
        <v>0</v>
      </c>
      <c r="AN52" s="226">
        <f t="shared" si="12"/>
        <v>0</v>
      </c>
    </row>
    <row r="53" spans="1:40">
      <c r="A53" s="194"/>
      <c r="B53" s="227"/>
      <c r="C53" s="223"/>
      <c r="D53" s="223"/>
      <c r="E53" s="224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6">
        <f t="shared" si="14"/>
        <v>0</v>
      </c>
      <c r="AI53" s="194"/>
      <c r="AJ53" s="223"/>
      <c r="AK53" s="223"/>
      <c r="AL53" s="223"/>
      <c r="AM53" s="226">
        <f t="shared" si="11"/>
        <v>0</v>
      </c>
      <c r="AN53" s="226">
        <f t="shared" si="12"/>
        <v>0</v>
      </c>
    </row>
    <row r="54" spans="1:40">
      <c r="A54" s="194"/>
      <c r="B54" s="227"/>
      <c r="C54" s="223"/>
      <c r="D54" s="223"/>
      <c r="E54" s="224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6">
        <f t="shared" si="14"/>
        <v>0</v>
      </c>
      <c r="AI54" s="194"/>
      <c r="AJ54" s="223"/>
      <c r="AK54" s="223"/>
      <c r="AL54" s="223"/>
      <c r="AM54" s="226">
        <f t="shared" si="11"/>
        <v>0</v>
      </c>
      <c r="AN54" s="226">
        <f t="shared" si="12"/>
        <v>0</v>
      </c>
    </row>
    <row r="55" spans="1:40">
      <c r="A55" s="194"/>
      <c r="B55" s="227"/>
      <c r="C55" s="223"/>
      <c r="D55" s="223"/>
      <c r="E55" s="228"/>
      <c r="F55" s="223"/>
      <c r="G55" s="223"/>
      <c r="H55" s="223"/>
      <c r="I55" s="223"/>
      <c r="J55" s="223"/>
      <c r="K55" s="223"/>
      <c r="L55" s="223"/>
      <c r="M55" s="223"/>
      <c r="N55" s="231"/>
      <c r="O55" s="231"/>
      <c r="P55" s="231"/>
      <c r="Q55" s="231"/>
      <c r="R55" s="231"/>
      <c r="S55" s="223"/>
      <c r="T55" s="223"/>
      <c r="U55" s="223"/>
      <c r="V55" s="223"/>
      <c r="W55" s="223"/>
      <c r="X55" s="223"/>
      <c r="Y55" s="223"/>
      <c r="Z55" s="231"/>
      <c r="AA55" s="231"/>
      <c r="AB55" s="231"/>
      <c r="AC55" s="231"/>
      <c r="AD55" s="231"/>
      <c r="AE55" s="231"/>
      <c r="AF55" s="231"/>
      <c r="AG55" s="231"/>
      <c r="AH55" s="226">
        <f t="shared" si="14"/>
        <v>0</v>
      </c>
      <c r="AI55" s="194"/>
      <c r="AJ55" s="223"/>
      <c r="AK55" s="223"/>
      <c r="AL55" s="223"/>
      <c r="AM55" s="226">
        <f t="shared" si="11"/>
        <v>0</v>
      </c>
      <c r="AN55" s="226">
        <f t="shared" si="12"/>
        <v>0</v>
      </c>
    </row>
    <row r="56" spans="1:40">
      <c r="A56" s="194"/>
      <c r="B56" s="227"/>
      <c r="C56" s="223"/>
      <c r="D56" s="223"/>
      <c r="E56" s="224"/>
      <c r="F56" s="223"/>
      <c r="G56" s="223"/>
      <c r="H56" s="223"/>
      <c r="I56" s="223"/>
      <c r="J56" s="223"/>
      <c r="K56" s="223"/>
      <c r="L56" s="223"/>
      <c r="M56" s="223"/>
      <c r="N56" s="231"/>
      <c r="O56" s="231"/>
      <c r="P56" s="231"/>
      <c r="Q56" s="231"/>
      <c r="R56" s="231"/>
      <c r="S56" s="223"/>
      <c r="T56" s="223"/>
      <c r="U56" s="223"/>
      <c r="V56" s="223"/>
      <c r="W56" s="223"/>
      <c r="X56" s="223"/>
      <c r="Y56" s="223"/>
      <c r="Z56" s="231"/>
      <c r="AA56" s="231"/>
      <c r="AB56" s="231"/>
      <c r="AC56" s="231"/>
      <c r="AD56" s="231"/>
      <c r="AE56" s="231"/>
      <c r="AF56" s="231"/>
      <c r="AG56" s="231"/>
      <c r="AH56" s="226">
        <f t="shared" si="14"/>
        <v>0</v>
      </c>
      <c r="AI56" s="194"/>
      <c r="AJ56" s="223"/>
      <c r="AK56" s="223"/>
      <c r="AL56" s="223"/>
      <c r="AM56" s="226">
        <f t="shared" si="11"/>
        <v>0</v>
      </c>
      <c r="AN56" s="226">
        <f t="shared" si="12"/>
        <v>0</v>
      </c>
    </row>
    <row r="57" spans="1:40">
      <c r="A57" s="194"/>
      <c r="B57" s="227"/>
      <c r="C57" s="223"/>
      <c r="D57" s="223"/>
      <c r="E57" s="228"/>
      <c r="F57" s="223"/>
      <c r="G57" s="223"/>
      <c r="H57" s="223"/>
      <c r="I57" s="223"/>
      <c r="J57" s="223"/>
      <c r="K57" s="223"/>
      <c r="L57" s="223"/>
      <c r="M57" s="223"/>
      <c r="N57" s="231"/>
      <c r="O57" s="231"/>
      <c r="P57" s="231"/>
      <c r="Q57" s="231"/>
      <c r="R57" s="231"/>
      <c r="S57" s="223"/>
      <c r="T57" s="223"/>
      <c r="U57" s="223"/>
      <c r="V57" s="223"/>
      <c r="W57" s="223"/>
      <c r="X57" s="223"/>
      <c r="Y57" s="223"/>
      <c r="Z57" s="231"/>
      <c r="AA57" s="231"/>
      <c r="AB57" s="231"/>
      <c r="AC57" s="231"/>
      <c r="AD57" s="231"/>
      <c r="AE57" s="231"/>
      <c r="AF57" s="231"/>
      <c r="AG57" s="231"/>
      <c r="AH57" s="226">
        <f t="shared" si="14"/>
        <v>0</v>
      </c>
      <c r="AI57" s="194"/>
      <c r="AJ57" s="223"/>
      <c r="AK57" s="223"/>
      <c r="AL57" s="223"/>
      <c r="AM57" s="226">
        <f t="shared" si="11"/>
        <v>0</v>
      </c>
      <c r="AN57" s="226">
        <f t="shared" si="12"/>
        <v>0</v>
      </c>
    </row>
    <row r="58" spans="1:40">
      <c r="A58" s="194"/>
      <c r="B58" s="227"/>
      <c r="C58" s="223"/>
      <c r="D58" s="223"/>
      <c r="E58" s="224"/>
      <c r="F58" s="223"/>
      <c r="G58" s="223"/>
      <c r="H58" s="223"/>
      <c r="I58" s="223"/>
      <c r="J58" s="223"/>
      <c r="K58" s="223"/>
      <c r="L58" s="232"/>
      <c r="M58" s="232"/>
      <c r="N58" s="223"/>
      <c r="O58" s="223"/>
      <c r="P58" s="223"/>
      <c r="Q58" s="231"/>
      <c r="R58" s="231"/>
      <c r="S58" s="223"/>
      <c r="T58" s="223"/>
      <c r="U58" s="223"/>
      <c r="V58" s="223"/>
      <c r="W58" s="223"/>
      <c r="X58" s="232"/>
      <c r="Y58" s="232"/>
      <c r="Z58" s="223"/>
      <c r="AA58" s="223"/>
      <c r="AB58" s="223"/>
      <c r="AC58" s="223"/>
      <c r="AD58" s="223"/>
      <c r="AE58" s="223"/>
      <c r="AF58" s="231"/>
      <c r="AG58" s="231"/>
      <c r="AH58" s="226">
        <f t="shared" si="14"/>
        <v>0</v>
      </c>
      <c r="AI58" s="194"/>
      <c r="AJ58" s="223"/>
      <c r="AK58" s="223"/>
      <c r="AL58" s="223"/>
      <c r="AM58" s="226">
        <f t="shared" si="11"/>
        <v>0</v>
      </c>
      <c r="AN58" s="226">
        <f t="shared" si="12"/>
        <v>0</v>
      </c>
    </row>
    <row r="59" spans="1:40">
      <c r="A59" s="194"/>
      <c r="B59" s="227"/>
      <c r="C59" s="223"/>
      <c r="D59" s="223"/>
      <c r="E59" s="228"/>
      <c r="F59" s="223"/>
      <c r="G59" s="223"/>
      <c r="H59" s="223"/>
      <c r="I59" s="223"/>
      <c r="J59" s="223"/>
      <c r="K59" s="223"/>
      <c r="L59" s="232"/>
      <c r="M59" s="232"/>
      <c r="N59" s="223"/>
      <c r="O59" s="223"/>
      <c r="P59" s="223"/>
      <c r="Q59" s="231"/>
      <c r="R59" s="231"/>
      <c r="S59" s="223"/>
      <c r="T59" s="223"/>
      <c r="U59" s="223"/>
      <c r="V59" s="223"/>
      <c r="W59" s="223"/>
      <c r="X59" s="232"/>
      <c r="Y59" s="232"/>
      <c r="Z59" s="223"/>
      <c r="AA59" s="223"/>
      <c r="AB59" s="223"/>
      <c r="AC59" s="223"/>
      <c r="AD59" s="223"/>
      <c r="AE59" s="223"/>
      <c r="AF59" s="231"/>
      <c r="AG59" s="231"/>
      <c r="AH59" s="226">
        <f t="shared" si="14"/>
        <v>0</v>
      </c>
      <c r="AI59" s="194"/>
      <c r="AJ59" s="223"/>
      <c r="AK59" s="223"/>
      <c r="AL59" s="223"/>
      <c r="AM59" s="226">
        <f t="shared" si="11"/>
        <v>0</v>
      </c>
      <c r="AN59" s="226">
        <f t="shared" si="12"/>
        <v>0</v>
      </c>
    </row>
    <row r="60" spans="1:40">
      <c r="A60" s="194"/>
      <c r="B60" s="227"/>
      <c r="C60" s="223"/>
      <c r="D60" s="223"/>
      <c r="E60" s="228"/>
      <c r="F60" s="223"/>
      <c r="G60" s="223"/>
      <c r="H60" s="223"/>
      <c r="I60" s="223"/>
      <c r="J60" s="223"/>
      <c r="K60" s="233"/>
      <c r="L60" s="232"/>
      <c r="M60" s="232"/>
      <c r="N60" s="231"/>
      <c r="O60" s="231"/>
      <c r="P60" s="231"/>
      <c r="Q60" s="231"/>
      <c r="R60" s="231"/>
      <c r="S60" s="223"/>
      <c r="T60" s="223"/>
      <c r="U60" s="223"/>
      <c r="V60" s="223"/>
      <c r="W60" s="233"/>
      <c r="X60" s="232"/>
      <c r="Y60" s="232"/>
      <c r="Z60" s="231"/>
      <c r="AA60" s="231"/>
      <c r="AB60" s="231"/>
      <c r="AC60" s="231"/>
      <c r="AD60" s="231"/>
      <c r="AE60" s="231"/>
      <c r="AF60" s="231"/>
      <c r="AG60" s="231"/>
      <c r="AH60" s="226">
        <f t="shared" si="14"/>
        <v>0</v>
      </c>
      <c r="AI60" s="194"/>
      <c r="AJ60" s="223"/>
      <c r="AK60" s="223"/>
      <c r="AL60" s="223"/>
      <c r="AM60" s="226">
        <f t="shared" si="11"/>
        <v>0</v>
      </c>
      <c r="AN60" s="226">
        <f t="shared" si="12"/>
        <v>0</v>
      </c>
    </row>
    <row r="61" spans="1:40">
      <c r="A61" s="194"/>
      <c r="B61" s="227"/>
      <c r="C61" s="223"/>
      <c r="D61" s="223"/>
      <c r="E61" s="228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6">
        <f t="shared" si="14"/>
        <v>0</v>
      </c>
      <c r="AI61" s="194"/>
      <c r="AJ61" s="223"/>
      <c r="AK61" s="223"/>
      <c r="AL61" s="223"/>
      <c r="AM61" s="226">
        <f t="shared" si="11"/>
        <v>0</v>
      </c>
      <c r="AN61" s="226">
        <f t="shared" si="12"/>
        <v>0</v>
      </c>
    </row>
    <row r="62" spans="1:40">
      <c r="A62" s="194"/>
      <c r="B62" s="227"/>
      <c r="C62" s="223"/>
      <c r="D62" s="223"/>
      <c r="E62" s="228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6">
        <f t="shared" si="14"/>
        <v>0</v>
      </c>
      <c r="AI62" s="194"/>
      <c r="AJ62" s="223"/>
      <c r="AK62" s="223"/>
      <c r="AL62" s="223"/>
      <c r="AM62" s="226">
        <f t="shared" si="11"/>
        <v>0</v>
      </c>
      <c r="AN62" s="226">
        <f t="shared" si="12"/>
        <v>0</v>
      </c>
    </row>
    <row r="63" spans="1:40">
      <c r="A63" s="194"/>
      <c r="B63" s="227"/>
      <c r="C63" s="223"/>
      <c r="D63" s="223"/>
      <c r="E63" s="228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/>
      <c r="AB63" s="223"/>
      <c r="AC63" s="223"/>
      <c r="AD63" s="223"/>
      <c r="AE63" s="223"/>
      <c r="AF63" s="223"/>
      <c r="AG63" s="223"/>
      <c r="AH63" s="226">
        <f t="shared" si="14"/>
        <v>0</v>
      </c>
      <c r="AI63" s="194"/>
      <c r="AJ63" s="223"/>
      <c r="AK63" s="223"/>
      <c r="AL63" s="223"/>
      <c r="AM63" s="226">
        <f t="shared" si="11"/>
        <v>0</v>
      </c>
      <c r="AN63" s="226">
        <f t="shared" si="12"/>
        <v>0</v>
      </c>
    </row>
    <row r="64" spans="1:40">
      <c r="A64" s="194"/>
      <c r="B64" s="222"/>
      <c r="C64" s="223"/>
      <c r="D64" s="223"/>
      <c r="E64" s="228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6">
        <f t="shared" si="14"/>
        <v>0</v>
      </c>
      <c r="AI64" s="194"/>
      <c r="AJ64" s="223"/>
      <c r="AK64" s="223"/>
      <c r="AL64" s="223"/>
      <c r="AM64" s="226">
        <f t="shared" si="11"/>
        <v>0</v>
      </c>
      <c r="AN64" s="226">
        <f t="shared" si="12"/>
        <v>0</v>
      </c>
    </row>
    <row r="65" spans="1:40">
      <c r="A65" s="194"/>
      <c r="B65" s="227"/>
      <c r="C65" s="223"/>
      <c r="D65" s="223"/>
      <c r="E65" s="224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6">
        <f t="shared" si="14"/>
        <v>0</v>
      </c>
      <c r="AI65" s="194"/>
      <c r="AJ65" s="223"/>
      <c r="AK65" s="223"/>
      <c r="AL65" s="223"/>
      <c r="AM65" s="226">
        <f t="shared" si="11"/>
        <v>0</v>
      </c>
      <c r="AN65" s="226">
        <f t="shared" si="12"/>
        <v>0</v>
      </c>
    </row>
    <row r="66" spans="1:40">
      <c r="A66" s="194"/>
      <c r="B66" s="227"/>
      <c r="C66" s="223"/>
      <c r="D66" s="223"/>
      <c r="E66" s="224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6">
        <f t="shared" si="14"/>
        <v>0</v>
      </c>
      <c r="AI66" s="194"/>
      <c r="AJ66" s="223"/>
      <c r="AK66" s="223"/>
      <c r="AL66" s="223"/>
      <c r="AM66" s="226">
        <f t="shared" si="11"/>
        <v>0</v>
      </c>
      <c r="AN66" s="226">
        <f t="shared" si="12"/>
        <v>0</v>
      </c>
    </row>
    <row r="67" spans="1:40">
      <c r="A67" s="194"/>
      <c r="B67" s="227"/>
      <c r="C67" s="223"/>
      <c r="D67" s="223"/>
      <c r="E67" s="224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6">
        <f t="shared" si="14"/>
        <v>0</v>
      </c>
      <c r="AI67" s="194"/>
      <c r="AJ67" s="223"/>
      <c r="AK67" s="223"/>
      <c r="AL67" s="223"/>
      <c r="AM67" s="226">
        <f t="shared" si="11"/>
        <v>0</v>
      </c>
      <c r="AN67" s="226">
        <f t="shared" si="12"/>
        <v>0</v>
      </c>
    </row>
    <row r="68" spans="1:40">
      <c r="A68" s="194"/>
      <c r="B68" s="227"/>
      <c r="C68" s="223"/>
      <c r="D68" s="223"/>
      <c r="E68" s="228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23"/>
      <c r="AH68" s="226">
        <f t="shared" si="14"/>
        <v>0</v>
      </c>
      <c r="AI68" s="194"/>
      <c r="AJ68" s="223"/>
      <c r="AK68" s="223"/>
      <c r="AL68" s="223"/>
      <c r="AM68" s="226">
        <f t="shared" si="11"/>
        <v>0</v>
      </c>
      <c r="AN68" s="226">
        <f t="shared" si="12"/>
        <v>0</v>
      </c>
    </row>
    <row r="69" spans="1:40">
      <c r="A69" s="194"/>
      <c r="B69" s="227"/>
      <c r="C69" s="223"/>
      <c r="D69" s="223"/>
      <c r="E69" s="228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6">
        <f t="shared" si="14"/>
        <v>0</v>
      </c>
      <c r="AI69" s="194"/>
      <c r="AJ69" s="223"/>
      <c r="AK69" s="223"/>
      <c r="AL69" s="223"/>
      <c r="AM69" s="226">
        <f t="shared" si="11"/>
        <v>0</v>
      </c>
      <c r="AN69" s="226">
        <f t="shared" si="12"/>
        <v>0</v>
      </c>
    </row>
  </sheetData>
  <mergeCells count="15">
    <mergeCell ref="AJ6:AL6"/>
    <mergeCell ref="J1:R1"/>
    <mergeCell ref="J2:R2"/>
    <mergeCell ref="J3:R3"/>
    <mergeCell ref="D6:E6"/>
    <mergeCell ref="G6:R6"/>
    <mergeCell ref="S6:AG6"/>
    <mergeCell ref="D13:E13"/>
    <mergeCell ref="D14:E14"/>
    <mergeCell ref="D7:E7"/>
    <mergeCell ref="D8:E8"/>
    <mergeCell ref="D9:E9"/>
    <mergeCell ref="D10:E10"/>
    <mergeCell ref="D11:E11"/>
    <mergeCell ref="D12:E12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Parametros!$A$2:$A$8</xm:f>
          </x14:formula1>
          <xm:sqref>C16:C69</xm:sqref>
        </x14:dataValidation>
        <x14:dataValidation type="list" allowBlank="1" showInputMessage="1" showErrorMessage="1">
          <x14:formula1>
            <xm:f>Parametros!$B$2:$B$7</xm:f>
          </x14:formula1>
          <xm:sqref>D16:D69</xm:sqref>
        </x14:dataValidation>
        <x14:dataValidation type="list" allowBlank="1" showInputMessage="1" showErrorMessage="1">
          <x14:formula1>
            <xm:f>Parametros!$C$2:$C$8</xm:f>
          </x14:formula1>
          <xm:sqref>F16:F69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Cabeçalho</vt:lpstr>
      <vt:lpstr>Critério</vt:lpstr>
      <vt:lpstr>Matrix</vt:lpstr>
      <vt:lpstr>Produto</vt:lpstr>
      <vt:lpstr>Componentes</vt:lpstr>
      <vt:lpstr>Premissas</vt:lpstr>
      <vt:lpstr>Magnitude</vt:lpstr>
      <vt:lpstr>Version</vt:lpstr>
      <vt:lpstr>Gabarito</vt:lpstr>
      <vt:lpstr>DashBoard</vt:lpstr>
      <vt:lpstr>Parametros</vt:lpstr>
      <vt:lpstr>Mudanca</vt:lpstr>
      <vt:lpstr>Mudanca_Pct</vt:lpstr>
      <vt:lpstr>Reaproveitamento_Pct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lastModifiedBy>Guilherme Costa Santos</cp:lastModifiedBy>
  <dcterms:created xsi:type="dcterms:W3CDTF">2019-10-11T12:38:28Z</dcterms:created>
  <dcterms:modified xsi:type="dcterms:W3CDTF">2020-03-30T16:47:17Z</dcterms:modified>
</cp:coreProperties>
</file>