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Personales\FutApp\"/>
    </mc:Choice>
  </mc:AlternateContent>
  <xr:revisionPtr revIDLastSave="0" documentId="13_ncr:1_{A129E646-751B-41E8-8C81-0220C13A47FD}" xr6:coauthVersionLast="47" xr6:coauthVersionMax="47" xr10:uidLastSave="{00000000-0000-0000-0000-000000000000}"/>
  <bookViews>
    <workbookView xWindow="-110" yWindow="-110" windowWidth="19420" windowHeight="10420" xr2:uid="{C73C97E7-9FFD-4B9D-9A8D-8E8079B7896B}"/>
  </bookViews>
  <sheets>
    <sheet name="Informe" sheetId="1" r:id="rId1"/>
    <sheet name="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3" i="1" l="1"/>
  <c r="M56" i="1"/>
  <c r="H50" i="1"/>
  <c r="J43" i="1"/>
  <c r="H43" i="1"/>
  <c r="K43" i="1"/>
  <c r="K54" i="1"/>
  <c r="J54" i="1"/>
  <c r="I54" i="1"/>
  <c r="H54" i="1"/>
  <c r="O47" i="1"/>
  <c r="O48" i="1"/>
  <c r="K47" i="1"/>
  <c r="I47" i="1"/>
  <c r="B36" i="1"/>
  <c r="K21" i="2"/>
  <c r="K16" i="2"/>
  <c r="K13" i="2"/>
  <c r="G21" i="2"/>
  <c r="G16" i="2"/>
  <c r="G13" i="2"/>
  <c r="C21" i="2"/>
  <c r="C16" i="2"/>
  <c r="C13" i="2"/>
  <c r="K2" i="2"/>
  <c r="E2" i="1"/>
  <c r="F2" i="1" s="1"/>
</calcChain>
</file>

<file path=xl/sharedStrings.xml><?xml version="1.0" encoding="utf-8"?>
<sst xmlns="http://schemas.openxmlformats.org/spreadsheetml/2006/main" count="188" uniqueCount="100">
  <si>
    <t>Inicio</t>
  </si>
  <si>
    <t>Fin</t>
  </si>
  <si>
    <t>Categoria</t>
  </si>
  <si>
    <t>Division</t>
  </si>
  <si>
    <t>Equipo</t>
  </si>
  <si>
    <t>Semana</t>
  </si>
  <si>
    <t>Jornada</t>
  </si>
  <si>
    <t>Periodo</t>
  </si>
  <si>
    <t>Mesociclo</t>
  </si>
  <si>
    <t>Macrociclo</t>
  </si>
  <si>
    <t>Microciclo</t>
  </si>
  <si>
    <t>Pre Comp</t>
  </si>
  <si>
    <t>Carga</t>
  </si>
  <si>
    <t>Aficionado</t>
  </si>
  <si>
    <t>Regional</t>
  </si>
  <si>
    <t>Partidos</t>
  </si>
  <si>
    <t>Ganados</t>
  </si>
  <si>
    <t>Empatados</t>
  </si>
  <si>
    <t>Perdidos</t>
  </si>
  <si>
    <t>Goles</t>
  </si>
  <si>
    <t>GF</t>
  </si>
  <si>
    <t>GC</t>
  </si>
  <si>
    <t>%GCP</t>
  </si>
  <si>
    <t>% GFP</t>
  </si>
  <si>
    <t>Min GF</t>
  </si>
  <si>
    <t>Min GC</t>
  </si>
  <si>
    <t>Puntos</t>
  </si>
  <si>
    <t>GCD</t>
  </si>
  <si>
    <t>GMD</t>
  </si>
  <si>
    <t>GLD</t>
  </si>
  <si>
    <t>GLI</t>
  </si>
  <si>
    <t>GM</t>
  </si>
  <si>
    <t>G falta</t>
  </si>
  <si>
    <t>G Corner</t>
  </si>
  <si>
    <t>G JugCol</t>
  </si>
  <si>
    <t>G JugInd</t>
  </si>
  <si>
    <t>G Cen-Rem</t>
  </si>
  <si>
    <t>Jugador</t>
  </si>
  <si>
    <t>Asistencias</t>
  </si>
  <si>
    <t>Dias lesionado</t>
  </si>
  <si>
    <t>Hombre del partido</t>
  </si>
  <si>
    <t>Guillermo</t>
  </si>
  <si>
    <t>Numero</t>
  </si>
  <si>
    <t>GOLES A FAVOR</t>
  </si>
  <si>
    <t>GOLES EN CONTRA</t>
  </si>
  <si>
    <t>Larga</t>
  </si>
  <si>
    <t>Distancia</t>
  </si>
  <si>
    <t xml:space="preserve">Media </t>
  </si>
  <si>
    <t>Corta</t>
  </si>
  <si>
    <t>Asistencias por partido</t>
  </si>
  <si>
    <t>Goles por partido</t>
  </si>
  <si>
    <t>% Min jugados</t>
  </si>
  <si>
    <t>% Goles del equipo</t>
  </si>
  <si>
    <t>% Asistencias del equipo</t>
  </si>
  <si>
    <t>% Asistencia entrenamientos</t>
  </si>
  <si>
    <t>% Hombre del partido</t>
  </si>
  <si>
    <t>Goleadores</t>
  </si>
  <si>
    <t>Alex</t>
  </si>
  <si>
    <t>Guille</t>
  </si>
  <si>
    <t>Pedro</t>
  </si>
  <si>
    <t>Luis</t>
  </si>
  <si>
    <t>Roberto</t>
  </si>
  <si>
    <t>Juan</t>
  </si>
  <si>
    <t>Jugadores Valiosos</t>
  </si>
  <si>
    <t>Sustituciones</t>
  </si>
  <si>
    <t>Minutos jugados</t>
  </si>
  <si>
    <t>ESTADISTICAS DEL EQUIPO</t>
  </si>
  <si>
    <t>JUGADOR DESTACADO</t>
  </si>
  <si>
    <t>JUGADORES</t>
  </si>
  <si>
    <t>Cambios por partido</t>
  </si>
  <si>
    <t>Minuto</t>
  </si>
  <si>
    <t>Asistencia entrenamientos</t>
  </si>
  <si>
    <t>Media</t>
  </si>
  <si>
    <t>Min / Max</t>
  </si>
  <si>
    <t>INFORMACIÓN DE LA TEMPORADA</t>
  </si>
  <si>
    <t>PRONÓSTICOS</t>
  </si>
  <si>
    <t>PJ</t>
  </si>
  <si>
    <t>P</t>
  </si>
  <si>
    <t>PG</t>
  </si>
  <si>
    <t>PE</t>
  </si>
  <si>
    <t>PP</t>
  </si>
  <si>
    <t>objetivo</t>
  </si>
  <si>
    <t>logro</t>
  </si>
  <si>
    <t>PUNTOS</t>
  </si>
  <si>
    <t>4 JORNADAS</t>
  </si>
  <si>
    <t>6 JORNADAS</t>
  </si>
  <si>
    <t>FINAL</t>
  </si>
  <si>
    <t>OBJETIVOS</t>
  </si>
  <si>
    <t>LOGRO</t>
  </si>
  <si>
    <t>PROBABILIDAD DE CUMPLIRLOS</t>
  </si>
  <si>
    <t>PROBABILIDAD CUMPLIRLOS</t>
  </si>
  <si>
    <t>puntos + (puntos partido * partidos que quedan)</t>
  </si>
  <si>
    <t>PPP</t>
  </si>
  <si>
    <t>PQ</t>
  </si>
  <si>
    <t>puntos prob +50% = 100%</t>
  </si>
  <si>
    <t>puntos prob +25% = 100%</t>
  </si>
  <si>
    <t>DIF GOLES</t>
  </si>
  <si>
    <t>REQUISITOS EN BASE A OBJETIVOS</t>
  </si>
  <si>
    <t>Ptemp</t>
  </si>
  <si>
    <t>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</si>
</sst>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  <scheme val="minor"/>
    </font>
    <font>
      <sz val="8"/>
      <color theme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7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gradientFill>
        <stop position="0">
          <color theme="9" tint="0.80001220740379042"/>
        </stop>
        <stop position="0.5">
          <color theme="9"/>
        </stop>
        <stop position="1">
          <color theme="9" tint="0.80001220740379042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9" fontId="13" fillId="8" borderId="0" xfId="0" applyNumberFormat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(Data!$A$11,Data!$A$14,Data!$A$17:$A$18,Data!$A$21)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(Data!$B$11,Data!$B$14,Data!$B$17:$B$18,Data!$B$21)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BBE-41A7-BFB3-499362DD210F}"/>
            </c:ext>
          </c:extLst>
        </c:ser>
        <c:ser>
          <c:idx val="1"/>
          <c:order val="1"/>
          <c:spPr>
            <a:ln w="158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6697247706421344E-3"/>
                  <c:y val="4.92610837438423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BE-41A7-BFB3-499362DD210F}"/>
                </c:ext>
              </c:extLst>
            </c:dLbl>
            <c:dLbl>
              <c:idx val="1"/>
              <c:layout>
                <c:manualLayout>
                  <c:x val="0.15779816513761469"/>
                  <c:y val="-0.1280788177339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BE-41A7-BFB3-499362DD210F}"/>
                </c:ext>
              </c:extLst>
            </c:dLbl>
            <c:dLbl>
              <c:idx val="2"/>
              <c:layout>
                <c:manualLayout>
                  <c:x val="0.12477064220183487"/>
                  <c:y val="-7.8817733990147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BE-41A7-BFB3-499362DD210F}"/>
                </c:ext>
              </c:extLst>
            </c:dLbl>
            <c:dLbl>
              <c:idx val="3"/>
              <c:layout>
                <c:manualLayout>
                  <c:x val="-8.0733944954128473E-2"/>
                  <c:y val="-0.123152709359605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BE-41A7-BFB3-499362DD210F}"/>
                </c:ext>
              </c:extLst>
            </c:dLbl>
            <c:dLbl>
              <c:idx val="4"/>
              <c:layout>
                <c:manualLayout>
                  <c:x val="-0.13944954128440368"/>
                  <c:y val="-0.108374384236453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BE-41A7-BFB3-499362DD21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85000"/>
                        </a:schemeClr>
                      </a:solidFill>
                      <a:prstDash val="sysDot"/>
                    </a:ln>
                    <a:effectLst/>
                  </c:spPr>
                </c15:leaderLines>
              </c:ext>
            </c:extLst>
          </c:dLbls>
          <c:cat>
            <c:strRef>
              <c:f>(Data!$A$11,Data!$A$14,Data!$A$17:$A$18,Data!$A$21)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(Data!$C$11,Data!$C$14,Data!$C$17:$C$18,Data!$C$21)</c:f>
              <c:numCache>
                <c:formatCode>0.0%</c:formatCode>
                <c:ptCount val="5"/>
                <c:pt idx="0">
                  <c:v>0.8</c:v>
                </c:pt>
                <c:pt idx="1">
                  <c:v>0.45</c:v>
                </c:pt>
                <c:pt idx="2">
                  <c:v>0.8</c:v>
                </c:pt>
                <c:pt idx="3">
                  <c:v>0.95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E-41A7-BFB3-499362DD2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5843992"/>
        <c:axId val="705843008"/>
      </c:radarChart>
      <c:catAx>
        <c:axId val="7058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843008"/>
        <c:crosses val="autoZero"/>
        <c:auto val="1"/>
        <c:lblAlgn val="ctr"/>
        <c:lblOffset val="100"/>
        <c:noMultiLvlLbl val="0"/>
      </c:catAx>
      <c:valAx>
        <c:axId val="70584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58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(Data!$E$10,Data!$E$12:$E$13,Data!$E$15:$E$16,Data!$E$19:$E$20)</c:f>
              <c:strCache>
                <c:ptCount val="7"/>
                <c:pt idx="0">
                  <c:v>Partidos</c:v>
                </c:pt>
                <c:pt idx="1">
                  <c:v>Goles</c:v>
                </c:pt>
                <c:pt idx="2">
                  <c:v>Goles por partido</c:v>
                </c:pt>
                <c:pt idx="3">
                  <c:v>Asistencias</c:v>
                </c:pt>
                <c:pt idx="4">
                  <c:v>Asistencias por partido</c:v>
                </c:pt>
                <c:pt idx="5">
                  <c:v>Dias lesionado</c:v>
                </c:pt>
                <c:pt idx="6">
                  <c:v>Hombre del partido</c:v>
                </c:pt>
              </c:strCache>
            </c:strRef>
          </c:cat>
          <c:val>
            <c:numRef>
              <c:f>(Data!$F$10,Data!$F$12:$F$13,Data!$F$15:$F$16,Data!$F$19:$F$20)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DCC-4D41-97AC-EAD77B38E517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(Data!$E$10,Data!$E$12:$E$13,Data!$E$15:$E$16,Data!$E$19:$E$20)</c:f>
              <c:strCache>
                <c:ptCount val="7"/>
                <c:pt idx="0">
                  <c:v>Partidos</c:v>
                </c:pt>
                <c:pt idx="1">
                  <c:v>Goles</c:v>
                </c:pt>
                <c:pt idx="2">
                  <c:v>Goles por partido</c:v>
                </c:pt>
                <c:pt idx="3">
                  <c:v>Asistencias</c:v>
                </c:pt>
                <c:pt idx="4">
                  <c:v>Asistencias por partido</c:v>
                </c:pt>
                <c:pt idx="5">
                  <c:v>Dias lesionado</c:v>
                </c:pt>
                <c:pt idx="6">
                  <c:v>Hombre del partido</c:v>
                </c:pt>
              </c:strCache>
            </c:strRef>
          </c:cat>
          <c:val>
            <c:numRef>
              <c:f>(Data!$G$10,Data!$G$12:$G$13,Data!$G$15:$G$16,Data!$G$19:$G$20)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 formatCode="0.0">
                  <c:v>0.6</c:v>
                </c:pt>
                <c:pt idx="3">
                  <c:v>3</c:v>
                </c:pt>
                <c:pt idx="4" formatCode="0.0">
                  <c:v>0.6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D41-97AC-EAD77B38E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25268248"/>
        <c:axId val="425269888"/>
        <c:extLst/>
      </c:barChart>
      <c:catAx>
        <c:axId val="4252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9888"/>
        <c:crosses val="autoZero"/>
        <c:auto val="1"/>
        <c:lblAlgn val="ctr"/>
        <c:lblOffset val="100"/>
        <c:noMultiLvlLbl val="0"/>
      </c:catAx>
      <c:valAx>
        <c:axId val="42526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4633526828028"/>
          <c:y val="0.23397710702828814"/>
          <c:w val="0.44027357713252013"/>
          <c:h val="0.647670968212306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Data!$G$3:$K$3</c:f>
              <c:strCache>
                <c:ptCount val="5"/>
                <c:pt idx="0">
                  <c:v>G falta</c:v>
                </c:pt>
                <c:pt idx="1">
                  <c:v>G Corner</c:v>
                </c:pt>
                <c:pt idx="2">
                  <c:v>G JugCol</c:v>
                </c:pt>
                <c:pt idx="3">
                  <c:v>G JugInd</c:v>
                </c:pt>
                <c:pt idx="4">
                  <c:v>G Cen-Rem</c:v>
                </c:pt>
              </c:strCache>
            </c:strRef>
          </c:cat>
          <c:val>
            <c:numRef>
              <c:f>Data!$G$4:$K$4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F08-A41B-8FDCB2A291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39505359186935"/>
          <c:y val="0.33472076407115775"/>
          <c:w val="0.2006049464081307"/>
          <c:h val="0.390627734033245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Data!$G$5:$K$5</c:f>
              <c:strCache>
                <c:ptCount val="5"/>
                <c:pt idx="0">
                  <c:v>G falta</c:v>
                </c:pt>
                <c:pt idx="1">
                  <c:v>G Corner</c:v>
                </c:pt>
                <c:pt idx="2">
                  <c:v>G JugCol</c:v>
                </c:pt>
                <c:pt idx="3">
                  <c:v>G JugInd</c:v>
                </c:pt>
                <c:pt idx="4">
                  <c:v>G Cen-Rem</c:v>
                </c:pt>
              </c:strCache>
            </c:strRef>
          </c:cat>
          <c:val>
            <c:numRef>
              <c:f>Data!$G$6:$K$6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259-97EB-10A2DBACE4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Informe!$N$39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Informe!$O$39:$U$39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FA3-B755-72D4047BD0DB}"/>
            </c:ext>
          </c:extLst>
        </c:ser>
        <c:ser>
          <c:idx val="1"/>
          <c:order val="1"/>
          <c:tx>
            <c:strRef>
              <c:f>Informe!$N$40</c:f>
              <c:strCache>
                <c:ptCount val="1"/>
                <c:pt idx="0">
                  <c:v>GF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Informe!$O$40:$U$40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31</c:v>
                </c:pt>
                <c:pt idx="3">
                  <c:v>20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4FA3-B755-72D4047BD0DB}"/>
            </c:ext>
          </c:extLst>
        </c:ser>
        <c:ser>
          <c:idx val="2"/>
          <c:order val="2"/>
          <c:tx>
            <c:strRef>
              <c:f>Informe!$N$41</c:f>
              <c:strCache>
                <c:ptCount val="1"/>
                <c:pt idx="0">
                  <c:v>GC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Informe!$O$41:$U$41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4FA3-B755-72D4047BD0DB}"/>
            </c:ext>
          </c:extLst>
        </c:ser>
        <c:ser>
          <c:idx val="3"/>
          <c:order val="3"/>
          <c:tx>
            <c:strRef>
              <c:f>Informe!$N$42</c:f>
              <c:strCache>
                <c:ptCount val="1"/>
                <c:pt idx="0">
                  <c:v>PG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Informe!$O$42:$U$42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4FA3-B755-72D4047BD0DB}"/>
            </c:ext>
          </c:extLst>
        </c:ser>
        <c:ser>
          <c:idx val="4"/>
          <c:order val="4"/>
          <c:tx>
            <c:strRef>
              <c:f>Informe!$N$43</c:f>
              <c:strCache>
                <c:ptCount val="1"/>
                <c:pt idx="0">
                  <c:v>PE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Informe!$O$43:$U$43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3-4FA3-B755-72D4047BD0DB}"/>
            </c:ext>
          </c:extLst>
        </c:ser>
        <c:ser>
          <c:idx val="5"/>
          <c:order val="5"/>
          <c:tx>
            <c:strRef>
              <c:f>Informe!$N$44</c:f>
              <c:strCache>
                <c:ptCount val="1"/>
                <c:pt idx="0">
                  <c:v>PP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Informe!$O$44:$U$44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3-4FA3-B755-72D4047B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32616"/>
        <c:axId val="610031632"/>
      </c:lineChart>
      <c:catAx>
        <c:axId val="610032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031632"/>
        <c:crosses val="autoZero"/>
        <c:auto val="1"/>
        <c:lblAlgn val="ctr"/>
        <c:lblOffset val="100"/>
        <c:noMultiLvlLbl val="0"/>
      </c:catAx>
      <c:valAx>
        <c:axId val="610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0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(Data!$A$10,Data!$A$12:$A$13,Data!$A$15:$A$16,Data!$A$19:$A$20)</c:f>
              <c:strCache>
                <c:ptCount val="7"/>
                <c:pt idx="0">
                  <c:v>Partidos</c:v>
                </c:pt>
                <c:pt idx="1">
                  <c:v>Goles</c:v>
                </c:pt>
                <c:pt idx="2">
                  <c:v>Goles por partido</c:v>
                </c:pt>
                <c:pt idx="3">
                  <c:v>Asistencias</c:v>
                </c:pt>
                <c:pt idx="4">
                  <c:v>Asistencias por partido</c:v>
                </c:pt>
                <c:pt idx="5">
                  <c:v>Dias lesionado</c:v>
                </c:pt>
                <c:pt idx="6">
                  <c:v>Hombre del partido</c:v>
                </c:pt>
              </c:strCache>
            </c:strRef>
          </c:cat>
          <c:val>
            <c:numRef>
              <c:f>(Data!$C$10,Data!$C$12,Data!$C$13,Data!$C$15:$C$16,Data!$C$19:$C$20)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 formatCode="0.0">
                  <c:v>0.6</c:v>
                </c:pt>
                <c:pt idx="3">
                  <c:v>3</c:v>
                </c:pt>
                <c:pt idx="4" formatCode="0.0">
                  <c:v>0.6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4-4A27-9B19-D0DA6BF7B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25268248"/>
        <c:axId val="425269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flip="none" rotWithShape="1">
                    <a:gsLst>
                      <a:gs pos="0">
                        <a:schemeClr val="accent4">
                          <a:tint val="77000"/>
                        </a:schemeClr>
                      </a:gs>
                      <a:gs pos="75000">
                        <a:schemeClr val="accent4">
                          <a:tint val="77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tint val="77000"/>
                          <a:alpha val="75000"/>
                        </a:schemeClr>
                      </a:gs>
                      <a:gs pos="100000">
                        <a:schemeClr val="accent4">
                          <a:tint val="77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(Data!$A$10,Data!$A$12:$A$13,Data!$A$15:$A$16,Data!$A$19:$A$20)</c15:sqref>
                        </c15:formulaRef>
                      </c:ext>
                    </c:extLst>
                    <c:strCache>
                      <c:ptCount val="7"/>
                      <c:pt idx="0">
                        <c:v>Partidos</c:v>
                      </c:pt>
                      <c:pt idx="1">
                        <c:v>Goles</c:v>
                      </c:pt>
                      <c:pt idx="2">
                        <c:v>Goles por partido</c:v>
                      </c:pt>
                      <c:pt idx="3">
                        <c:v>Asistencias</c:v>
                      </c:pt>
                      <c:pt idx="4">
                        <c:v>Asistencias por partido</c:v>
                      </c:pt>
                      <c:pt idx="5">
                        <c:v>Dias lesionado</c:v>
                      </c:pt>
                      <c:pt idx="6">
                        <c:v>Hombre del partido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(Data!$B$10,Data!$B$12,Data!$B$13,Data!$B$15:$B$16,Data!$B$19:$B$20)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54-4A27-9B19-D0DA6BF7B33B}"/>
                  </c:ext>
                </c:extLst>
              </c15:ser>
            </c15:filteredBarSeries>
          </c:ext>
        </c:extLst>
      </c:barChart>
      <c:catAx>
        <c:axId val="4252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9888"/>
        <c:crosses val="autoZero"/>
        <c:auto val="1"/>
        <c:lblAlgn val="ctr"/>
        <c:lblOffset val="100"/>
        <c:noMultiLvlLbl val="0"/>
      </c:catAx>
      <c:valAx>
        <c:axId val="42526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Data!$C$3</c:f>
              <c:strCache>
                <c:ptCount val="1"/>
                <c:pt idx="0">
                  <c:v>GLD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ED3-8F2D-3315AE8F6571}"/>
            </c:ext>
          </c:extLst>
        </c:ser>
        <c:ser>
          <c:idx val="1"/>
          <c:order val="1"/>
          <c:tx>
            <c:strRef>
              <c:f>Data!$B$3</c:f>
              <c:strCache>
                <c:ptCount val="1"/>
                <c:pt idx="0">
                  <c:v>GMD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ED3-8F2D-3315AE8F6571}"/>
            </c:ext>
          </c:extLst>
        </c:ser>
        <c:ser>
          <c:idx val="0"/>
          <c:order val="2"/>
          <c:tx>
            <c:strRef>
              <c:f>Data!$A$3</c:f>
              <c:strCache>
                <c:ptCount val="1"/>
                <c:pt idx="0">
                  <c:v>GCD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0-4ED3-8F2D-3315AE8F65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616352"/>
        <c:axId val="104615696"/>
      </c:barChart>
      <c:catAx>
        <c:axId val="10461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615696"/>
        <c:crosses val="autoZero"/>
        <c:auto val="1"/>
        <c:lblAlgn val="ctr"/>
        <c:lblOffset val="100"/>
        <c:noMultiLvlLbl val="0"/>
      </c:catAx>
      <c:valAx>
        <c:axId val="1046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Data!$E$3</c:f>
              <c:strCache>
                <c:ptCount val="1"/>
                <c:pt idx="0">
                  <c:v>GLI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E-4E7D-BA81-866852C38B49}"/>
            </c:ext>
          </c:extLst>
        </c:ser>
        <c:ser>
          <c:idx val="2"/>
          <c:order val="1"/>
          <c:tx>
            <c:strRef>
              <c:f>Data!$F$3</c:f>
              <c:strCache>
                <c:ptCount val="1"/>
                <c:pt idx="0">
                  <c:v>GM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E-4E7D-BA81-866852C38B49}"/>
            </c:ext>
          </c:extLst>
        </c:ser>
        <c:ser>
          <c:idx val="0"/>
          <c:order val="2"/>
          <c:tx>
            <c:strRef>
              <c:f>Data!$D$3</c:f>
              <c:strCache>
                <c:ptCount val="1"/>
                <c:pt idx="0">
                  <c:v>GLD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E7D-BA81-866852C38B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94048"/>
        <c:axId val="104592080"/>
      </c:barChart>
      <c:catAx>
        <c:axId val="10459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92080"/>
        <c:crosses val="autoZero"/>
        <c:auto val="1"/>
        <c:lblAlgn val="ctr"/>
        <c:lblOffset val="100"/>
        <c:noMultiLvlLbl val="0"/>
      </c:catAx>
      <c:valAx>
        <c:axId val="104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C-482A-8246-893EFBAE601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C-482A-8246-893EFBAE601E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C-482A-8246-893EFBAE60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616352"/>
        <c:axId val="104615696"/>
      </c:barChart>
      <c:catAx>
        <c:axId val="10461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615696"/>
        <c:crosses val="autoZero"/>
        <c:auto val="1"/>
        <c:lblAlgn val="ctr"/>
        <c:lblOffset val="100"/>
        <c:noMultiLvlLbl val="0"/>
      </c:catAx>
      <c:valAx>
        <c:axId val="1046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GLI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7-4B56-B94C-098F9AF3E928}"/>
            </c:ext>
          </c:extLst>
        </c:ser>
        <c:ser>
          <c:idx val="0"/>
          <c:order val="1"/>
          <c:tx>
            <c:strRef>
              <c:f>Data!$F$5</c:f>
              <c:strCache>
                <c:ptCount val="1"/>
                <c:pt idx="0">
                  <c:v>GM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7-4B56-B94C-098F9AF3E928}"/>
            </c:ext>
          </c:extLst>
        </c:ser>
        <c:ser>
          <c:idx val="1"/>
          <c:order val="2"/>
          <c:tx>
            <c:strRef>
              <c:f>Data!$D$5</c:f>
              <c:strCache>
                <c:ptCount val="1"/>
                <c:pt idx="0">
                  <c:v>GLD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B56-B94C-098F9AF3E9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94048"/>
        <c:axId val="104592080"/>
      </c:barChart>
      <c:catAx>
        <c:axId val="10459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92080"/>
        <c:crosses val="autoZero"/>
        <c:auto val="1"/>
        <c:lblAlgn val="ctr"/>
        <c:lblOffset val="100"/>
        <c:noMultiLvlLbl val="0"/>
      </c:catAx>
      <c:valAx>
        <c:axId val="104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(Data!$E$11,Data!$E$14,Data!$E$17:$E$18,Data!$E$21)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(Data!$F$11,Data!$F$14,Data!$F$17:$F$18,Data!$F$21)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5AB-459A-930A-B00D86226670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.14311926605504574"/>
                  <c:y val="-0.144846796657381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B-49AB-84E7-A26CDFBE8DB3}"/>
                </c:ext>
              </c:extLst>
            </c:dLbl>
            <c:dLbl>
              <c:idx val="2"/>
              <c:layout>
                <c:manualLayout>
                  <c:x val="0.11009174311926606"/>
                  <c:y val="-8.3565459610027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B-49AB-84E7-A26CDFBE8DB3}"/>
                </c:ext>
              </c:extLst>
            </c:dLbl>
            <c:dLbl>
              <c:idx val="3"/>
              <c:layout>
                <c:manualLayout>
                  <c:x val="-9.5412844036697253E-2"/>
                  <c:y val="-0.13370473537604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B-49AB-84E7-A26CDFBE8DB3}"/>
                </c:ext>
              </c:extLst>
            </c:dLbl>
            <c:dLbl>
              <c:idx val="4"/>
              <c:layout>
                <c:manualLayout>
                  <c:x val="-0.1211009174311927"/>
                  <c:y val="-0.11699164345403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B-49AB-84E7-A26CDFBE8D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85000"/>
                        </a:schemeClr>
                      </a:solidFill>
                      <a:prstDash val="sysDot"/>
                    </a:ln>
                    <a:effectLst/>
                  </c:spPr>
                </c15:leaderLines>
              </c:ext>
            </c:extLst>
          </c:dLbls>
          <c:cat>
            <c:strRef>
              <c:f>(Data!$E$11,Data!$E$14,Data!$E$17:$E$18,Data!$E$21)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(Data!$G$11,Data!$G$14,Data!$G$17:$G$18,Data!$G$21)</c:f>
              <c:numCache>
                <c:formatCode>0.0%</c:formatCode>
                <c:ptCount val="5"/>
                <c:pt idx="0">
                  <c:v>0.8</c:v>
                </c:pt>
                <c:pt idx="1">
                  <c:v>0.45</c:v>
                </c:pt>
                <c:pt idx="2">
                  <c:v>0.8</c:v>
                </c:pt>
                <c:pt idx="3">
                  <c:v>0.95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AB-459A-930A-B00D86226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5843992"/>
        <c:axId val="705843008"/>
      </c:radarChart>
      <c:catAx>
        <c:axId val="7058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843008"/>
        <c:crosses val="autoZero"/>
        <c:auto val="1"/>
        <c:lblAlgn val="ctr"/>
        <c:lblOffset val="100"/>
        <c:noMultiLvlLbl val="0"/>
      </c:catAx>
      <c:valAx>
        <c:axId val="70584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58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(Data!$E$10,Data!$E$12:$E$13,Data!$E$15:$E$16,Data!$E$19:$E$20)</c:f>
              <c:strCache>
                <c:ptCount val="7"/>
                <c:pt idx="0">
                  <c:v>Partidos</c:v>
                </c:pt>
                <c:pt idx="1">
                  <c:v>Goles</c:v>
                </c:pt>
                <c:pt idx="2">
                  <c:v>Goles por partido</c:v>
                </c:pt>
                <c:pt idx="3">
                  <c:v>Asistencias</c:v>
                </c:pt>
                <c:pt idx="4">
                  <c:v>Asistencias por partido</c:v>
                </c:pt>
                <c:pt idx="5">
                  <c:v>Dias lesionado</c:v>
                </c:pt>
                <c:pt idx="6">
                  <c:v>Hombre del partido</c:v>
                </c:pt>
              </c:strCache>
            </c:strRef>
          </c:cat>
          <c:val>
            <c:numRef>
              <c:f>(Data!$F$10,Data!$F$12:$F$13,Data!$F$15:$F$16,Data!$F$19:$F$20)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08-4E65-903A-EDAC7E6BEDDE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(Data!$E$10,Data!$E$12:$E$13,Data!$E$15:$E$16,Data!$E$19:$E$20)</c:f>
              <c:strCache>
                <c:ptCount val="7"/>
                <c:pt idx="0">
                  <c:v>Partidos</c:v>
                </c:pt>
                <c:pt idx="1">
                  <c:v>Goles</c:v>
                </c:pt>
                <c:pt idx="2">
                  <c:v>Goles por partido</c:v>
                </c:pt>
                <c:pt idx="3">
                  <c:v>Asistencias</c:v>
                </c:pt>
                <c:pt idx="4">
                  <c:v>Asistencias por partido</c:v>
                </c:pt>
                <c:pt idx="5">
                  <c:v>Dias lesionado</c:v>
                </c:pt>
                <c:pt idx="6">
                  <c:v>Hombre del partido</c:v>
                </c:pt>
              </c:strCache>
            </c:strRef>
          </c:cat>
          <c:val>
            <c:numRef>
              <c:f>(Data!$G$10,Data!$G$12:$G$13,Data!$G$15:$G$16,Data!$G$19:$G$20)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 formatCode="0.0">
                  <c:v>0.6</c:v>
                </c:pt>
                <c:pt idx="3">
                  <c:v>3</c:v>
                </c:pt>
                <c:pt idx="4" formatCode="0.0">
                  <c:v>0.6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E65-903A-EDAC7E6BE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25268248"/>
        <c:axId val="425269888"/>
        <c:extLst/>
      </c:barChart>
      <c:catAx>
        <c:axId val="4252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9888"/>
        <c:crosses val="autoZero"/>
        <c:auto val="1"/>
        <c:lblAlgn val="ctr"/>
        <c:lblOffset val="100"/>
        <c:noMultiLvlLbl val="0"/>
      </c:catAx>
      <c:valAx>
        <c:axId val="42526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(Data!$E$11,Data!$E$14,Data!$E$17:$E$18,Data!$E$21)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(Data!$F$11,Data!$F$14,Data!$F$17:$F$18,Data!$F$21)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B56-4B99-BCC7-AAAC8643FE99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.15412844036697235"/>
                  <c:y val="-0.13370473537604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56-4B99-BCC7-AAAC8643FE99}"/>
                </c:ext>
              </c:extLst>
            </c:dLbl>
            <c:dLbl>
              <c:idx val="2"/>
              <c:layout>
                <c:manualLayout>
                  <c:x val="0.11743119266055047"/>
                  <c:y val="-8.9136490250696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56-4B99-BCC7-AAAC8643FE99}"/>
                </c:ext>
              </c:extLst>
            </c:dLbl>
            <c:dLbl>
              <c:idx val="3"/>
              <c:layout>
                <c:manualLayout>
                  <c:x val="-8.4403669724770647E-2"/>
                  <c:y val="-0.13927576601671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56-4B99-BCC7-AAAC8643FE99}"/>
                </c:ext>
              </c:extLst>
            </c:dLbl>
            <c:dLbl>
              <c:idx val="4"/>
              <c:layout>
                <c:manualLayout>
                  <c:x val="-0.11009174311926609"/>
                  <c:y val="-0.122562674094707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56-4B99-BCC7-AAAC8643F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85000"/>
                        </a:schemeClr>
                      </a:solidFill>
                      <a:prstDash val="sysDot"/>
                    </a:ln>
                    <a:effectLst/>
                  </c:spPr>
                </c15:leaderLines>
              </c:ext>
            </c:extLst>
          </c:dLbls>
          <c:cat>
            <c:strRef>
              <c:f>(Data!$E$11,Data!$E$14,Data!$E$17:$E$18,Data!$E$21)</c:f>
              <c:strCache>
                <c:ptCount val="5"/>
                <c:pt idx="0">
                  <c:v>% Min jugados</c:v>
                </c:pt>
                <c:pt idx="1">
                  <c:v>% Goles del equipo</c:v>
                </c:pt>
                <c:pt idx="2">
                  <c:v>% Asistencias del equipo</c:v>
                </c:pt>
                <c:pt idx="3">
                  <c:v>% Asistencia entrenamientos</c:v>
                </c:pt>
                <c:pt idx="4">
                  <c:v>% Hombre del partido</c:v>
                </c:pt>
              </c:strCache>
            </c:strRef>
          </c:cat>
          <c:val>
            <c:numRef>
              <c:f>(Data!$G$11,Data!$G$14,Data!$G$17:$G$18,Data!$G$21)</c:f>
              <c:numCache>
                <c:formatCode>0.0%</c:formatCode>
                <c:ptCount val="5"/>
                <c:pt idx="0">
                  <c:v>0.8</c:v>
                </c:pt>
                <c:pt idx="1">
                  <c:v>0.45</c:v>
                </c:pt>
                <c:pt idx="2">
                  <c:v>0.8</c:v>
                </c:pt>
                <c:pt idx="3">
                  <c:v>0.95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6-4B99-BCC7-AAAC8643FE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5843992"/>
        <c:axId val="705843008"/>
      </c:radarChart>
      <c:catAx>
        <c:axId val="7058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843008"/>
        <c:crosses val="autoZero"/>
        <c:auto val="1"/>
        <c:lblAlgn val="ctr"/>
        <c:lblOffset val="100"/>
        <c:noMultiLvlLbl val="0"/>
      </c:catAx>
      <c:valAx>
        <c:axId val="70584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58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4537</xdr:rowOff>
    </xdr:from>
    <xdr:to>
      <xdr:col>3</xdr:col>
      <xdr:colOff>603250</xdr:colOff>
      <xdr:row>15</xdr:row>
      <xdr:rowOff>114300</xdr:rowOff>
    </xdr:to>
    <xdr:pic>
      <xdr:nvPicPr>
        <xdr:cNvPr id="14" name="Imagen 1">
          <a:extLst>
            <a:ext uri="{FF2B5EF4-FFF2-40B4-BE49-F238E27FC236}">
              <a16:creationId xmlns:a16="http://schemas.microsoft.com/office/drawing/2014/main" id="{FAB6A98B-134A-0AC2-77D4-555C1B43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36000"/>
        </a:blip>
        <a:srcRect/>
        <a:stretch>
          <a:fillRect/>
        </a:stretch>
      </xdr:blipFill>
      <xdr:spPr bwMode="auto">
        <a:xfrm>
          <a:off x="0" y="830037"/>
          <a:ext cx="2489200" cy="1786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56</xdr:row>
      <xdr:rowOff>19050</xdr:rowOff>
    </xdr:from>
    <xdr:to>
      <xdr:col>5</xdr:col>
      <xdr:colOff>374650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72F0C-D260-0762-B8E0-E2457FB5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514351</xdr:colOff>
      <xdr:row>56</xdr:row>
      <xdr:rowOff>158750</xdr:rowOff>
    </xdr:from>
    <xdr:to>
      <xdr:col>10</xdr:col>
      <xdr:colOff>527051</xdr:colOff>
      <xdr:row>70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98F89-2B0D-A334-3B41-7E534FBC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585109</xdr:colOff>
      <xdr:row>5</xdr:row>
      <xdr:rowOff>6350</xdr:rowOff>
    </xdr:from>
    <xdr:to>
      <xdr:col>5</xdr:col>
      <xdr:colOff>222250</xdr:colOff>
      <xdr:row>17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8ECC61-7649-0179-C4ED-54419A69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92528</xdr:rowOff>
    </xdr:from>
    <xdr:to>
      <xdr:col>4</xdr:col>
      <xdr:colOff>0</xdr:colOff>
      <xdr:row>17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4BDC17-A59D-9103-375F-2B193F1D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266700</xdr:colOff>
      <xdr:row>8</xdr:row>
      <xdr:rowOff>88900</xdr:rowOff>
    </xdr:from>
    <xdr:to>
      <xdr:col>2</xdr:col>
      <xdr:colOff>247650</xdr:colOff>
      <xdr:row>13</xdr:row>
      <xdr:rowOff>38100</xdr:rowOff>
    </xdr:to>
    <xdr:sp macro="" textlink="">
      <xdr:nvSpPr>
        <xdr:cNvPr id="24" name="Arrow: Up 23">
          <a:extLst>
            <a:ext uri="{FF2B5EF4-FFF2-40B4-BE49-F238E27FC236}">
              <a16:creationId xmlns:a16="http://schemas.microsoft.com/office/drawing/2014/main" id="{40E5A422-F336-4D0B-AA82-F9E330BA9EF1}"/>
            </a:ext>
          </a:extLst>
        </xdr:cNvPr>
        <xdr:cNvSpPr/>
      </xdr:nvSpPr>
      <xdr:spPr>
        <a:xfrm>
          <a:off x="876300" y="140970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4</a:t>
          </a:r>
        </a:p>
      </xdr:txBody>
    </xdr:sp>
    <xdr:clientData/>
  </xdr:twoCellAnchor>
  <xdr:twoCellAnchor>
    <xdr:from>
      <xdr:col>2</xdr:col>
      <xdr:colOff>450850</xdr:colOff>
      <xdr:row>8</xdr:row>
      <xdr:rowOff>107950</xdr:rowOff>
    </xdr:from>
    <xdr:to>
      <xdr:col>3</xdr:col>
      <xdr:colOff>488950</xdr:colOff>
      <xdr:row>13</xdr:row>
      <xdr:rowOff>57150</xdr:rowOff>
    </xdr:to>
    <xdr:sp macro="" textlink="">
      <xdr:nvSpPr>
        <xdr:cNvPr id="26" name="Arrow: Up 25">
          <a:extLst>
            <a:ext uri="{FF2B5EF4-FFF2-40B4-BE49-F238E27FC236}">
              <a16:creationId xmlns:a16="http://schemas.microsoft.com/office/drawing/2014/main" id="{D1BF8C09-1504-4AB5-B22E-093DA8B5766F}"/>
            </a:ext>
          </a:extLst>
        </xdr:cNvPr>
        <xdr:cNvSpPr/>
      </xdr:nvSpPr>
      <xdr:spPr>
        <a:xfrm>
          <a:off x="1727200" y="142875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3</a:t>
          </a:r>
        </a:p>
      </xdr:txBody>
    </xdr:sp>
    <xdr:clientData/>
  </xdr:twoCellAnchor>
  <xdr:twoCellAnchor>
    <xdr:from>
      <xdr:col>0</xdr:col>
      <xdr:colOff>38100</xdr:colOff>
      <xdr:row>8</xdr:row>
      <xdr:rowOff>95250</xdr:rowOff>
    </xdr:from>
    <xdr:to>
      <xdr:col>1</xdr:col>
      <xdr:colOff>76200</xdr:colOff>
      <xdr:row>13</xdr:row>
      <xdr:rowOff>44450</xdr:rowOff>
    </xdr:to>
    <xdr:sp macro="" textlink="">
      <xdr:nvSpPr>
        <xdr:cNvPr id="27" name="Arrow: Up 26">
          <a:extLst>
            <a:ext uri="{FF2B5EF4-FFF2-40B4-BE49-F238E27FC236}">
              <a16:creationId xmlns:a16="http://schemas.microsoft.com/office/drawing/2014/main" id="{6B58C3BC-A275-4AE9-A10E-644EB26E4270}"/>
            </a:ext>
          </a:extLst>
        </xdr:cNvPr>
        <xdr:cNvSpPr/>
      </xdr:nvSpPr>
      <xdr:spPr>
        <a:xfrm>
          <a:off x="38100" y="141605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3</a:t>
          </a:r>
        </a:p>
      </xdr:txBody>
    </xdr:sp>
    <xdr:clientData/>
  </xdr:twoCellAnchor>
  <xdr:twoCellAnchor editAs="oneCell">
    <xdr:from>
      <xdr:col>7</xdr:col>
      <xdr:colOff>0</xdr:colOff>
      <xdr:row>5</xdr:row>
      <xdr:rowOff>23587</xdr:rowOff>
    </xdr:from>
    <xdr:to>
      <xdr:col>11</xdr:col>
      <xdr:colOff>6350</xdr:colOff>
      <xdr:row>15</xdr:row>
      <xdr:rowOff>133350</xdr:rowOff>
    </xdr:to>
    <xdr:pic>
      <xdr:nvPicPr>
        <xdr:cNvPr id="28" name="Imagen 1">
          <a:extLst>
            <a:ext uri="{FF2B5EF4-FFF2-40B4-BE49-F238E27FC236}">
              <a16:creationId xmlns:a16="http://schemas.microsoft.com/office/drawing/2014/main" id="{D14B8ECC-D931-41D2-BCDE-69682D80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36000"/>
        </a:blip>
        <a:srcRect/>
        <a:stretch>
          <a:fillRect/>
        </a:stretch>
      </xdr:blipFill>
      <xdr:spPr bwMode="auto">
        <a:xfrm>
          <a:off x="4419600" y="849087"/>
          <a:ext cx="2552700" cy="1786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451759</xdr:colOff>
      <xdr:row>4</xdr:row>
      <xdr:rowOff>158750</xdr:rowOff>
    </xdr:from>
    <xdr:to>
      <xdr:col>7</xdr:col>
      <xdr:colOff>88900</xdr:colOff>
      <xdr:row>17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18EA37-DC2C-485C-A571-82114DE41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</xdr:row>
      <xdr:rowOff>111578</xdr:rowOff>
    </xdr:from>
    <xdr:to>
      <xdr:col>11</xdr:col>
      <xdr:colOff>0</xdr:colOff>
      <xdr:row>17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430E5B9-CE53-481B-8035-6C3905AB2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266700</xdr:colOff>
      <xdr:row>8</xdr:row>
      <xdr:rowOff>107950</xdr:rowOff>
    </xdr:from>
    <xdr:to>
      <xdr:col>9</xdr:col>
      <xdr:colOff>304800</xdr:colOff>
      <xdr:row>13</xdr:row>
      <xdr:rowOff>57150</xdr:rowOff>
    </xdr:to>
    <xdr:sp macro="" textlink="">
      <xdr:nvSpPr>
        <xdr:cNvPr id="31" name="Arrow: Up 30">
          <a:extLst>
            <a:ext uri="{FF2B5EF4-FFF2-40B4-BE49-F238E27FC236}">
              <a16:creationId xmlns:a16="http://schemas.microsoft.com/office/drawing/2014/main" id="{4DCABF98-03BE-436F-B39C-3099044A5733}"/>
            </a:ext>
          </a:extLst>
        </xdr:cNvPr>
        <xdr:cNvSpPr/>
      </xdr:nvSpPr>
      <xdr:spPr>
        <a:xfrm>
          <a:off x="5200650" y="142875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1</a:t>
          </a:r>
        </a:p>
      </xdr:txBody>
    </xdr:sp>
    <xdr:clientData/>
  </xdr:twoCellAnchor>
  <xdr:twoCellAnchor>
    <xdr:from>
      <xdr:col>9</xdr:col>
      <xdr:colOff>508000</xdr:colOff>
      <xdr:row>8</xdr:row>
      <xdr:rowOff>127000</xdr:rowOff>
    </xdr:from>
    <xdr:to>
      <xdr:col>10</xdr:col>
      <xdr:colOff>552450</xdr:colOff>
      <xdr:row>13</xdr:row>
      <xdr:rowOff>76200</xdr:rowOff>
    </xdr:to>
    <xdr:sp macro="" textlink="">
      <xdr:nvSpPr>
        <xdr:cNvPr id="32" name="Arrow: Up 31">
          <a:extLst>
            <a:ext uri="{FF2B5EF4-FFF2-40B4-BE49-F238E27FC236}">
              <a16:creationId xmlns:a16="http://schemas.microsoft.com/office/drawing/2014/main" id="{0EEE6E6B-771B-4C0A-A08C-4D7621D2223D}"/>
            </a:ext>
          </a:extLst>
        </xdr:cNvPr>
        <xdr:cNvSpPr/>
      </xdr:nvSpPr>
      <xdr:spPr>
        <a:xfrm>
          <a:off x="6051550" y="144780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2</a:t>
          </a:r>
        </a:p>
      </xdr:txBody>
    </xdr:sp>
    <xdr:clientData/>
  </xdr:twoCellAnchor>
  <xdr:twoCellAnchor>
    <xdr:from>
      <xdr:col>7</xdr:col>
      <xdr:colOff>38100</xdr:colOff>
      <xdr:row>8</xdr:row>
      <xdr:rowOff>114300</xdr:rowOff>
    </xdr:from>
    <xdr:to>
      <xdr:col>8</xdr:col>
      <xdr:colOff>76200</xdr:colOff>
      <xdr:row>13</xdr:row>
      <xdr:rowOff>63500</xdr:rowOff>
    </xdr:to>
    <xdr:sp macro="" textlink="">
      <xdr:nvSpPr>
        <xdr:cNvPr id="33" name="Arrow: Up 32">
          <a:extLst>
            <a:ext uri="{FF2B5EF4-FFF2-40B4-BE49-F238E27FC236}">
              <a16:creationId xmlns:a16="http://schemas.microsoft.com/office/drawing/2014/main" id="{DACB89C4-282D-4454-900A-AB396389CB0C}"/>
            </a:ext>
          </a:extLst>
        </xdr:cNvPr>
        <xdr:cNvSpPr/>
      </xdr:nvSpPr>
      <xdr:spPr>
        <a:xfrm>
          <a:off x="4362450" y="1435100"/>
          <a:ext cx="647700" cy="800100"/>
        </a:xfrm>
        <a:prstGeom prst="up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/>
            <a:t>0</a:t>
          </a:r>
        </a:p>
      </xdr:txBody>
    </xdr:sp>
    <xdr:clientData/>
  </xdr:twoCellAnchor>
  <xdr:twoCellAnchor>
    <xdr:from>
      <xdr:col>0</xdr:col>
      <xdr:colOff>19050</xdr:colOff>
      <xdr:row>72</xdr:row>
      <xdr:rowOff>19050</xdr:rowOff>
    </xdr:from>
    <xdr:to>
      <xdr:col>5</xdr:col>
      <xdr:colOff>374650</xdr:colOff>
      <xdr:row>85</xdr:row>
      <xdr:rowOff>152400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8DC93FD-BD91-4099-A75D-A34AC8471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514351</xdr:colOff>
      <xdr:row>72</xdr:row>
      <xdr:rowOff>158750</xdr:rowOff>
    </xdr:from>
    <xdr:to>
      <xdr:col>10</xdr:col>
      <xdr:colOff>527051</xdr:colOff>
      <xdr:row>86</xdr:row>
      <xdr:rowOff>120650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B800869-3B47-43D8-982D-5E65A0183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88</xdr:row>
      <xdr:rowOff>19050</xdr:rowOff>
    </xdr:from>
    <xdr:to>
      <xdr:col>5</xdr:col>
      <xdr:colOff>374650</xdr:colOff>
      <xdr:row>101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074DCA-8948-412A-A2DE-4BF61D6C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514351</xdr:colOff>
      <xdr:row>88</xdr:row>
      <xdr:rowOff>158750</xdr:rowOff>
    </xdr:from>
    <xdr:to>
      <xdr:col>10</xdr:col>
      <xdr:colOff>527051</xdr:colOff>
      <xdr:row>102</xdr:row>
      <xdr:rowOff>120650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B71C99-EFE7-4525-85E0-651D4C536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</xdr:row>
      <xdr:rowOff>79375</xdr:rowOff>
    </xdr:from>
    <xdr:to>
      <xdr:col>6</xdr:col>
      <xdr:colOff>238125</xdr:colOff>
      <xdr:row>31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3573A-846E-8973-E494-86B9FE6EE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69850</xdr:colOff>
      <xdr:row>17</xdr:row>
      <xdr:rowOff>85725</xdr:rowOff>
    </xdr:from>
    <xdr:to>
      <xdr:col>11</xdr:col>
      <xdr:colOff>520700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82050-023B-CB6D-2EA1-A53733A1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40</xdr:row>
      <xdr:rowOff>28575</xdr:rowOff>
    </xdr:from>
    <xdr:to>
      <xdr:col>6</xdr:col>
      <xdr:colOff>584200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DE14C-802B-E3D9-4A5D-AD1DC074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54AF-43D6-4842-BADA-537D28ED6AC0}">
  <dimension ref="A1:U111"/>
  <sheetViews>
    <sheetView tabSelected="1" topLeftCell="A34" zoomScaleNormal="100" workbookViewId="0">
      <selection activeCell="I43" sqref="I43:I44"/>
    </sheetView>
  </sheetViews>
  <sheetFormatPr defaultRowHeight="13" x14ac:dyDescent="0.35"/>
  <cols>
    <col min="1" max="1" width="8.7265625" style="1"/>
    <col min="2" max="2" width="9.54296875" style="1" bestFit="1" customWidth="1"/>
    <col min="3" max="9" width="8.7265625" style="1"/>
    <col min="10" max="10" width="8.6328125" style="1" bestFit="1" customWidth="1"/>
    <col min="11" max="11" width="9.54296875" style="1" bestFit="1" customWidth="1"/>
    <col min="12" max="16384" width="8.7265625" style="1"/>
  </cols>
  <sheetData>
    <row r="1" spans="1:21" x14ac:dyDescent="0.35">
      <c r="A1" s="11" t="s">
        <v>4</v>
      </c>
      <c r="B1" s="12" t="s">
        <v>2</v>
      </c>
      <c r="C1" s="11" t="s">
        <v>3</v>
      </c>
      <c r="D1" s="11" t="s">
        <v>5</v>
      </c>
      <c r="E1" s="11" t="s">
        <v>0</v>
      </c>
      <c r="F1" s="11" t="s">
        <v>1</v>
      </c>
      <c r="G1" s="11" t="s">
        <v>6</v>
      </c>
      <c r="H1" s="11" t="s">
        <v>7</v>
      </c>
      <c r="I1" s="11" t="s">
        <v>9</v>
      </c>
      <c r="J1" s="11" t="s">
        <v>8</v>
      </c>
      <c r="K1" s="35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35">
      <c r="A2" s="2" t="s">
        <v>13</v>
      </c>
      <c r="B2" s="2" t="s">
        <v>14</v>
      </c>
      <c r="C2" s="2">
        <v>2</v>
      </c>
      <c r="D2" s="2">
        <v>1</v>
      </c>
      <c r="E2" s="3">
        <f ca="1">TODAY()</f>
        <v>44760</v>
      </c>
      <c r="F2" s="3">
        <f ca="1">E2+6</f>
        <v>44766</v>
      </c>
      <c r="G2" s="2">
        <v>0</v>
      </c>
      <c r="H2" s="4" t="s">
        <v>11</v>
      </c>
      <c r="I2" s="4" t="s">
        <v>11</v>
      </c>
      <c r="J2" s="4" t="s">
        <v>11</v>
      </c>
      <c r="K2" s="36" t="s">
        <v>12</v>
      </c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x14ac:dyDescent="0.35"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35">
      <c r="A4" s="38" t="s">
        <v>66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x14ac:dyDescent="0.35">
      <c r="A5" s="22" t="s">
        <v>43</v>
      </c>
      <c r="B5" s="22"/>
      <c r="C5" s="22"/>
      <c r="D5" s="22"/>
      <c r="E5" s="22"/>
      <c r="G5" s="23" t="s">
        <v>44</v>
      </c>
      <c r="H5" s="23"/>
      <c r="I5" s="23"/>
      <c r="J5" s="23"/>
      <c r="K5" s="37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x14ac:dyDescent="0.35">
      <c r="F6" s="14" t="s">
        <v>48</v>
      </c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x14ac:dyDescent="0.35">
      <c r="F7" s="14" t="s">
        <v>46</v>
      </c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x14ac:dyDescent="0.35"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x14ac:dyDescent="0.35">
      <c r="F9" s="15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x14ac:dyDescent="0.35">
      <c r="F10" s="15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1" x14ac:dyDescent="0.35">
      <c r="F11" s="16" t="s">
        <v>47</v>
      </c>
      <c r="H11" s="13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5" customHeight="1" x14ac:dyDescent="0.35">
      <c r="F12" s="16" t="s">
        <v>46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x14ac:dyDescent="0.35"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35">
      <c r="F14" s="15"/>
      <c r="L14" s="34"/>
      <c r="M14" s="34"/>
      <c r="N14" s="34"/>
      <c r="O14" s="34"/>
      <c r="P14" s="34"/>
      <c r="Q14" s="34"/>
      <c r="R14" s="34"/>
      <c r="S14" s="34"/>
      <c r="T14" s="34"/>
      <c r="U14" s="34"/>
    </row>
    <row r="15" spans="1:21" x14ac:dyDescent="0.35">
      <c r="F15" s="15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35">
      <c r="F16" s="17" t="s">
        <v>45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6:21" ht="14.5" customHeight="1" x14ac:dyDescent="0.35">
      <c r="F17" s="17" t="s">
        <v>46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6:21" ht="15" customHeight="1" x14ac:dyDescent="0.35"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6:21" ht="15" customHeight="1" x14ac:dyDescent="0.35"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6:21" x14ac:dyDescent="0.35"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6:21" x14ac:dyDescent="0.35"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6:21" x14ac:dyDescent="0.35"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6:21" x14ac:dyDescent="0.35"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6:21" x14ac:dyDescent="0.35">
      <c r="L24" s="34"/>
      <c r="M24" s="34"/>
      <c r="N24" s="34"/>
      <c r="O24" s="34"/>
      <c r="P24" s="34"/>
      <c r="Q24" s="34"/>
      <c r="R24" s="34"/>
      <c r="S24" s="34"/>
      <c r="T24" s="34"/>
      <c r="U24" s="34"/>
    </row>
    <row r="25" spans="6:21" x14ac:dyDescent="0.35"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6:21" x14ac:dyDescent="0.35">
      <c r="L26" s="34"/>
      <c r="M26" s="34"/>
      <c r="N26" s="34"/>
      <c r="O26" s="34"/>
      <c r="P26" s="34"/>
      <c r="Q26" s="34"/>
      <c r="R26" s="34"/>
      <c r="S26" s="34"/>
      <c r="T26" s="34"/>
      <c r="U26" s="34"/>
    </row>
    <row r="27" spans="6:21" x14ac:dyDescent="0.35"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6:21" x14ac:dyDescent="0.35"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6:21" x14ac:dyDescent="0.35"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 spans="6:21" x14ac:dyDescent="0.35"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6:21" x14ac:dyDescent="0.35"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6:21" x14ac:dyDescent="0.35"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35">
      <c r="A33" s="38" t="s">
        <v>74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35">
      <c r="A34" s="56" t="s">
        <v>69</v>
      </c>
      <c r="B34" s="56"/>
      <c r="C34" s="56"/>
      <c r="E34" s="58" t="s">
        <v>50</v>
      </c>
      <c r="F34" s="58"/>
      <c r="G34" s="58"/>
      <c r="H34" s="27"/>
      <c r="I34" s="59" t="s">
        <v>71</v>
      </c>
      <c r="J34" s="59"/>
      <c r="K34" s="59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35">
      <c r="A35" s="48">
        <v>3</v>
      </c>
      <c r="B35" s="57" t="s">
        <v>70</v>
      </c>
      <c r="C35" s="57" t="s">
        <v>7</v>
      </c>
      <c r="E35" s="51">
        <v>3</v>
      </c>
      <c r="F35" s="62" t="s">
        <v>72</v>
      </c>
      <c r="G35" s="62" t="s">
        <v>73</v>
      </c>
      <c r="I35" s="60">
        <v>0.9</v>
      </c>
      <c r="J35" s="61" t="s">
        <v>72</v>
      </c>
      <c r="K35" s="61" t="s">
        <v>73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35">
      <c r="A36" s="48"/>
      <c r="B36" s="50">
        <f>(C36+C37)/2</f>
        <v>68</v>
      </c>
      <c r="C36" s="49">
        <v>54</v>
      </c>
      <c r="E36" s="51"/>
      <c r="F36" s="53">
        <v>2</v>
      </c>
      <c r="G36" s="52">
        <v>0</v>
      </c>
      <c r="I36" s="60"/>
      <c r="J36" s="55">
        <v>14</v>
      </c>
      <c r="K36" s="54">
        <v>15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35">
      <c r="A37" s="48"/>
      <c r="B37" s="50"/>
      <c r="C37" s="49">
        <v>82</v>
      </c>
      <c r="E37" s="51"/>
      <c r="F37" s="53"/>
      <c r="G37" s="52">
        <v>4</v>
      </c>
      <c r="I37" s="60"/>
      <c r="J37" s="55"/>
      <c r="K37" s="54">
        <v>21</v>
      </c>
      <c r="L37" s="34"/>
      <c r="M37" s="34"/>
      <c r="N37" s="34" t="s">
        <v>98</v>
      </c>
      <c r="O37" s="34">
        <v>40</v>
      </c>
      <c r="P37" s="34"/>
      <c r="Q37" s="34"/>
      <c r="R37" s="34"/>
      <c r="S37" s="34"/>
      <c r="T37" s="34"/>
      <c r="U37" s="34"/>
    </row>
    <row r="38" spans="1:21" x14ac:dyDescent="0.35">
      <c r="L38" s="34"/>
      <c r="M38" s="34"/>
      <c r="N38" s="34" t="s">
        <v>76</v>
      </c>
      <c r="O38" s="34">
        <v>10</v>
      </c>
      <c r="P38" s="34"/>
      <c r="Q38" s="34"/>
      <c r="R38" s="34"/>
      <c r="S38" s="34"/>
      <c r="T38" s="34"/>
      <c r="U38" s="34"/>
    </row>
    <row r="39" spans="1:21" x14ac:dyDescent="0.35">
      <c r="L39" s="34"/>
      <c r="M39" s="34"/>
      <c r="N39" s="34" t="s">
        <v>77</v>
      </c>
      <c r="O39" s="34">
        <v>18</v>
      </c>
      <c r="P39" s="34">
        <v>15</v>
      </c>
      <c r="Q39" s="34">
        <v>12</v>
      </c>
      <c r="R39" s="34">
        <v>9</v>
      </c>
      <c r="S39" s="34">
        <v>6</v>
      </c>
      <c r="T39" s="34">
        <v>3</v>
      </c>
      <c r="U39" s="34">
        <v>0</v>
      </c>
    </row>
    <row r="40" spans="1:21" x14ac:dyDescent="0.35">
      <c r="A40" s="63" t="s">
        <v>75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34"/>
      <c r="M40" s="34"/>
      <c r="N40" s="34" t="s">
        <v>20</v>
      </c>
      <c r="O40" s="34">
        <v>40</v>
      </c>
      <c r="P40" s="34">
        <v>36</v>
      </c>
      <c r="Q40" s="34">
        <v>31</v>
      </c>
      <c r="R40" s="34">
        <v>20</v>
      </c>
      <c r="S40" s="34">
        <v>12</v>
      </c>
      <c r="T40" s="34">
        <v>9</v>
      </c>
      <c r="U40" s="34">
        <v>5</v>
      </c>
    </row>
    <row r="41" spans="1:21" x14ac:dyDescent="0.35">
      <c r="H41" s="66" t="s">
        <v>83</v>
      </c>
      <c r="I41" s="66"/>
      <c r="J41" s="66"/>
      <c r="K41" s="66"/>
      <c r="L41" s="34"/>
      <c r="M41" s="34"/>
      <c r="N41" s="34" t="s">
        <v>21</v>
      </c>
      <c r="O41" s="34">
        <v>15</v>
      </c>
      <c r="P41" s="34">
        <v>12</v>
      </c>
      <c r="Q41" s="34">
        <v>10</v>
      </c>
      <c r="R41" s="34">
        <v>7</v>
      </c>
      <c r="S41" s="34">
        <v>8</v>
      </c>
      <c r="T41" s="34">
        <v>5</v>
      </c>
      <c r="U41" s="34">
        <v>1</v>
      </c>
    </row>
    <row r="42" spans="1:21" x14ac:dyDescent="0.35">
      <c r="H42" s="64" t="s">
        <v>99</v>
      </c>
      <c r="I42" s="64" t="s">
        <v>84</v>
      </c>
      <c r="J42" s="64" t="s">
        <v>85</v>
      </c>
      <c r="K42" s="65" t="s">
        <v>86</v>
      </c>
      <c r="L42" s="34"/>
      <c r="M42" s="34"/>
      <c r="N42" s="34" t="s">
        <v>78</v>
      </c>
      <c r="O42" s="34">
        <v>6</v>
      </c>
      <c r="P42" s="34">
        <v>5</v>
      </c>
      <c r="Q42" s="34">
        <v>4</v>
      </c>
      <c r="R42" s="34">
        <v>3</v>
      </c>
      <c r="S42" s="34">
        <v>2</v>
      </c>
      <c r="T42" s="34">
        <v>1</v>
      </c>
      <c r="U42" s="34">
        <v>0</v>
      </c>
    </row>
    <row r="43" spans="1:21" ht="13" customHeight="1" x14ac:dyDescent="0.35">
      <c r="H43" s="74">
        <f>O39</f>
        <v>18</v>
      </c>
      <c r="I43" s="74">
        <f>O39+(O47*4)</f>
        <v>25.2</v>
      </c>
      <c r="J43" s="74">
        <f>O39+(O47*6)</f>
        <v>28.8</v>
      </c>
      <c r="K43" s="75">
        <f>O39+(O47*O48)</f>
        <v>72</v>
      </c>
      <c r="L43" s="34"/>
      <c r="M43" s="34"/>
      <c r="N43" s="34" t="s">
        <v>79</v>
      </c>
      <c r="O43" s="34">
        <v>3</v>
      </c>
      <c r="P43" s="34">
        <v>1</v>
      </c>
      <c r="Q43" s="34">
        <v>1</v>
      </c>
      <c r="R43" s="34">
        <v>1</v>
      </c>
      <c r="S43" s="34">
        <v>0</v>
      </c>
      <c r="T43" s="34">
        <v>0</v>
      </c>
      <c r="U43" s="34">
        <v>0</v>
      </c>
    </row>
    <row r="44" spans="1:21" ht="13" customHeight="1" x14ac:dyDescent="0.35">
      <c r="H44" s="74"/>
      <c r="I44" s="74"/>
      <c r="J44" s="74"/>
      <c r="K44" s="75"/>
      <c r="L44" s="34"/>
      <c r="M44" s="34"/>
      <c r="N44" s="34" t="s">
        <v>80</v>
      </c>
      <c r="O44" s="34">
        <v>1</v>
      </c>
      <c r="P44" s="34">
        <v>0</v>
      </c>
      <c r="Q44" s="34">
        <v>0</v>
      </c>
      <c r="R44" s="34">
        <v>0</v>
      </c>
      <c r="S44" s="34">
        <v>1</v>
      </c>
      <c r="T44" s="34">
        <v>0</v>
      </c>
      <c r="U44" s="34">
        <v>0</v>
      </c>
    </row>
    <row r="45" spans="1:21" x14ac:dyDescent="0.35">
      <c r="H45" s="68" t="s">
        <v>87</v>
      </c>
      <c r="I45" s="68"/>
      <c r="J45" s="68" t="s">
        <v>88</v>
      </c>
      <c r="K45" s="68"/>
      <c r="L45" s="34"/>
      <c r="M45" s="34"/>
      <c r="N45" s="34" t="s">
        <v>81</v>
      </c>
      <c r="O45" s="34">
        <v>45</v>
      </c>
      <c r="P45" s="34"/>
      <c r="Q45" s="34"/>
      <c r="R45" s="34"/>
      <c r="S45" s="34"/>
      <c r="T45" s="34"/>
      <c r="U45" s="34"/>
    </row>
    <row r="46" spans="1:21" x14ac:dyDescent="0.35">
      <c r="H46" s="71" t="s">
        <v>83</v>
      </c>
      <c r="I46" s="71"/>
      <c r="J46" s="71"/>
      <c r="K46" s="71"/>
      <c r="L46" s="34"/>
      <c r="M46" s="34"/>
      <c r="N46" s="34" t="s">
        <v>82</v>
      </c>
      <c r="O46" s="34">
        <v>70</v>
      </c>
      <c r="P46" s="34"/>
      <c r="Q46" s="34"/>
      <c r="R46" s="34"/>
      <c r="S46" s="34"/>
      <c r="T46" s="34"/>
      <c r="U46" s="34"/>
    </row>
    <row r="47" spans="1:21" x14ac:dyDescent="0.35">
      <c r="H47" s="70">
        <v>45</v>
      </c>
      <c r="I47" s="72">
        <f>O39/O45</f>
        <v>0.4</v>
      </c>
      <c r="J47" s="70">
        <v>70</v>
      </c>
      <c r="K47" s="72">
        <f>O39/O46</f>
        <v>0.25714285714285712</v>
      </c>
      <c r="L47" s="34"/>
      <c r="M47" s="34"/>
      <c r="N47" s="34" t="s">
        <v>92</v>
      </c>
      <c r="O47" s="34">
        <f>O39/O38</f>
        <v>1.8</v>
      </c>
      <c r="P47" s="34"/>
      <c r="Q47" s="34"/>
      <c r="R47" s="34"/>
      <c r="S47" s="34"/>
      <c r="T47" s="34"/>
      <c r="U47" s="34"/>
    </row>
    <row r="48" spans="1:21" ht="13" customHeight="1" x14ac:dyDescent="0.35">
      <c r="H48" s="70"/>
      <c r="I48" s="72"/>
      <c r="J48" s="70"/>
      <c r="K48" s="72"/>
      <c r="L48" s="34"/>
      <c r="M48" s="34"/>
      <c r="N48" s="34" t="s">
        <v>93</v>
      </c>
      <c r="O48" s="34">
        <f>40-O38</f>
        <v>30</v>
      </c>
      <c r="P48" s="34"/>
      <c r="Q48" s="34"/>
      <c r="R48" s="34"/>
      <c r="S48" s="34"/>
      <c r="T48" s="34"/>
      <c r="U48" s="34"/>
    </row>
    <row r="49" spans="1:21" ht="13" customHeight="1" x14ac:dyDescent="0.35">
      <c r="H49" s="69" t="s">
        <v>89</v>
      </c>
      <c r="I49" s="69"/>
      <c r="J49" s="69"/>
      <c r="K49" s="69"/>
      <c r="L49" s="34"/>
      <c r="M49" s="34"/>
      <c r="N49" s="34" t="s">
        <v>90</v>
      </c>
      <c r="O49" s="34"/>
      <c r="P49" s="34"/>
      <c r="Q49" s="34"/>
      <c r="R49" s="34"/>
      <c r="S49" s="34"/>
      <c r="T49" s="34"/>
      <c r="U49" s="34"/>
    </row>
    <row r="50" spans="1:21" ht="13" customHeight="1" x14ac:dyDescent="0.35">
      <c r="H50" s="74" t="str">
        <f>IF(O38=15, "Correcto", "Incorrecto")</f>
        <v>Incorrecto</v>
      </c>
      <c r="I50" s="74"/>
      <c r="J50" s="74"/>
      <c r="K50" s="74"/>
      <c r="L50" s="34"/>
      <c r="M50" s="34"/>
      <c r="N50" s="34" t="s">
        <v>91</v>
      </c>
      <c r="O50" s="34"/>
      <c r="P50" s="34"/>
      <c r="Q50" s="34"/>
      <c r="R50" s="34"/>
      <c r="S50" s="34"/>
      <c r="T50" s="34"/>
      <c r="U50" s="34"/>
    </row>
    <row r="51" spans="1:21" ht="13" customHeight="1" x14ac:dyDescent="0.35">
      <c r="H51" s="74"/>
      <c r="I51" s="74"/>
      <c r="J51" s="74"/>
      <c r="K51" s="74"/>
      <c r="L51" s="34"/>
      <c r="M51" s="34"/>
      <c r="N51" s="34" t="s">
        <v>90</v>
      </c>
      <c r="O51" s="34"/>
      <c r="P51" s="34"/>
      <c r="Q51" s="34"/>
      <c r="R51" s="34"/>
      <c r="S51" s="34"/>
      <c r="T51" s="34"/>
      <c r="U51" s="34"/>
    </row>
    <row r="52" spans="1:21" ht="14.5" customHeight="1" x14ac:dyDescent="0.35">
      <c r="H52" s="67" t="s">
        <v>97</v>
      </c>
      <c r="I52" s="67"/>
      <c r="J52" s="67"/>
      <c r="K52" s="67"/>
      <c r="L52" s="34"/>
      <c r="M52" s="34"/>
      <c r="N52" s="34" t="s">
        <v>94</v>
      </c>
      <c r="O52" s="34"/>
      <c r="P52" s="34"/>
      <c r="Q52" s="34"/>
      <c r="R52" s="34"/>
      <c r="S52" s="34"/>
      <c r="T52" s="34"/>
      <c r="U52" s="34"/>
    </row>
    <row r="53" spans="1:21" x14ac:dyDescent="0.35">
      <c r="H53" s="73" t="s">
        <v>78</v>
      </c>
      <c r="I53" s="73" t="s">
        <v>20</v>
      </c>
      <c r="J53" s="73" t="s">
        <v>21</v>
      </c>
      <c r="K53" s="73" t="s">
        <v>96</v>
      </c>
      <c r="L53" s="34"/>
      <c r="M53" s="34"/>
      <c r="N53" s="34" t="s">
        <v>95</v>
      </c>
      <c r="O53" s="34"/>
      <c r="P53" s="34"/>
      <c r="Q53" s="34"/>
      <c r="R53" s="34"/>
      <c r="S53" s="34"/>
      <c r="T53" s="34"/>
      <c r="U53" s="34"/>
    </row>
    <row r="54" spans="1:21" x14ac:dyDescent="0.35">
      <c r="H54" s="74">
        <f>H47/3</f>
        <v>15</v>
      </c>
      <c r="I54" s="74">
        <f>(H47/3)*(1+(O40/O38))</f>
        <v>75</v>
      </c>
      <c r="J54" s="74">
        <f>O37/(O41/O38)</f>
        <v>26.666666666666668</v>
      </c>
      <c r="K54" s="74">
        <f>(I54-J54)/(O37-O38)</f>
        <v>1.6111111111111109</v>
      </c>
      <c r="L54" s="34"/>
      <c r="M54" s="34"/>
      <c r="N54" s="34" t="s">
        <v>78</v>
      </c>
      <c r="O54" s="34"/>
      <c r="P54" s="34"/>
      <c r="Q54" s="34"/>
      <c r="R54" s="34"/>
      <c r="S54" s="34"/>
      <c r="T54" s="34"/>
      <c r="U54" s="34"/>
    </row>
    <row r="55" spans="1:21" x14ac:dyDescent="0.35">
      <c r="H55" s="74"/>
      <c r="I55" s="74"/>
      <c r="J55" s="74"/>
      <c r="K55" s="74"/>
      <c r="L55" s="34"/>
      <c r="M55" s="34"/>
      <c r="N55" s="34"/>
      <c r="O55" s="34"/>
      <c r="P55" s="34"/>
      <c r="Q55" s="34"/>
      <c r="R55" s="34"/>
      <c r="S55" s="34"/>
      <c r="T55" s="34"/>
      <c r="U55" s="34"/>
    </row>
    <row r="56" spans="1:21" x14ac:dyDescent="0.35">
      <c r="A56" s="39" t="s">
        <v>67</v>
      </c>
      <c r="B56" s="39"/>
      <c r="C56" s="39"/>
      <c r="D56" s="39"/>
      <c r="E56" s="39"/>
      <c r="F56" s="39"/>
      <c r="G56" s="39"/>
      <c r="H56" s="39"/>
      <c r="I56" s="25" t="s">
        <v>41</v>
      </c>
      <c r="J56" s="25"/>
      <c r="K56" s="26">
        <v>10</v>
      </c>
      <c r="M56" s="1" t="str">
        <f>IF(O38=15, "Correcto", "Incorrecto")</f>
        <v>Incorrecto</v>
      </c>
    </row>
    <row r="58" spans="1:21" x14ac:dyDescent="0.35">
      <c r="B58" s="5"/>
    </row>
    <row r="60" spans="1:21" x14ac:dyDescent="0.35">
      <c r="B60" s="5"/>
    </row>
    <row r="61" spans="1:21" x14ac:dyDescent="0.35">
      <c r="B61" s="5"/>
    </row>
    <row r="62" spans="1:21" x14ac:dyDescent="0.35">
      <c r="B62" s="5"/>
    </row>
    <row r="63" spans="1:21" x14ac:dyDescent="0.35">
      <c r="B63" s="5"/>
    </row>
    <row r="64" spans="1:21" x14ac:dyDescent="0.35">
      <c r="B64" s="5"/>
    </row>
    <row r="65" spans="1:11" x14ac:dyDescent="0.35">
      <c r="B65" s="5"/>
    </row>
    <row r="66" spans="1:11" x14ac:dyDescent="0.35">
      <c r="B66" s="5"/>
    </row>
    <row r="67" spans="1:11" x14ac:dyDescent="0.35">
      <c r="B67" s="5"/>
    </row>
    <row r="68" spans="1:11" x14ac:dyDescent="0.35">
      <c r="B68" s="5"/>
    </row>
    <row r="69" spans="1:11" x14ac:dyDescent="0.35">
      <c r="B69" s="5"/>
    </row>
    <row r="72" spans="1:11" x14ac:dyDescent="0.35">
      <c r="A72" s="38" t="s">
        <v>68</v>
      </c>
      <c r="B72" s="38"/>
      <c r="C72" s="38"/>
      <c r="D72" s="38"/>
      <c r="E72" s="38"/>
      <c r="F72" s="38"/>
      <c r="G72" s="38"/>
      <c r="H72" s="38"/>
      <c r="I72" s="24" t="s">
        <v>41</v>
      </c>
      <c r="J72" s="24"/>
      <c r="K72" s="9">
        <v>10</v>
      </c>
    </row>
    <row r="74" spans="1:11" x14ac:dyDescent="0.35">
      <c r="B74" s="5"/>
    </row>
    <row r="76" spans="1:11" x14ac:dyDescent="0.35">
      <c r="B76" s="5"/>
    </row>
    <row r="77" spans="1:11" x14ac:dyDescent="0.35">
      <c r="B77" s="5"/>
    </row>
    <row r="78" spans="1:11" x14ac:dyDescent="0.35">
      <c r="B78" s="5"/>
    </row>
    <row r="79" spans="1:11" x14ac:dyDescent="0.35">
      <c r="B79" s="5"/>
    </row>
    <row r="80" spans="1:11" x14ac:dyDescent="0.35">
      <c r="B80" s="5"/>
    </row>
    <row r="81" spans="1:11" x14ac:dyDescent="0.35">
      <c r="B81" s="5"/>
    </row>
    <row r="82" spans="1:11" x14ac:dyDescent="0.35">
      <c r="B82" s="5"/>
    </row>
    <row r="83" spans="1:11" x14ac:dyDescent="0.35">
      <c r="B83" s="5"/>
    </row>
    <row r="84" spans="1:11" x14ac:dyDescent="0.35">
      <c r="B84" s="5"/>
    </row>
    <row r="85" spans="1:11" x14ac:dyDescent="0.35">
      <c r="B85" s="5"/>
    </row>
    <row r="88" spans="1:11" x14ac:dyDescent="0.35">
      <c r="A88" s="38" t="s">
        <v>68</v>
      </c>
      <c r="B88" s="38"/>
      <c r="C88" s="38"/>
      <c r="D88" s="38"/>
      <c r="E88" s="38"/>
      <c r="F88" s="38"/>
      <c r="G88" s="38"/>
      <c r="H88" s="38"/>
      <c r="I88" s="24" t="s">
        <v>41</v>
      </c>
      <c r="J88" s="24"/>
      <c r="K88" s="10">
        <v>10</v>
      </c>
    </row>
    <row r="90" spans="1:11" x14ac:dyDescent="0.35">
      <c r="B90" s="5"/>
    </row>
    <row r="92" spans="1:11" x14ac:dyDescent="0.35">
      <c r="B92" s="5"/>
    </row>
    <row r="93" spans="1:11" x14ac:dyDescent="0.35">
      <c r="B93" s="5"/>
    </row>
    <row r="94" spans="1:11" x14ac:dyDescent="0.35">
      <c r="B94" s="5"/>
    </row>
    <row r="95" spans="1:11" x14ac:dyDescent="0.35">
      <c r="B95" s="5"/>
    </row>
    <row r="96" spans="1:11" x14ac:dyDescent="0.35">
      <c r="B96" s="5"/>
    </row>
    <row r="97" spans="1:11" x14ac:dyDescent="0.35">
      <c r="B97" s="5"/>
    </row>
    <row r="98" spans="1:11" x14ac:dyDescent="0.35">
      <c r="B98" s="5"/>
    </row>
    <row r="99" spans="1:11" x14ac:dyDescent="0.35">
      <c r="B99" s="5"/>
    </row>
    <row r="100" spans="1:11" x14ac:dyDescent="0.35">
      <c r="B100" s="5"/>
    </row>
    <row r="101" spans="1:11" x14ac:dyDescent="0.35">
      <c r="B101" s="5"/>
    </row>
    <row r="103" spans="1:11" ht="13.5" thickBot="1" x14ac:dyDescent="0.4"/>
    <row r="104" spans="1:11" x14ac:dyDescent="0.3">
      <c r="A104" s="41" t="s">
        <v>65</v>
      </c>
      <c r="B104" s="42"/>
      <c r="C104" s="41" t="s">
        <v>64</v>
      </c>
      <c r="D104" s="42"/>
      <c r="E104" s="41" t="s">
        <v>56</v>
      </c>
      <c r="F104" s="42"/>
      <c r="G104" s="41" t="s">
        <v>38</v>
      </c>
      <c r="H104" s="42"/>
      <c r="I104" s="43"/>
      <c r="J104" s="44" t="s">
        <v>63</v>
      </c>
      <c r="K104" s="45"/>
    </row>
    <row r="105" spans="1:11" x14ac:dyDescent="0.3">
      <c r="A105" s="28"/>
      <c r="B105" s="29"/>
      <c r="C105" s="28"/>
      <c r="D105" s="29"/>
      <c r="E105" s="28"/>
      <c r="F105" s="29"/>
      <c r="G105" s="28"/>
      <c r="H105" s="29"/>
      <c r="J105" s="32"/>
      <c r="K105" s="33"/>
    </row>
    <row r="106" spans="1:11" x14ac:dyDescent="0.3">
      <c r="A106" s="46" t="s">
        <v>57</v>
      </c>
      <c r="B106" s="30">
        <v>180</v>
      </c>
      <c r="C106" s="46" t="s">
        <v>57</v>
      </c>
      <c r="D106" s="30">
        <v>6</v>
      </c>
      <c r="E106" s="46" t="s">
        <v>57</v>
      </c>
      <c r="F106" s="30">
        <v>6</v>
      </c>
      <c r="G106" s="46" t="s">
        <v>57</v>
      </c>
      <c r="H106" s="30">
        <v>6</v>
      </c>
      <c r="J106" s="46" t="s">
        <v>57</v>
      </c>
      <c r="K106" s="40">
        <v>10</v>
      </c>
    </row>
    <row r="107" spans="1:11" x14ac:dyDescent="0.3">
      <c r="A107" s="46" t="s">
        <v>58</v>
      </c>
      <c r="B107" s="30">
        <v>120</v>
      </c>
      <c r="C107" s="46" t="s">
        <v>58</v>
      </c>
      <c r="D107" s="30">
        <v>3</v>
      </c>
      <c r="E107" s="46" t="s">
        <v>58</v>
      </c>
      <c r="F107" s="30">
        <v>3</v>
      </c>
      <c r="G107" s="46" t="s">
        <v>58</v>
      </c>
      <c r="H107" s="30">
        <v>3</v>
      </c>
      <c r="J107" s="46" t="s">
        <v>58</v>
      </c>
      <c r="K107" s="30">
        <v>9.9</v>
      </c>
    </row>
    <row r="108" spans="1:11" x14ac:dyDescent="0.3">
      <c r="A108" s="46" t="s">
        <v>59</v>
      </c>
      <c r="B108" s="30">
        <v>120</v>
      </c>
      <c r="C108" s="46" t="s">
        <v>59</v>
      </c>
      <c r="D108" s="30">
        <v>2</v>
      </c>
      <c r="E108" s="46" t="s">
        <v>59</v>
      </c>
      <c r="F108" s="30">
        <v>2</v>
      </c>
      <c r="G108" s="46" t="s">
        <v>59</v>
      </c>
      <c r="H108" s="30">
        <v>2</v>
      </c>
      <c r="J108" s="46" t="s">
        <v>59</v>
      </c>
      <c r="K108" s="30">
        <v>8</v>
      </c>
    </row>
    <row r="109" spans="1:11" x14ac:dyDescent="0.3">
      <c r="A109" s="46" t="s">
        <v>57</v>
      </c>
      <c r="B109" s="30">
        <v>90</v>
      </c>
      <c r="C109" s="46" t="s">
        <v>57</v>
      </c>
      <c r="D109" s="30">
        <v>0</v>
      </c>
      <c r="E109" s="46" t="s">
        <v>60</v>
      </c>
      <c r="F109" s="30">
        <v>2</v>
      </c>
      <c r="G109" s="46" t="s">
        <v>60</v>
      </c>
      <c r="H109" s="30">
        <v>2</v>
      </c>
      <c r="J109" s="46" t="s">
        <v>60</v>
      </c>
      <c r="K109" s="30">
        <v>7.5</v>
      </c>
    </row>
    <row r="110" spans="1:11" ht="14.5" customHeight="1" x14ac:dyDescent="0.3">
      <c r="A110" s="46" t="s">
        <v>58</v>
      </c>
      <c r="B110" s="30">
        <v>55</v>
      </c>
      <c r="C110" s="46" t="s">
        <v>58</v>
      </c>
      <c r="D110" s="30">
        <v>0</v>
      </c>
      <c r="E110" s="46" t="s">
        <v>61</v>
      </c>
      <c r="F110" s="30">
        <v>1</v>
      </c>
      <c r="G110" s="46" t="s">
        <v>61</v>
      </c>
      <c r="H110" s="30">
        <v>1</v>
      </c>
      <c r="J110" s="46" t="s">
        <v>61</v>
      </c>
      <c r="K110" s="30">
        <v>6</v>
      </c>
    </row>
    <row r="111" spans="1:11" ht="14.5" customHeight="1" thickBot="1" x14ac:dyDescent="0.35">
      <c r="A111" s="47" t="s">
        <v>59</v>
      </c>
      <c r="B111" s="31">
        <v>40</v>
      </c>
      <c r="C111" s="47" t="s">
        <v>59</v>
      </c>
      <c r="D111" s="31">
        <v>0</v>
      </c>
      <c r="E111" s="47" t="s">
        <v>62</v>
      </c>
      <c r="F111" s="31">
        <v>1</v>
      </c>
      <c r="G111" s="47" t="s">
        <v>62</v>
      </c>
      <c r="H111" s="31">
        <v>1</v>
      </c>
      <c r="J111" s="47" t="s">
        <v>62</v>
      </c>
      <c r="K111" s="31">
        <v>2</v>
      </c>
    </row>
  </sheetData>
  <mergeCells count="50">
    <mergeCell ref="H54:H55"/>
    <mergeCell ref="I54:I55"/>
    <mergeCell ref="J54:J55"/>
    <mergeCell ref="K54:K55"/>
    <mergeCell ref="H50:I51"/>
    <mergeCell ref="J50:K51"/>
    <mergeCell ref="H45:I45"/>
    <mergeCell ref="J45:K45"/>
    <mergeCell ref="H49:K49"/>
    <mergeCell ref="H52:K52"/>
    <mergeCell ref="H47:H48"/>
    <mergeCell ref="J47:J48"/>
    <mergeCell ref="I47:I48"/>
    <mergeCell ref="K47:K48"/>
    <mergeCell ref="J104:K104"/>
    <mergeCell ref="A33:K33"/>
    <mergeCell ref="A35:A37"/>
    <mergeCell ref="B36:B37"/>
    <mergeCell ref="A34:C34"/>
    <mergeCell ref="E34:G34"/>
    <mergeCell ref="I34:K34"/>
    <mergeCell ref="I35:I37"/>
    <mergeCell ref="E35:E37"/>
    <mergeCell ref="F36:F37"/>
    <mergeCell ref="J36:J37"/>
    <mergeCell ref="A40:K40"/>
    <mergeCell ref="H41:K41"/>
    <mergeCell ref="E105:F105"/>
    <mergeCell ref="A104:B104"/>
    <mergeCell ref="C104:D104"/>
    <mergeCell ref="E104:F104"/>
    <mergeCell ref="G104:H104"/>
    <mergeCell ref="J105:K105"/>
    <mergeCell ref="C105:D105"/>
    <mergeCell ref="A105:B105"/>
    <mergeCell ref="G105:H105"/>
    <mergeCell ref="A4:K4"/>
    <mergeCell ref="A88:H88"/>
    <mergeCell ref="I88:J88"/>
    <mergeCell ref="H43:H44"/>
    <mergeCell ref="I43:I44"/>
    <mergeCell ref="J43:J44"/>
    <mergeCell ref="K43:K44"/>
    <mergeCell ref="H46:K46"/>
    <mergeCell ref="A56:H56"/>
    <mergeCell ref="A5:E5"/>
    <mergeCell ref="G5:K5"/>
    <mergeCell ref="A72:H72"/>
    <mergeCell ref="I72:J72"/>
    <mergeCell ref="I56:J56"/>
  </mergeCells>
  <phoneticPr fontId="14" type="noConversion"/>
  <conditionalFormatting sqref="K106:K111">
    <cfRule type="colorScale" priority="11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H106:H111">
    <cfRule type="colorScale" priority="10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F106:F111">
    <cfRule type="colorScale" priority="9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D106:D108">
    <cfRule type="colorScale" priority="8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D109:D111">
    <cfRule type="colorScale" priority="7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B106:B108">
    <cfRule type="colorScale" priority="6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B109:B111">
    <cfRule type="colorScale" priority="5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K47 I47">
    <cfRule type="colorScale" priority="4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conditionalFormatting sqref="I47">
    <cfRule type="colorScale" priority="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conditionalFormatting sqref="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1"/>
  <headerFooter>
    <oddHeader>&amp;L&amp;10&amp;K00-048Entrenador:
Guillermo Aser Garcia Diez&amp;C&amp;"-,Bold"&amp;18&amp;K09+000Futbol Club F.C.&amp;R&amp;10&amp;K00-048Fecha del informe: &amp;D</oddHeader>
    <oddFooter>&amp;L&amp;K00-049Informe realizado por Guillermo Garcia
guillermo.garciadiez@outlook.com&amp;R&amp;P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6042-13FC-4812-B61B-18B13B0F1837}">
  <dimension ref="A1:K21"/>
  <sheetViews>
    <sheetView workbookViewId="0">
      <selection activeCell="I8" sqref="I8:K21"/>
    </sheetView>
  </sheetViews>
  <sheetFormatPr defaultRowHeight="14.5" x14ac:dyDescent="0.35"/>
  <sheetData>
    <row r="1" spans="1:11" x14ac:dyDescent="0.35">
      <c r="A1" s="2" t="s">
        <v>15</v>
      </c>
      <c r="B1" s="2" t="s">
        <v>16</v>
      </c>
      <c r="C1" s="3" t="s">
        <v>17</v>
      </c>
      <c r="D1" s="2" t="s">
        <v>18</v>
      </c>
      <c r="E1" s="2" t="s">
        <v>20</v>
      </c>
      <c r="F1" s="2" t="s">
        <v>23</v>
      </c>
      <c r="G1" s="2" t="s">
        <v>24</v>
      </c>
      <c r="H1" s="2" t="s">
        <v>21</v>
      </c>
      <c r="I1" s="2" t="s">
        <v>22</v>
      </c>
      <c r="J1" s="2" t="s">
        <v>25</v>
      </c>
      <c r="K1" s="2" t="s">
        <v>26</v>
      </c>
    </row>
    <row r="2" spans="1:11" x14ac:dyDescent="0.35">
      <c r="A2" s="2">
        <v>5</v>
      </c>
      <c r="B2" s="2">
        <v>3</v>
      </c>
      <c r="C2" s="2">
        <v>1</v>
      </c>
      <c r="D2" s="2">
        <v>1</v>
      </c>
      <c r="E2" s="2">
        <v>10</v>
      </c>
      <c r="F2" s="2"/>
      <c r="G2" s="2">
        <v>68</v>
      </c>
      <c r="H2" s="2">
        <v>3</v>
      </c>
      <c r="I2" s="2"/>
      <c r="J2" s="2">
        <v>56</v>
      </c>
      <c r="K2" s="2">
        <f>(B2*3)+(C2*1)</f>
        <v>10</v>
      </c>
    </row>
    <row r="3" spans="1:11" x14ac:dyDescent="0.35">
      <c r="A3" s="2" t="s">
        <v>27</v>
      </c>
      <c r="B3" s="2" t="s">
        <v>28</v>
      </c>
      <c r="C3" s="2" t="s">
        <v>29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 t="s">
        <v>36</v>
      </c>
    </row>
    <row r="4" spans="1:11" x14ac:dyDescent="0.35">
      <c r="A4" s="2">
        <v>2</v>
      </c>
      <c r="B4" s="2">
        <v>2</v>
      </c>
      <c r="C4" s="2">
        <v>6</v>
      </c>
      <c r="D4" s="2">
        <v>3</v>
      </c>
      <c r="E4" s="2">
        <v>3</v>
      </c>
      <c r="F4" s="2">
        <v>4</v>
      </c>
      <c r="G4" s="2">
        <v>1</v>
      </c>
      <c r="H4" s="2">
        <v>1</v>
      </c>
      <c r="I4" s="2">
        <v>2</v>
      </c>
      <c r="J4" s="2">
        <v>2</v>
      </c>
      <c r="K4" s="2">
        <v>4</v>
      </c>
    </row>
    <row r="5" spans="1:11" x14ac:dyDescent="0.35">
      <c r="A5" s="2" t="s">
        <v>27</v>
      </c>
      <c r="B5" s="2" t="s">
        <v>28</v>
      </c>
      <c r="C5" s="2" t="s">
        <v>29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</row>
    <row r="6" spans="1:11" x14ac:dyDescent="0.35">
      <c r="A6" s="2">
        <v>1</v>
      </c>
      <c r="B6" s="2">
        <v>1</v>
      </c>
      <c r="C6" s="2">
        <v>1</v>
      </c>
      <c r="D6" s="2">
        <v>2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0</v>
      </c>
    </row>
    <row r="8" spans="1:11" x14ac:dyDescent="0.35">
      <c r="A8" s="20" t="s">
        <v>37</v>
      </c>
      <c r="B8" s="20"/>
      <c r="C8" s="7" t="s">
        <v>41</v>
      </c>
      <c r="E8" s="20" t="s">
        <v>37</v>
      </c>
      <c r="F8" s="20"/>
      <c r="G8" s="7" t="s">
        <v>41</v>
      </c>
      <c r="I8" s="20" t="s">
        <v>37</v>
      </c>
      <c r="J8" s="20"/>
      <c r="K8" s="7" t="s">
        <v>41</v>
      </c>
    </row>
    <row r="9" spans="1:11" x14ac:dyDescent="0.35">
      <c r="A9" s="21" t="s">
        <v>42</v>
      </c>
      <c r="B9" s="21"/>
      <c r="C9" s="8">
        <v>10</v>
      </c>
      <c r="E9" s="21" t="s">
        <v>42</v>
      </c>
      <c r="F9" s="21"/>
      <c r="G9" s="8">
        <v>10</v>
      </c>
      <c r="I9" s="21" t="s">
        <v>42</v>
      </c>
      <c r="J9" s="21"/>
      <c r="K9" s="8">
        <v>10</v>
      </c>
    </row>
    <row r="10" spans="1:11" x14ac:dyDescent="0.35">
      <c r="A10" s="19" t="s">
        <v>15</v>
      </c>
      <c r="B10" s="19"/>
      <c r="C10" s="4">
        <v>5</v>
      </c>
      <c r="E10" s="19" t="s">
        <v>15</v>
      </c>
      <c r="F10" s="19"/>
      <c r="G10" s="4">
        <v>5</v>
      </c>
      <c r="I10" s="19" t="s">
        <v>15</v>
      </c>
      <c r="J10" s="19"/>
      <c r="K10" s="4">
        <v>5</v>
      </c>
    </row>
    <row r="11" spans="1:11" x14ac:dyDescent="0.35">
      <c r="A11" s="19" t="s">
        <v>51</v>
      </c>
      <c r="B11" s="19"/>
      <c r="C11" s="6">
        <v>0.8</v>
      </c>
      <c r="E11" s="19" t="s">
        <v>51</v>
      </c>
      <c r="F11" s="19"/>
      <c r="G11" s="6">
        <v>0.8</v>
      </c>
      <c r="I11" s="19" t="s">
        <v>51</v>
      </c>
      <c r="J11" s="19"/>
      <c r="K11" s="6">
        <v>0.8</v>
      </c>
    </row>
    <row r="12" spans="1:11" x14ac:dyDescent="0.35">
      <c r="A12" s="19" t="s">
        <v>19</v>
      </c>
      <c r="B12" s="19"/>
      <c r="C12" s="4">
        <v>3</v>
      </c>
      <c r="E12" s="19" t="s">
        <v>19</v>
      </c>
      <c r="F12" s="19"/>
      <c r="G12" s="4">
        <v>3</v>
      </c>
      <c r="I12" s="19" t="s">
        <v>19</v>
      </c>
      <c r="J12" s="19"/>
      <c r="K12" s="4">
        <v>3</v>
      </c>
    </row>
    <row r="13" spans="1:11" x14ac:dyDescent="0.35">
      <c r="A13" s="19" t="s">
        <v>50</v>
      </c>
      <c r="B13" s="19"/>
      <c r="C13" s="18">
        <f>C12/C10</f>
        <v>0.6</v>
      </c>
      <c r="E13" s="19" t="s">
        <v>50</v>
      </c>
      <c r="F13" s="19"/>
      <c r="G13" s="18">
        <f>G12/G10</f>
        <v>0.6</v>
      </c>
      <c r="I13" s="19" t="s">
        <v>50</v>
      </c>
      <c r="J13" s="19"/>
      <c r="K13" s="18">
        <f>K12/K10</f>
        <v>0.6</v>
      </c>
    </row>
    <row r="14" spans="1:11" x14ac:dyDescent="0.35">
      <c r="A14" s="19" t="s">
        <v>52</v>
      </c>
      <c r="B14" s="19"/>
      <c r="C14" s="6">
        <v>0.45</v>
      </c>
      <c r="E14" s="19" t="s">
        <v>52</v>
      </c>
      <c r="F14" s="19"/>
      <c r="G14" s="6">
        <v>0.45</v>
      </c>
      <c r="I14" s="19" t="s">
        <v>52</v>
      </c>
      <c r="J14" s="19"/>
      <c r="K14" s="6">
        <v>0.45</v>
      </c>
    </row>
    <row r="15" spans="1:11" x14ac:dyDescent="0.35">
      <c r="A15" s="19" t="s">
        <v>38</v>
      </c>
      <c r="B15" s="19"/>
      <c r="C15" s="4">
        <v>3</v>
      </c>
      <c r="E15" s="19" t="s">
        <v>38</v>
      </c>
      <c r="F15" s="19"/>
      <c r="G15" s="4">
        <v>3</v>
      </c>
      <c r="I15" s="19" t="s">
        <v>38</v>
      </c>
      <c r="J15" s="19"/>
      <c r="K15" s="4">
        <v>3</v>
      </c>
    </row>
    <row r="16" spans="1:11" x14ac:dyDescent="0.35">
      <c r="A16" s="19" t="s">
        <v>49</v>
      </c>
      <c r="B16" s="19"/>
      <c r="C16" s="18">
        <f>C15/C10</f>
        <v>0.6</v>
      </c>
      <c r="E16" s="19" t="s">
        <v>49</v>
      </c>
      <c r="F16" s="19"/>
      <c r="G16" s="18">
        <f>G15/G10</f>
        <v>0.6</v>
      </c>
      <c r="I16" s="19" t="s">
        <v>49</v>
      </c>
      <c r="J16" s="19"/>
      <c r="K16" s="18">
        <f>K15/K10</f>
        <v>0.6</v>
      </c>
    </row>
    <row r="17" spans="1:11" x14ac:dyDescent="0.35">
      <c r="A17" s="19" t="s">
        <v>53</v>
      </c>
      <c r="B17" s="19"/>
      <c r="C17" s="6">
        <v>0.8</v>
      </c>
      <c r="E17" s="19" t="s">
        <v>53</v>
      </c>
      <c r="F17" s="19"/>
      <c r="G17" s="6">
        <v>0.8</v>
      </c>
      <c r="I17" s="19" t="s">
        <v>53</v>
      </c>
      <c r="J17" s="19"/>
      <c r="K17" s="6">
        <v>0.8</v>
      </c>
    </row>
    <row r="18" spans="1:11" x14ac:dyDescent="0.35">
      <c r="A18" s="19" t="s">
        <v>54</v>
      </c>
      <c r="B18" s="19"/>
      <c r="C18" s="6">
        <v>0.95</v>
      </c>
      <c r="E18" s="19" t="s">
        <v>54</v>
      </c>
      <c r="F18" s="19"/>
      <c r="G18" s="6">
        <v>0.95</v>
      </c>
      <c r="I18" s="19" t="s">
        <v>54</v>
      </c>
      <c r="J18" s="19"/>
      <c r="K18" s="6">
        <v>0.95</v>
      </c>
    </row>
    <row r="19" spans="1:11" x14ac:dyDescent="0.35">
      <c r="A19" s="19" t="s">
        <v>39</v>
      </c>
      <c r="B19" s="19"/>
      <c r="C19" s="4">
        <v>1</v>
      </c>
      <c r="E19" s="19" t="s">
        <v>39</v>
      </c>
      <c r="F19" s="19"/>
      <c r="G19" s="4">
        <v>1</v>
      </c>
      <c r="I19" s="19" t="s">
        <v>39</v>
      </c>
      <c r="J19" s="19"/>
      <c r="K19" s="4">
        <v>1</v>
      </c>
    </row>
    <row r="20" spans="1:11" x14ac:dyDescent="0.35">
      <c r="A20" s="19" t="s">
        <v>40</v>
      </c>
      <c r="B20" s="19"/>
      <c r="C20" s="4">
        <v>3</v>
      </c>
      <c r="E20" s="19" t="s">
        <v>40</v>
      </c>
      <c r="F20" s="19"/>
      <c r="G20" s="4">
        <v>3</v>
      </c>
      <c r="I20" s="19" t="s">
        <v>40</v>
      </c>
      <c r="J20" s="19"/>
      <c r="K20" s="4">
        <v>3</v>
      </c>
    </row>
    <row r="21" spans="1:11" x14ac:dyDescent="0.35">
      <c r="A21" s="19" t="s">
        <v>55</v>
      </c>
      <c r="B21" s="19"/>
      <c r="C21" s="6">
        <f>C20/C10</f>
        <v>0.6</v>
      </c>
      <c r="E21" s="19" t="s">
        <v>55</v>
      </c>
      <c r="F21" s="19"/>
      <c r="G21" s="6">
        <f>G20/G10</f>
        <v>0.6</v>
      </c>
      <c r="I21" s="19" t="s">
        <v>55</v>
      </c>
      <c r="J21" s="19"/>
      <c r="K21" s="6">
        <f>K20/K10</f>
        <v>0.6</v>
      </c>
    </row>
  </sheetData>
  <mergeCells count="42">
    <mergeCell ref="I9:J9"/>
    <mergeCell ref="I10:J10"/>
    <mergeCell ref="I11:J11"/>
    <mergeCell ref="I12:J12"/>
    <mergeCell ref="I13:J13"/>
    <mergeCell ref="I8:J8"/>
    <mergeCell ref="I19:J19"/>
    <mergeCell ref="I20:J20"/>
    <mergeCell ref="I21:J21"/>
    <mergeCell ref="I14:J14"/>
    <mergeCell ref="I15:J15"/>
    <mergeCell ref="I16:J16"/>
    <mergeCell ref="I17:J17"/>
    <mergeCell ref="I18:J18"/>
    <mergeCell ref="E20:F20"/>
    <mergeCell ref="E21:F21"/>
    <mergeCell ref="E14:F14"/>
    <mergeCell ref="E15:F15"/>
    <mergeCell ref="E16:F16"/>
    <mergeCell ref="E17:F17"/>
    <mergeCell ref="E18:F18"/>
    <mergeCell ref="E19:F19"/>
    <mergeCell ref="E13:F13"/>
    <mergeCell ref="E8:F8"/>
    <mergeCell ref="E9:F9"/>
    <mergeCell ref="E10:F10"/>
    <mergeCell ref="E11:F11"/>
    <mergeCell ref="E12:F12"/>
    <mergeCell ref="A8:B8"/>
    <mergeCell ref="A13:B13"/>
    <mergeCell ref="A14:B14"/>
    <mergeCell ref="A15:B15"/>
    <mergeCell ref="A16:B16"/>
    <mergeCell ref="A17:B17"/>
    <mergeCell ref="A9:B9"/>
    <mergeCell ref="A10:B10"/>
    <mergeCell ref="A11:B11"/>
    <mergeCell ref="A12:B12"/>
    <mergeCell ref="A21:B21"/>
    <mergeCell ref="A19:B19"/>
    <mergeCell ref="A20:B20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2022-07-18T16:40:40Z</cp:lastPrinted>
  <dcterms:created xsi:type="dcterms:W3CDTF">2022-07-17T14:49:38Z</dcterms:created>
  <dcterms:modified xsi:type="dcterms:W3CDTF">2022-07-18T17:42:59Z</dcterms:modified>
</cp:coreProperties>
</file>