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umo\OneDrive\Documentos\UNIVERSIDAD\CUARTO CURSO\IS II\Practica_IS2\3.Entrega parcial 3\"/>
    </mc:Choice>
  </mc:AlternateContent>
  <xr:revisionPtr revIDLastSave="0" documentId="13_ncr:1_{EEAF99F8-E98A-4148-81E9-551CF07741F8}" xr6:coauthVersionLast="45" xr6:coauthVersionMax="45" xr10:uidLastSave="{00000000-0000-0000-0000-000000000000}"/>
  <bookViews>
    <workbookView xWindow="-110" yWindow="-110" windowWidth="19420" windowHeight="10420" tabRatio="500" firstSheet="2" activeTab="2" xr2:uid="{00000000-000D-0000-FFFF-FFFF00000000}"/>
  </bookViews>
  <sheets>
    <sheet name="Equipo" sheetId="20" r:id="rId1"/>
    <sheet name="DatosProyecto" sheetId="2" r:id="rId2"/>
    <sheet name="PlanTareas" sheetId="15" r:id="rId3"/>
    <sheet name="resumen EVM" sheetId="6" r:id="rId4"/>
    <sheet name="CM" sheetId="16" r:id="rId5"/>
    <sheet name="PM" sheetId="14" r:id="rId6"/>
    <sheet name="GG" sheetId="13" r:id="rId7"/>
    <sheet name="LP" sheetId="12" r:id="rId8"/>
    <sheet name="GM" sheetId="10" r:id="rId9"/>
    <sheet name="Progresotareas" sheetId="18" r:id="rId10"/>
    <sheet name="ProgresoSemanal" sheetId="19" r:id="rId11"/>
    <sheet name="Gráfico EVM" sheetId="9" r:id="rId12"/>
  </sheets>
  <definedNames>
    <definedName name="CodigosActividad">DatosProyecto!$F$3:$F$202</definedName>
    <definedName name="EsfuerzodelPlan" localSheetId="2">PlanTareas!$E$6:$E$301</definedName>
    <definedName name="EsfuerzodelPlan" localSheetId="9">Progresotareas!$E$6:$E$299</definedName>
    <definedName name="EsfuerzodelPlan">#REF!</definedName>
    <definedName name="FasesProceso">DatosProyecto!$J$3:$J$31</definedName>
    <definedName name="log_CodigosActividad" localSheetId="4">CM!$C$4:$C$93</definedName>
    <definedName name="log_CodigosActividad" localSheetId="6">GG!$C$4:$C$249</definedName>
    <definedName name="log_CodigosActividad" localSheetId="8">GM!$C$4:$C$247</definedName>
    <definedName name="log_CodigosActividad" localSheetId="7">LP!$C$4:$C$248</definedName>
    <definedName name="log_CodigosActividad" localSheetId="5">PM!$C$4:$C$417</definedName>
    <definedName name="log_CodigosActividad">#REF!</definedName>
    <definedName name="log_HorasTrabajadas" localSheetId="4">CM!$E$4:$E$93</definedName>
    <definedName name="log_HorasTrabajadas" localSheetId="6">GG!$E$4:$E$249</definedName>
    <definedName name="log_HorasTrabajadas" localSheetId="8">GM!$E$4:$E$247</definedName>
    <definedName name="log_HorasTrabajadas" localSheetId="7">LP!$E$4:$E$248</definedName>
    <definedName name="log_HorasTrabajadas" localSheetId="5">PM!$E$4:$E$417</definedName>
    <definedName name="log_HorasTrabajadas">#REF!</definedName>
    <definedName name="log_NombresMiembroEquipo" localSheetId="4">CM!#REF!</definedName>
    <definedName name="log_NombresMiembroEquipo" localSheetId="6">GG!#REF!</definedName>
    <definedName name="log_NombresMiembroEquipo" localSheetId="8">GM!#REF!</definedName>
    <definedName name="log_NombresMiembroEquipo" localSheetId="7">LP!#REF!</definedName>
    <definedName name="log_NombresMiembroEquipo" localSheetId="5">PM!#REF!</definedName>
    <definedName name="log_NombresMiembroEquipo">#REF!</definedName>
    <definedName name="log_PorcentajeTareas" localSheetId="4">CM!$F$4:$F$93</definedName>
    <definedName name="log_PorcentajeTareas" localSheetId="6">GG!$F$4:$F$249</definedName>
    <definedName name="log_PorcentajeTareas" localSheetId="8">GM!$F$4:$F$247</definedName>
    <definedName name="log_PorcentajeTareas" localSheetId="7">LP!$F$4:$F$248</definedName>
    <definedName name="log_PorcentajeTareas" localSheetId="5">PM!$F$4:$F$417</definedName>
    <definedName name="log_PorcentajeTareas">#REF!</definedName>
    <definedName name="log_SemanaTrabajada" localSheetId="4">CM!$D$4:$D$93</definedName>
    <definedName name="log_SemanaTrabajada" localSheetId="6">GG!$D$4:$D$249</definedName>
    <definedName name="log_SemanaTrabajada" localSheetId="8">GM!$D$4:$D$247</definedName>
    <definedName name="log_SemanaTrabajada" localSheetId="7">LP!$D$4:$D$248</definedName>
    <definedName name="log_SemanaTrabajada" localSheetId="5">PM!$D$4:$D$417</definedName>
    <definedName name="log_SemanaTrabajada">#REF!</definedName>
    <definedName name="MiembrosEquipo">DatosProyecto!#REF!</definedName>
    <definedName name="PersonasdelPlan" localSheetId="2">PlanTareas!#REF!</definedName>
    <definedName name="PersonasdelPlan" localSheetId="9">Progresotareas!#REF!</definedName>
    <definedName name="PersonasdelPlan">#REF!</definedName>
    <definedName name="SemanadelPlan" localSheetId="2">PlanTareas!$D$6:$D$301</definedName>
    <definedName name="SemanadelPlan" localSheetId="9">Progresotareas!$D$6:$D$299</definedName>
    <definedName name="SemanadelPlan">#REF!</definedName>
    <definedName name="TareasdelPlan" localSheetId="2">PlanTareas!$C$6:$C$301</definedName>
    <definedName name="TareasdelPlan" localSheetId="9">Progresotareas!$C$6:$C$299</definedName>
    <definedName name="TareasdelPlan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5" i="15" l="1"/>
  <c r="G26" i="14" l="1"/>
  <c r="L26" i="14"/>
  <c r="G27" i="14"/>
  <c r="L27" i="14"/>
  <c r="L28" i="14"/>
  <c r="G28" i="14"/>
  <c r="L29" i="14"/>
  <c r="G29" i="14"/>
  <c r="L30" i="14"/>
  <c r="G30" i="14"/>
  <c r="L31" i="14"/>
  <c r="L32" i="14"/>
  <c r="G31" i="14"/>
  <c r="L33" i="14"/>
  <c r="G32" i="14"/>
  <c r="L34" i="14"/>
  <c r="G33" i="14"/>
  <c r="L35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G34" i="14"/>
  <c r="L51" i="14"/>
  <c r="G35" i="14"/>
  <c r="L52" i="14"/>
  <c r="B7" i="18" l="1"/>
  <c r="B8" i="18" s="1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H5" i="18"/>
  <c r="M5" i="18" s="1"/>
  <c r="I5" i="18"/>
  <c r="J5" i="18"/>
  <c r="K5" i="18"/>
  <c r="L5" i="18"/>
  <c r="Q5" i="18" s="1"/>
  <c r="B21" i="18"/>
  <c r="P5" i="18" l="1"/>
  <c r="O5" i="18"/>
  <c r="N5" i="18"/>
  <c r="K11" i="6" l="1"/>
  <c r="G6" i="15"/>
  <c r="L12" i="10" l="1"/>
  <c r="L13" i="10"/>
  <c r="L14" i="10"/>
  <c r="L15" i="10"/>
  <c r="G11" i="16" l="1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C53" i="19" l="1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124" i="18"/>
  <c r="E124" i="18" s="1"/>
  <c r="C123" i="18"/>
  <c r="E123" i="18" s="1"/>
  <c r="C122" i="18"/>
  <c r="E122" i="18" s="1"/>
  <c r="C121" i="18"/>
  <c r="G121" i="18" s="1"/>
  <c r="C120" i="18"/>
  <c r="G120" i="18" s="1"/>
  <c r="C119" i="18"/>
  <c r="G119" i="18" s="1"/>
  <c r="C118" i="18"/>
  <c r="E118" i="18" s="1"/>
  <c r="C117" i="18"/>
  <c r="E117" i="18" s="1"/>
  <c r="C116" i="18"/>
  <c r="G116" i="18" s="1"/>
  <c r="C115" i="18"/>
  <c r="G115" i="18" s="1"/>
  <c r="C114" i="18"/>
  <c r="E114" i="18" s="1"/>
  <c r="C113" i="18"/>
  <c r="G113" i="18" s="1"/>
  <c r="C112" i="18"/>
  <c r="G112" i="18" s="1"/>
  <c r="C111" i="18"/>
  <c r="G111" i="18" s="1"/>
  <c r="C110" i="18"/>
  <c r="E110" i="18" s="1"/>
  <c r="C109" i="18"/>
  <c r="E109" i="18" s="1"/>
  <c r="C108" i="18"/>
  <c r="G108" i="18" s="1"/>
  <c r="C107" i="18"/>
  <c r="G107" i="18" s="1"/>
  <c r="C106" i="18"/>
  <c r="E106" i="18" s="1"/>
  <c r="C105" i="18"/>
  <c r="G105" i="18" s="1"/>
  <c r="C104" i="18"/>
  <c r="G104" i="18" s="1"/>
  <c r="C103" i="18"/>
  <c r="G103" i="18" s="1"/>
  <c r="C102" i="18"/>
  <c r="E102" i="18" s="1"/>
  <c r="C101" i="18"/>
  <c r="E101" i="18" s="1"/>
  <c r="C100" i="18"/>
  <c r="G100" i="18" s="1"/>
  <c r="C99" i="18"/>
  <c r="E99" i="18" s="1"/>
  <c r="C98" i="18"/>
  <c r="E98" i="18" s="1"/>
  <c r="C97" i="18"/>
  <c r="E97" i="18" s="1"/>
  <c r="C96" i="18"/>
  <c r="E96" i="18" s="1"/>
  <c r="C95" i="18"/>
  <c r="E95" i="18" s="1"/>
  <c r="C94" i="18"/>
  <c r="E94" i="18" s="1"/>
  <c r="C93" i="18"/>
  <c r="E93" i="18" s="1"/>
  <c r="C92" i="18"/>
  <c r="G92" i="18" s="1"/>
  <c r="C91" i="18"/>
  <c r="G91" i="18" s="1"/>
  <c r="C90" i="18"/>
  <c r="E90" i="18" s="1"/>
  <c r="C89" i="18"/>
  <c r="E89" i="18" s="1"/>
  <c r="C88" i="18"/>
  <c r="E88" i="18" s="1"/>
  <c r="C87" i="18"/>
  <c r="E87" i="18" s="1"/>
  <c r="C86" i="18"/>
  <c r="E86" i="18" s="1"/>
  <c r="C85" i="18"/>
  <c r="E85" i="18" s="1"/>
  <c r="C84" i="18"/>
  <c r="G84" i="18" s="1"/>
  <c r="C83" i="18"/>
  <c r="E83" i="18" s="1"/>
  <c r="C82" i="18"/>
  <c r="E82" i="18" s="1"/>
  <c r="C81" i="18"/>
  <c r="E81" i="18" s="1"/>
  <c r="C80" i="18"/>
  <c r="E80" i="18" s="1"/>
  <c r="C79" i="18"/>
  <c r="E79" i="18" s="1"/>
  <c r="C78" i="18"/>
  <c r="E78" i="18" s="1"/>
  <c r="C77" i="18"/>
  <c r="E77" i="18" s="1"/>
  <c r="C76" i="18"/>
  <c r="G76" i="18" s="1"/>
  <c r="C75" i="18"/>
  <c r="G75" i="18" s="1"/>
  <c r="C74" i="18"/>
  <c r="E74" i="18" s="1"/>
  <c r="C73" i="18"/>
  <c r="E73" i="18" s="1"/>
  <c r="C72" i="18"/>
  <c r="E72" i="18" s="1"/>
  <c r="C71" i="18"/>
  <c r="E71" i="18" s="1"/>
  <c r="C70" i="18"/>
  <c r="E70" i="18" s="1"/>
  <c r="C69" i="18"/>
  <c r="E69" i="18" s="1"/>
  <c r="C68" i="18"/>
  <c r="G68" i="18" s="1"/>
  <c r="C67" i="18"/>
  <c r="G67" i="18" s="1"/>
  <c r="C66" i="18"/>
  <c r="E66" i="18" s="1"/>
  <c r="C65" i="18"/>
  <c r="E65" i="18" s="1"/>
  <c r="C64" i="18"/>
  <c r="E64" i="18" s="1"/>
  <c r="C63" i="18"/>
  <c r="E63" i="18" s="1"/>
  <c r="C62" i="18"/>
  <c r="E62" i="18" s="1"/>
  <c r="C61" i="18"/>
  <c r="E61" i="18" s="1"/>
  <c r="C60" i="18"/>
  <c r="G60" i="18" s="1"/>
  <c r="C59" i="18"/>
  <c r="E59" i="18" s="1"/>
  <c r="C58" i="18"/>
  <c r="E58" i="18" s="1"/>
  <c r="C57" i="18"/>
  <c r="E57" i="18" s="1"/>
  <c r="C56" i="18"/>
  <c r="E56" i="18" s="1"/>
  <c r="E116" i="18" l="1"/>
  <c r="G95" i="18"/>
  <c r="E107" i="18"/>
  <c r="G83" i="18"/>
  <c r="E100" i="18"/>
  <c r="G79" i="18"/>
  <c r="E91" i="18"/>
  <c r="G71" i="18"/>
  <c r="E84" i="18"/>
  <c r="G63" i="18"/>
  <c r="E75" i="18"/>
  <c r="G59" i="18"/>
  <c r="E68" i="18"/>
  <c r="G118" i="18"/>
  <c r="G109" i="18"/>
  <c r="G101" i="18"/>
  <c r="G82" i="18"/>
  <c r="G106" i="18"/>
  <c r="E115" i="18"/>
  <c r="G99" i="18"/>
  <c r="G58" i="18"/>
  <c r="E108" i="18"/>
  <c r="E76" i="18"/>
  <c r="G98" i="18"/>
  <c r="G122" i="18"/>
  <c r="G117" i="18"/>
  <c r="E67" i="18"/>
  <c r="G90" i="18"/>
  <c r="G114" i="18"/>
  <c r="G74" i="18"/>
  <c r="E92" i="18"/>
  <c r="E60" i="18"/>
  <c r="G87" i="18"/>
  <c r="G66" i="18"/>
  <c r="G110" i="18"/>
  <c r="G97" i="18"/>
  <c r="G89" i="18"/>
  <c r="G81" i="18"/>
  <c r="G73" i="18"/>
  <c r="G65" i="18"/>
  <c r="G57" i="18"/>
  <c r="E121" i="18"/>
  <c r="E113" i="18"/>
  <c r="E105" i="18"/>
  <c r="G96" i="18"/>
  <c r="G88" i="18"/>
  <c r="G80" i="18"/>
  <c r="G72" i="18"/>
  <c r="G64" i="18"/>
  <c r="G56" i="18"/>
  <c r="E112" i="18"/>
  <c r="E104" i="18"/>
  <c r="E119" i="18"/>
  <c r="E111" i="18"/>
  <c r="E103" i="18"/>
  <c r="G102" i="18"/>
  <c r="G94" i="18"/>
  <c r="G86" i="18"/>
  <c r="G78" i="18"/>
  <c r="G70" i="18"/>
  <c r="G62" i="18"/>
  <c r="E120" i="18"/>
  <c r="G93" i="18"/>
  <c r="G85" i="18"/>
  <c r="G77" i="18"/>
  <c r="G69" i="18"/>
  <c r="G61" i="18"/>
  <c r="E124" i="15"/>
  <c r="E123" i="15"/>
  <c r="E122" i="15"/>
  <c r="E121" i="15"/>
  <c r="E120" i="15"/>
  <c r="E119" i="15"/>
  <c r="E118" i="15"/>
  <c r="E117" i="15"/>
  <c r="E116" i="15"/>
  <c r="E115" i="15"/>
  <c r="E114" i="15"/>
  <c r="E113" i="15"/>
  <c r="E112" i="15"/>
  <c r="E111" i="15"/>
  <c r="E110" i="15"/>
  <c r="E109" i="15"/>
  <c r="E108" i="15"/>
  <c r="E107" i="15"/>
  <c r="E106" i="15"/>
  <c r="E105" i="15"/>
  <c r="E104" i="15"/>
  <c r="E103" i="15"/>
  <c r="E102" i="15"/>
  <c r="E101" i="15"/>
  <c r="E100" i="15"/>
  <c r="E99" i="15"/>
  <c r="E98" i="15"/>
  <c r="E97" i="15"/>
  <c r="E96" i="15"/>
  <c r="E95" i="15"/>
  <c r="E94" i="15"/>
  <c r="E93" i="15"/>
  <c r="E92" i="15"/>
  <c r="E91" i="15"/>
  <c r="E90" i="15"/>
  <c r="E89" i="15"/>
  <c r="E88" i="15"/>
  <c r="E87" i="15"/>
  <c r="E86" i="15"/>
  <c r="E85" i="15"/>
  <c r="E84" i="15"/>
  <c r="E83" i="15"/>
  <c r="E82" i="15"/>
  <c r="E81" i="15"/>
  <c r="E80" i="15"/>
  <c r="E79" i="15"/>
  <c r="E78" i="15"/>
  <c r="E77" i="15"/>
  <c r="E76" i="15"/>
  <c r="E75" i="15"/>
  <c r="E74" i="15"/>
  <c r="E73" i="15"/>
  <c r="E72" i="15"/>
  <c r="E71" i="15"/>
  <c r="E70" i="15"/>
  <c r="E69" i="15"/>
  <c r="E68" i="15"/>
  <c r="E67" i="15"/>
  <c r="E66" i="15"/>
  <c r="E65" i="15"/>
  <c r="E64" i="15"/>
  <c r="E63" i="15"/>
  <c r="E62" i="15"/>
  <c r="E61" i="15"/>
  <c r="E60" i="15"/>
  <c r="E59" i="15"/>
  <c r="E58" i="15"/>
  <c r="E57" i="15"/>
  <c r="E56" i="15"/>
  <c r="G4" i="13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7" i="15" l="1"/>
  <c r="C7" i="18" s="1"/>
  <c r="C8" i="15"/>
  <c r="C8" i="18" s="1"/>
  <c r="C9" i="15"/>
  <c r="C9" i="18" s="1"/>
  <c r="C10" i="15"/>
  <c r="C10" i="18" s="1"/>
  <c r="C11" i="15"/>
  <c r="C11" i="18" s="1"/>
  <c r="C12" i="15"/>
  <c r="C12" i="18" s="1"/>
  <c r="C13" i="15"/>
  <c r="C13" i="18" s="1"/>
  <c r="C14" i="15"/>
  <c r="C14" i="18" s="1"/>
  <c r="C15" i="15"/>
  <c r="C15" i="18" s="1"/>
  <c r="C16" i="15"/>
  <c r="C16" i="18" s="1"/>
  <c r="C17" i="15"/>
  <c r="C17" i="18" s="1"/>
  <c r="C18" i="15"/>
  <c r="C18" i="18" s="1"/>
  <c r="C19" i="15"/>
  <c r="C19" i="18" s="1"/>
  <c r="C20" i="15"/>
  <c r="C20" i="18" s="1"/>
  <c r="C21" i="15"/>
  <c r="C21" i="18" s="1"/>
  <c r="C22" i="15"/>
  <c r="C22" i="18" s="1"/>
  <c r="C23" i="15"/>
  <c r="C23" i="18" s="1"/>
  <c r="C24" i="15"/>
  <c r="C24" i="18" s="1"/>
  <c r="C25" i="15"/>
  <c r="C25" i="18" s="1"/>
  <c r="C26" i="15"/>
  <c r="C26" i="18" s="1"/>
  <c r="C27" i="15"/>
  <c r="C27" i="18" s="1"/>
  <c r="C28" i="15"/>
  <c r="C28" i="18" s="1"/>
  <c r="C29" i="15"/>
  <c r="C29" i="18" s="1"/>
  <c r="C30" i="15"/>
  <c r="C30" i="18" s="1"/>
  <c r="C31" i="15"/>
  <c r="C31" i="18" s="1"/>
  <c r="C32" i="15"/>
  <c r="C32" i="18" s="1"/>
  <c r="C33" i="15"/>
  <c r="C33" i="18" s="1"/>
  <c r="C34" i="15"/>
  <c r="C34" i="18" s="1"/>
  <c r="C35" i="15"/>
  <c r="C35" i="18" s="1"/>
  <c r="C36" i="15"/>
  <c r="C36" i="18" s="1"/>
  <c r="C37" i="15"/>
  <c r="C37" i="18" s="1"/>
  <c r="C38" i="15"/>
  <c r="C38" i="18" s="1"/>
  <c r="C39" i="15"/>
  <c r="C39" i="18" s="1"/>
  <c r="C40" i="15"/>
  <c r="C40" i="18" s="1"/>
  <c r="C41" i="15"/>
  <c r="C41" i="18" s="1"/>
  <c r="C42" i="15"/>
  <c r="C42" i="18" s="1"/>
  <c r="C43" i="15"/>
  <c r="C44" i="15"/>
  <c r="C44" i="18" s="1"/>
  <c r="C45" i="15"/>
  <c r="C45" i="18" s="1"/>
  <c r="C46" i="15"/>
  <c r="C46" i="18" s="1"/>
  <c r="C47" i="15"/>
  <c r="C47" i="18" s="1"/>
  <c r="C48" i="15"/>
  <c r="C48" i="18" s="1"/>
  <c r="C49" i="15"/>
  <c r="C49" i="18" s="1"/>
  <c r="C50" i="15"/>
  <c r="C50" i="18" s="1"/>
  <c r="C51" i="15"/>
  <c r="C51" i="18" s="1"/>
  <c r="C52" i="15"/>
  <c r="C52" i="18" s="1"/>
  <c r="C53" i="15"/>
  <c r="C53" i="18" s="1"/>
  <c r="C54" i="15"/>
  <c r="C54" i="18" s="1"/>
  <c r="C55" i="15"/>
  <c r="C55" i="18" s="1"/>
  <c r="H61" i="15"/>
  <c r="J62" i="15"/>
  <c r="K65" i="15"/>
  <c r="K66" i="15"/>
  <c r="H69" i="15"/>
  <c r="K70" i="15"/>
  <c r="K73" i="15"/>
  <c r="K74" i="15"/>
  <c r="J77" i="15"/>
  <c r="K78" i="15"/>
  <c r="C81" i="15"/>
  <c r="I81" i="15" s="1"/>
  <c r="C82" i="15"/>
  <c r="K82" i="15" s="1"/>
  <c r="C83" i="15"/>
  <c r="C84" i="15"/>
  <c r="C85" i="15"/>
  <c r="H85" i="15" s="1"/>
  <c r="C86" i="15"/>
  <c r="K86" i="15" s="1"/>
  <c r="C87" i="15"/>
  <c r="C88" i="15"/>
  <c r="C89" i="15"/>
  <c r="K89" i="15" s="1"/>
  <c r="C90" i="15"/>
  <c r="K90" i="15" s="1"/>
  <c r="C91" i="15"/>
  <c r="C92" i="15"/>
  <c r="C93" i="15"/>
  <c r="J93" i="15" s="1"/>
  <c r="C94" i="15"/>
  <c r="K94" i="15" s="1"/>
  <c r="C95" i="15"/>
  <c r="C96" i="15"/>
  <c r="C97" i="15"/>
  <c r="I97" i="15" s="1"/>
  <c r="C6" i="15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72" i="19"/>
  <c r="C4" i="19"/>
  <c r="H5" i="15"/>
  <c r="I5" i="15"/>
  <c r="J5" i="15"/>
  <c r="K5" i="15"/>
  <c r="G5" i="15"/>
  <c r="N59" i="18"/>
  <c r="O59" i="18"/>
  <c r="P59" i="18"/>
  <c r="Q59" i="18"/>
  <c r="N60" i="18"/>
  <c r="O60" i="18"/>
  <c r="P60" i="18"/>
  <c r="Q60" i="18"/>
  <c r="N61" i="18"/>
  <c r="O61" i="18"/>
  <c r="P61" i="18"/>
  <c r="Q61" i="18"/>
  <c r="N62" i="18"/>
  <c r="O62" i="18"/>
  <c r="P62" i="18"/>
  <c r="Q62" i="18"/>
  <c r="N63" i="18"/>
  <c r="O63" i="18"/>
  <c r="P63" i="18"/>
  <c r="Q63" i="18"/>
  <c r="N64" i="18"/>
  <c r="O64" i="18"/>
  <c r="P64" i="18"/>
  <c r="Q64" i="18"/>
  <c r="N65" i="18"/>
  <c r="O65" i="18"/>
  <c r="P65" i="18"/>
  <c r="Q65" i="18"/>
  <c r="N66" i="18"/>
  <c r="O66" i="18"/>
  <c r="P66" i="18"/>
  <c r="Q66" i="18"/>
  <c r="N67" i="18"/>
  <c r="O67" i="18"/>
  <c r="P67" i="18"/>
  <c r="Q67" i="18"/>
  <c r="N68" i="18"/>
  <c r="O68" i="18"/>
  <c r="P68" i="18"/>
  <c r="Q68" i="18"/>
  <c r="N69" i="18"/>
  <c r="O69" i="18"/>
  <c r="P69" i="18"/>
  <c r="Q69" i="18"/>
  <c r="N70" i="18"/>
  <c r="O70" i="18"/>
  <c r="P70" i="18"/>
  <c r="Q70" i="18"/>
  <c r="N71" i="18"/>
  <c r="O71" i="18"/>
  <c r="P71" i="18"/>
  <c r="Q71" i="18"/>
  <c r="N72" i="18"/>
  <c r="O72" i="18"/>
  <c r="P72" i="18"/>
  <c r="Q72" i="18"/>
  <c r="N73" i="18"/>
  <c r="O73" i="18"/>
  <c r="P73" i="18"/>
  <c r="Q73" i="18"/>
  <c r="N74" i="18"/>
  <c r="O74" i="18"/>
  <c r="P74" i="18"/>
  <c r="Q74" i="18"/>
  <c r="N75" i="18"/>
  <c r="O75" i="18"/>
  <c r="P75" i="18"/>
  <c r="Q75" i="18"/>
  <c r="N76" i="18"/>
  <c r="O76" i="18"/>
  <c r="P76" i="18"/>
  <c r="Q76" i="18"/>
  <c r="N77" i="18"/>
  <c r="O77" i="18"/>
  <c r="P77" i="18"/>
  <c r="Q77" i="18"/>
  <c r="N78" i="18"/>
  <c r="O78" i="18"/>
  <c r="P78" i="18"/>
  <c r="Q78" i="18"/>
  <c r="N79" i="18"/>
  <c r="O79" i="18"/>
  <c r="P79" i="18"/>
  <c r="Q79" i="18"/>
  <c r="N80" i="18"/>
  <c r="O80" i="18"/>
  <c r="P80" i="18"/>
  <c r="Q80" i="18"/>
  <c r="N81" i="18"/>
  <c r="O81" i="18"/>
  <c r="P81" i="18"/>
  <c r="Q81" i="18"/>
  <c r="N82" i="18"/>
  <c r="O82" i="18"/>
  <c r="P82" i="18"/>
  <c r="Q82" i="18"/>
  <c r="N83" i="18"/>
  <c r="O83" i="18"/>
  <c r="P83" i="18"/>
  <c r="Q83" i="18"/>
  <c r="N84" i="18"/>
  <c r="O84" i="18"/>
  <c r="P84" i="18"/>
  <c r="Q84" i="18"/>
  <c r="N85" i="18"/>
  <c r="O85" i="18"/>
  <c r="P85" i="18"/>
  <c r="Q85" i="18"/>
  <c r="N86" i="18"/>
  <c r="O86" i="18"/>
  <c r="P86" i="18"/>
  <c r="Q86" i="18"/>
  <c r="N87" i="18"/>
  <c r="O87" i="18"/>
  <c r="P87" i="18"/>
  <c r="Q87" i="18"/>
  <c r="N88" i="18"/>
  <c r="O88" i="18"/>
  <c r="P88" i="18"/>
  <c r="Q88" i="18"/>
  <c r="N89" i="18"/>
  <c r="O89" i="18"/>
  <c r="P89" i="18"/>
  <c r="Q89" i="18"/>
  <c r="N90" i="18"/>
  <c r="O90" i="18"/>
  <c r="P90" i="18"/>
  <c r="Q90" i="18"/>
  <c r="N91" i="18"/>
  <c r="O91" i="18"/>
  <c r="P91" i="18"/>
  <c r="Q91" i="18"/>
  <c r="N92" i="18"/>
  <c r="O92" i="18"/>
  <c r="P92" i="18"/>
  <c r="Q92" i="18"/>
  <c r="N93" i="18"/>
  <c r="O93" i="18"/>
  <c r="P93" i="18"/>
  <c r="Q93" i="18"/>
  <c r="N94" i="18"/>
  <c r="O94" i="18"/>
  <c r="P94" i="18"/>
  <c r="Q94" i="18"/>
  <c r="N95" i="18"/>
  <c r="O95" i="18"/>
  <c r="P95" i="18"/>
  <c r="Q95" i="18"/>
  <c r="N96" i="18"/>
  <c r="O96" i="18"/>
  <c r="P96" i="18"/>
  <c r="Q96" i="18"/>
  <c r="N97" i="18"/>
  <c r="O97" i="18"/>
  <c r="P97" i="18"/>
  <c r="Q97" i="18"/>
  <c r="N98" i="18"/>
  <c r="O98" i="18"/>
  <c r="P98" i="18"/>
  <c r="Q98" i="18"/>
  <c r="N99" i="18"/>
  <c r="O99" i="18"/>
  <c r="P99" i="18"/>
  <c r="Q99" i="18"/>
  <c r="N100" i="18"/>
  <c r="O100" i="18"/>
  <c r="P100" i="18"/>
  <c r="Q100" i="18"/>
  <c r="N101" i="18"/>
  <c r="O101" i="18"/>
  <c r="P101" i="18"/>
  <c r="Q101" i="18"/>
  <c r="N102" i="18"/>
  <c r="O102" i="18"/>
  <c r="P102" i="18"/>
  <c r="Q102" i="18"/>
  <c r="N103" i="18"/>
  <c r="O103" i="18"/>
  <c r="P103" i="18"/>
  <c r="Q103" i="18"/>
  <c r="N104" i="18"/>
  <c r="O104" i="18"/>
  <c r="P104" i="18"/>
  <c r="Q104" i="18"/>
  <c r="N105" i="18"/>
  <c r="O105" i="18"/>
  <c r="P105" i="18"/>
  <c r="Q105" i="18"/>
  <c r="N106" i="18"/>
  <c r="O106" i="18"/>
  <c r="P106" i="18"/>
  <c r="Q106" i="18"/>
  <c r="N107" i="18"/>
  <c r="O107" i="18"/>
  <c r="P107" i="18"/>
  <c r="Q107" i="18"/>
  <c r="N108" i="18"/>
  <c r="O108" i="18"/>
  <c r="P108" i="18"/>
  <c r="Q108" i="18"/>
  <c r="N109" i="18"/>
  <c r="O109" i="18"/>
  <c r="P109" i="18"/>
  <c r="Q109" i="18"/>
  <c r="N110" i="18"/>
  <c r="O110" i="18"/>
  <c r="P110" i="18"/>
  <c r="Q110" i="18"/>
  <c r="N111" i="18"/>
  <c r="O111" i="18"/>
  <c r="P111" i="18"/>
  <c r="Q111" i="18"/>
  <c r="N112" i="18"/>
  <c r="O112" i="18"/>
  <c r="P112" i="18"/>
  <c r="Q112" i="18"/>
  <c r="N113" i="18"/>
  <c r="O113" i="18"/>
  <c r="P113" i="18"/>
  <c r="Q113" i="18"/>
  <c r="N114" i="18"/>
  <c r="O114" i="18"/>
  <c r="P114" i="18"/>
  <c r="Q114" i="18"/>
  <c r="N115" i="18"/>
  <c r="O115" i="18"/>
  <c r="P115" i="18"/>
  <c r="Q115" i="18"/>
  <c r="N116" i="18"/>
  <c r="O116" i="18"/>
  <c r="P116" i="18"/>
  <c r="Q116" i="18"/>
  <c r="N117" i="18"/>
  <c r="O117" i="18"/>
  <c r="P117" i="18"/>
  <c r="Q117" i="18"/>
  <c r="N118" i="18"/>
  <c r="O118" i="18"/>
  <c r="P118" i="18"/>
  <c r="Q118" i="18"/>
  <c r="N119" i="18"/>
  <c r="O119" i="18"/>
  <c r="P119" i="18"/>
  <c r="Q119" i="18"/>
  <c r="N120" i="18"/>
  <c r="O120" i="18"/>
  <c r="P120" i="18"/>
  <c r="Q120" i="18"/>
  <c r="N121" i="18"/>
  <c r="O121" i="18"/>
  <c r="P121" i="18"/>
  <c r="Q121" i="18"/>
  <c r="N122" i="18"/>
  <c r="O122" i="18"/>
  <c r="P122" i="18"/>
  <c r="Q122" i="18"/>
  <c r="N123" i="18"/>
  <c r="O123" i="18"/>
  <c r="P123" i="18"/>
  <c r="Q123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M87" i="18"/>
  <c r="M88" i="18"/>
  <c r="M89" i="18"/>
  <c r="M90" i="18"/>
  <c r="M91" i="18"/>
  <c r="M92" i="18"/>
  <c r="M93" i="18"/>
  <c r="M94" i="18"/>
  <c r="M95" i="18"/>
  <c r="M96" i="18"/>
  <c r="M97" i="18"/>
  <c r="M98" i="18"/>
  <c r="M99" i="18"/>
  <c r="M100" i="18"/>
  <c r="M101" i="18"/>
  <c r="M102" i="18"/>
  <c r="M103" i="18"/>
  <c r="M104" i="18"/>
  <c r="M105" i="18"/>
  <c r="M106" i="18"/>
  <c r="M107" i="18"/>
  <c r="M108" i="18"/>
  <c r="M109" i="18"/>
  <c r="M110" i="18"/>
  <c r="M111" i="18"/>
  <c r="M112" i="18"/>
  <c r="M113" i="18"/>
  <c r="M114" i="18"/>
  <c r="M115" i="18"/>
  <c r="M116" i="18"/>
  <c r="M117" i="18"/>
  <c r="M118" i="18"/>
  <c r="M119" i="18"/>
  <c r="M120" i="18"/>
  <c r="M121" i="18"/>
  <c r="M122" i="18"/>
  <c r="M123" i="18"/>
  <c r="G25" i="10"/>
  <c r="L8" i="10"/>
  <c r="L37" i="10"/>
  <c r="L38" i="10"/>
  <c r="L40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6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37" i="13"/>
  <c r="L38" i="13"/>
  <c r="L41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94" i="13"/>
  <c r="L95" i="13"/>
  <c r="L96" i="13"/>
  <c r="L97" i="13"/>
  <c r="L98" i="13"/>
  <c r="L37" i="16"/>
  <c r="L38" i="16"/>
  <c r="L43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77" i="16"/>
  <c r="L78" i="16"/>
  <c r="L79" i="16"/>
  <c r="L80" i="16"/>
  <c r="L81" i="16"/>
  <c r="L82" i="16"/>
  <c r="L83" i="16"/>
  <c r="L84" i="16"/>
  <c r="L85" i="16"/>
  <c r="L86" i="16"/>
  <c r="L87" i="16"/>
  <c r="L88" i="16"/>
  <c r="L89" i="16"/>
  <c r="L90" i="16"/>
  <c r="L91" i="16"/>
  <c r="L92" i="16"/>
  <c r="L93" i="16"/>
  <c r="L94" i="16"/>
  <c r="L95" i="16"/>
  <c r="L96" i="16"/>
  <c r="L97" i="16"/>
  <c r="L98" i="16"/>
  <c r="L99" i="16"/>
  <c r="L8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I59" i="18"/>
  <c r="J59" i="18"/>
  <c r="K59" i="18"/>
  <c r="L59" i="18"/>
  <c r="I60" i="18"/>
  <c r="J60" i="18"/>
  <c r="K60" i="18"/>
  <c r="L60" i="18"/>
  <c r="I61" i="18"/>
  <c r="J61" i="18"/>
  <c r="K61" i="18"/>
  <c r="L61" i="18"/>
  <c r="I62" i="18"/>
  <c r="J62" i="18"/>
  <c r="K62" i="18"/>
  <c r="L62" i="18"/>
  <c r="I63" i="18"/>
  <c r="J63" i="18"/>
  <c r="K63" i="18"/>
  <c r="L63" i="18"/>
  <c r="I64" i="18"/>
  <c r="J64" i="18"/>
  <c r="K64" i="18"/>
  <c r="L64" i="18"/>
  <c r="I65" i="18"/>
  <c r="J65" i="18"/>
  <c r="K65" i="18"/>
  <c r="L65" i="18"/>
  <c r="I66" i="18"/>
  <c r="J66" i="18"/>
  <c r="K66" i="18"/>
  <c r="L66" i="18"/>
  <c r="I67" i="18"/>
  <c r="J67" i="18"/>
  <c r="K67" i="18"/>
  <c r="L67" i="18"/>
  <c r="I68" i="18"/>
  <c r="J68" i="18"/>
  <c r="K68" i="18"/>
  <c r="L68" i="18"/>
  <c r="I69" i="18"/>
  <c r="J69" i="18"/>
  <c r="K69" i="18"/>
  <c r="L69" i="18"/>
  <c r="I70" i="18"/>
  <c r="J70" i="18"/>
  <c r="K70" i="18"/>
  <c r="L70" i="18"/>
  <c r="I71" i="18"/>
  <c r="J71" i="18"/>
  <c r="K71" i="18"/>
  <c r="L71" i="18"/>
  <c r="I72" i="18"/>
  <c r="J72" i="18"/>
  <c r="K72" i="18"/>
  <c r="L72" i="18"/>
  <c r="I73" i="18"/>
  <c r="J73" i="18"/>
  <c r="K73" i="18"/>
  <c r="L73" i="18"/>
  <c r="I74" i="18"/>
  <c r="J74" i="18"/>
  <c r="K74" i="18"/>
  <c r="L74" i="18"/>
  <c r="I75" i="18"/>
  <c r="J75" i="18"/>
  <c r="K75" i="18"/>
  <c r="L75" i="18"/>
  <c r="I76" i="18"/>
  <c r="J76" i="18"/>
  <c r="K76" i="18"/>
  <c r="L76" i="18"/>
  <c r="I77" i="18"/>
  <c r="J77" i="18"/>
  <c r="K77" i="18"/>
  <c r="L77" i="18"/>
  <c r="I78" i="18"/>
  <c r="J78" i="18"/>
  <c r="K78" i="18"/>
  <c r="L78" i="18"/>
  <c r="I79" i="18"/>
  <c r="J79" i="18"/>
  <c r="K79" i="18"/>
  <c r="L79" i="18"/>
  <c r="I80" i="18"/>
  <c r="J80" i="18"/>
  <c r="K80" i="18"/>
  <c r="L80" i="18"/>
  <c r="I81" i="18"/>
  <c r="J81" i="18"/>
  <c r="K81" i="18"/>
  <c r="L81" i="18"/>
  <c r="I82" i="18"/>
  <c r="J82" i="18"/>
  <c r="K82" i="18"/>
  <c r="L82" i="18"/>
  <c r="I83" i="18"/>
  <c r="J83" i="18"/>
  <c r="K83" i="18"/>
  <c r="L83" i="18"/>
  <c r="I84" i="18"/>
  <c r="J84" i="18"/>
  <c r="K84" i="18"/>
  <c r="L84" i="18"/>
  <c r="I85" i="18"/>
  <c r="J85" i="18"/>
  <c r="K85" i="18"/>
  <c r="L85" i="18"/>
  <c r="I86" i="18"/>
  <c r="J86" i="18"/>
  <c r="K86" i="18"/>
  <c r="L86" i="18"/>
  <c r="I87" i="18"/>
  <c r="J87" i="18"/>
  <c r="K87" i="18"/>
  <c r="L87" i="18"/>
  <c r="I88" i="18"/>
  <c r="J88" i="18"/>
  <c r="K88" i="18"/>
  <c r="L88" i="18"/>
  <c r="I89" i="18"/>
  <c r="J89" i="18"/>
  <c r="K89" i="18"/>
  <c r="L89" i="18"/>
  <c r="I90" i="18"/>
  <c r="J90" i="18"/>
  <c r="K90" i="18"/>
  <c r="L90" i="18"/>
  <c r="I91" i="18"/>
  <c r="J91" i="18"/>
  <c r="K91" i="18"/>
  <c r="L91" i="18"/>
  <c r="I92" i="18"/>
  <c r="J92" i="18"/>
  <c r="K92" i="18"/>
  <c r="L92" i="18"/>
  <c r="I93" i="18"/>
  <c r="J93" i="18"/>
  <c r="K93" i="18"/>
  <c r="L93" i="18"/>
  <c r="I94" i="18"/>
  <c r="J94" i="18"/>
  <c r="K94" i="18"/>
  <c r="L94" i="18"/>
  <c r="I95" i="18"/>
  <c r="J95" i="18"/>
  <c r="K95" i="18"/>
  <c r="L95" i="18"/>
  <c r="I96" i="18"/>
  <c r="J96" i="18"/>
  <c r="K96" i="18"/>
  <c r="L96" i="18"/>
  <c r="I97" i="18"/>
  <c r="J97" i="18"/>
  <c r="K97" i="18"/>
  <c r="L97" i="18"/>
  <c r="I98" i="18"/>
  <c r="J98" i="18"/>
  <c r="K98" i="18"/>
  <c r="L98" i="18"/>
  <c r="I99" i="18"/>
  <c r="J99" i="18"/>
  <c r="K99" i="18"/>
  <c r="L99" i="18"/>
  <c r="I100" i="18"/>
  <c r="J100" i="18"/>
  <c r="K100" i="18"/>
  <c r="L100" i="18"/>
  <c r="I101" i="18"/>
  <c r="J101" i="18"/>
  <c r="K101" i="18"/>
  <c r="L101" i="18"/>
  <c r="I102" i="18"/>
  <c r="J102" i="18"/>
  <c r="K102" i="18"/>
  <c r="L102" i="18"/>
  <c r="I103" i="18"/>
  <c r="J103" i="18"/>
  <c r="K103" i="18"/>
  <c r="L103" i="18"/>
  <c r="I104" i="18"/>
  <c r="J104" i="18"/>
  <c r="K104" i="18"/>
  <c r="L104" i="18"/>
  <c r="I105" i="18"/>
  <c r="J105" i="18"/>
  <c r="K105" i="18"/>
  <c r="L105" i="18"/>
  <c r="I106" i="18"/>
  <c r="J106" i="18"/>
  <c r="K106" i="18"/>
  <c r="L106" i="18"/>
  <c r="I107" i="18"/>
  <c r="J107" i="18"/>
  <c r="K107" i="18"/>
  <c r="L107" i="18"/>
  <c r="I108" i="18"/>
  <c r="J108" i="18"/>
  <c r="K108" i="18"/>
  <c r="L108" i="18"/>
  <c r="I109" i="18"/>
  <c r="J109" i="18"/>
  <c r="K109" i="18"/>
  <c r="L109" i="18"/>
  <c r="I110" i="18"/>
  <c r="J110" i="18"/>
  <c r="K110" i="18"/>
  <c r="L110" i="18"/>
  <c r="I111" i="18"/>
  <c r="J111" i="18"/>
  <c r="K111" i="18"/>
  <c r="L111" i="18"/>
  <c r="I112" i="18"/>
  <c r="J112" i="18"/>
  <c r="K112" i="18"/>
  <c r="L112" i="18"/>
  <c r="I113" i="18"/>
  <c r="J113" i="18"/>
  <c r="K113" i="18"/>
  <c r="L113" i="18"/>
  <c r="I114" i="18"/>
  <c r="J114" i="18"/>
  <c r="K114" i="18"/>
  <c r="L114" i="18"/>
  <c r="I115" i="18"/>
  <c r="J115" i="18"/>
  <c r="K115" i="18"/>
  <c r="L115" i="18"/>
  <c r="I116" i="18"/>
  <c r="J116" i="18"/>
  <c r="K116" i="18"/>
  <c r="L116" i="18"/>
  <c r="I117" i="18"/>
  <c r="J117" i="18"/>
  <c r="K117" i="18"/>
  <c r="L117" i="18"/>
  <c r="I118" i="18"/>
  <c r="J118" i="18"/>
  <c r="K118" i="18"/>
  <c r="L118" i="18"/>
  <c r="I119" i="18"/>
  <c r="J119" i="18"/>
  <c r="K119" i="18"/>
  <c r="L119" i="18"/>
  <c r="I120" i="18"/>
  <c r="J120" i="18"/>
  <c r="K120" i="18"/>
  <c r="L120" i="18"/>
  <c r="I121" i="18"/>
  <c r="J121" i="18"/>
  <c r="K121" i="18"/>
  <c r="L121" i="18"/>
  <c r="I122" i="18"/>
  <c r="J122" i="18"/>
  <c r="K122" i="18"/>
  <c r="L122" i="18"/>
  <c r="I123" i="18"/>
  <c r="J123" i="18"/>
  <c r="K123" i="18"/>
  <c r="L123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68" i="15"/>
  <c r="I68" i="15"/>
  <c r="J68" i="15"/>
  <c r="K68" i="15"/>
  <c r="J69" i="15"/>
  <c r="K69" i="15"/>
  <c r="H71" i="15"/>
  <c r="I71" i="15"/>
  <c r="J71" i="15"/>
  <c r="K71" i="15"/>
  <c r="H72" i="15"/>
  <c r="I72" i="15"/>
  <c r="J72" i="15"/>
  <c r="K72" i="15"/>
  <c r="I73" i="15"/>
  <c r="J73" i="15"/>
  <c r="H75" i="15"/>
  <c r="I75" i="15"/>
  <c r="J75" i="15"/>
  <c r="K75" i="15"/>
  <c r="H76" i="15"/>
  <c r="I76" i="15"/>
  <c r="J76" i="15"/>
  <c r="K76" i="15"/>
  <c r="H77" i="15"/>
  <c r="I77" i="15"/>
  <c r="H79" i="15"/>
  <c r="I79" i="15"/>
  <c r="J79" i="15"/>
  <c r="K79" i="15"/>
  <c r="H80" i="15"/>
  <c r="I80" i="15"/>
  <c r="J80" i="15"/>
  <c r="K80" i="15"/>
  <c r="H81" i="15"/>
  <c r="K81" i="15"/>
  <c r="J82" i="15"/>
  <c r="H83" i="15"/>
  <c r="I83" i="15"/>
  <c r="J83" i="15"/>
  <c r="K83" i="15"/>
  <c r="H84" i="15"/>
  <c r="I84" i="15"/>
  <c r="J84" i="15"/>
  <c r="K84" i="15"/>
  <c r="J85" i="15"/>
  <c r="K85" i="15"/>
  <c r="H87" i="15"/>
  <c r="I87" i="15"/>
  <c r="J87" i="15"/>
  <c r="K87" i="15"/>
  <c r="H88" i="15"/>
  <c r="I88" i="15"/>
  <c r="J88" i="15"/>
  <c r="K88" i="15"/>
  <c r="I89" i="15"/>
  <c r="J89" i="15"/>
  <c r="H91" i="15"/>
  <c r="I91" i="15"/>
  <c r="J91" i="15"/>
  <c r="K91" i="15"/>
  <c r="H92" i="15"/>
  <c r="I92" i="15"/>
  <c r="J92" i="15"/>
  <c r="K92" i="15"/>
  <c r="H93" i="15"/>
  <c r="I93" i="15"/>
  <c r="H95" i="15"/>
  <c r="I95" i="15"/>
  <c r="J95" i="15"/>
  <c r="K95" i="15"/>
  <c r="H96" i="15"/>
  <c r="I96" i="15"/>
  <c r="J96" i="15"/>
  <c r="K96" i="15"/>
  <c r="H97" i="15"/>
  <c r="K97" i="15"/>
  <c r="H98" i="15"/>
  <c r="I98" i="15"/>
  <c r="J98" i="15"/>
  <c r="K98" i="15"/>
  <c r="H99" i="15"/>
  <c r="I99" i="15"/>
  <c r="J99" i="15"/>
  <c r="K99" i="15"/>
  <c r="H100" i="15"/>
  <c r="I100" i="15"/>
  <c r="J100" i="15"/>
  <c r="K100" i="15"/>
  <c r="H101" i="15"/>
  <c r="I101" i="15"/>
  <c r="J101" i="15"/>
  <c r="K101" i="15"/>
  <c r="H102" i="15"/>
  <c r="I102" i="15"/>
  <c r="J102" i="15"/>
  <c r="K102" i="15"/>
  <c r="H103" i="15"/>
  <c r="I103" i="15"/>
  <c r="J103" i="15"/>
  <c r="K103" i="15"/>
  <c r="H104" i="15"/>
  <c r="I104" i="15"/>
  <c r="J104" i="15"/>
  <c r="K104" i="15"/>
  <c r="H105" i="15"/>
  <c r="I105" i="15"/>
  <c r="J105" i="15"/>
  <c r="K105" i="15"/>
  <c r="H106" i="15"/>
  <c r="I106" i="15"/>
  <c r="J106" i="15"/>
  <c r="K106" i="15"/>
  <c r="H107" i="15"/>
  <c r="I107" i="15"/>
  <c r="J107" i="15"/>
  <c r="K107" i="15"/>
  <c r="H108" i="15"/>
  <c r="I108" i="15"/>
  <c r="J108" i="15"/>
  <c r="K108" i="15"/>
  <c r="H109" i="15"/>
  <c r="I109" i="15"/>
  <c r="J109" i="15"/>
  <c r="K109" i="15"/>
  <c r="H110" i="15"/>
  <c r="I110" i="15"/>
  <c r="J110" i="15"/>
  <c r="K110" i="15"/>
  <c r="H111" i="15"/>
  <c r="I111" i="15"/>
  <c r="J111" i="15"/>
  <c r="K111" i="15"/>
  <c r="H112" i="15"/>
  <c r="I112" i="15"/>
  <c r="J112" i="15"/>
  <c r="K112" i="15"/>
  <c r="H113" i="15"/>
  <c r="I113" i="15"/>
  <c r="J113" i="15"/>
  <c r="K113" i="15"/>
  <c r="H114" i="15"/>
  <c r="I114" i="15"/>
  <c r="J114" i="15"/>
  <c r="K114" i="15"/>
  <c r="H115" i="15"/>
  <c r="I115" i="15"/>
  <c r="J115" i="15"/>
  <c r="K115" i="15"/>
  <c r="H116" i="15"/>
  <c r="I116" i="15"/>
  <c r="J116" i="15"/>
  <c r="K116" i="15"/>
  <c r="H117" i="15"/>
  <c r="I117" i="15"/>
  <c r="J117" i="15"/>
  <c r="K117" i="15"/>
  <c r="H118" i="15"/>
  <c r="I118" i="15"/>
  <c r="J118" i="15"/>
  <c r="K118" i="15"/>
  <c r="H119" i="15"/>
  <c r="I119" i="15"/>
  <c r="J119" i="15"/>
  <c r="K119" i="15"/>
  <c r="H120" i="15"/>
  <c r="I120" i="15"/>
  <c r="J120" i="15"/>
  <c r="K120" i="15"/>
  <c r="H121" i="15"/>
  <c r="I121" i="15"/>
  <c r="J121" i="15"/>
  <c r="K121" i="15"/>
  <c r="H122" i="15"/>
  <c r="I122" i="15"/>
  <c r="J122" i="15"/>
  <c r="K122" i="15"/>
  <c r="H123" i="15"/>
  <c r="I123" i="15"/>
  <c r="J123" i="15"/>
  <c r="K123" i="15"/>
  <c r="G68" i="15"/>
  <c r="G71" i="15"/>
  <c r="G72" i="15"/>
  <c r="G75" i="15"/>
  <c r="G76" i="15"/>
  <c r="G79" i="15"/>
  <c r="G80" i="15"/>
  <c r="G83" i="15"/>
  <c r="G84" i="15"/>
  <c r="G87" i="15"/>
  <c r="G88" i="15"/>
  <c r="G91" i="15"/>
  <c r="G92" i="15"/>
  <c r="G95" i="15"/>
  <c r="G96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B22" i="18"/>
  <c r="B23" i="18" s="1"/>
  <c r="B24" i="18" s="1"/>
  <c r="B25" i="18" s="1"/>
  <c r="B26" i="18" s="1"/>
  <c r="B27" i="18" s="1"/>
  <c r="B28" i="18" s="1"/>
  <c r="B29" i="18" s="1"/>
  <c r="B30" i="18" s="1"/>
  <c r="B31" i="18" s="1"/>
  <c r="B32" i="18" s="1"/>
  <c r="B33" i="18" s="1"/>
  <c r="B34" i="18" s="1"/>
  <c r="B35" i="18" s="1"/>
  <c r="B36" i="18" s="1"/>
  <c r="B37" i="18" s="1"/>
  <c r="B38" i="18" s="1"/>
  <c r="B39" i="18" s="1"/>
  <c r="B40" i="18" s="1"/>
  <c r="B41" i="18" s="1"/>
  <c r="B42" i="18" s="1"/>
  <c r="B43" i="18" s="1"/>
  <c r="B44" i="18" s="1"/>
  <c r="B45" i="18" s="1"/>
  <c r="B46" i="18" s="1"/>
  <c r="B47" i="18" s="1"/>
  <c r="B48" i="18" s="1"/>
  <c r="B49" i="18" s="1"/>
  <c r="B50" i="18" s="1"/>
  <c r="B51" i="18" s="1"/>
  <c r="B52" i="18" s="1"/>
  <c r="B53" i="18" s="1"/>
  <c r="B54" i="18" s="1"/>
  <c r="B55" i="18" s="1"/>
  <c r="B56" i="18" s="1"/>
  <c r="B57" i="18" s="1"/>
  <c r="B58" i="18" s="1"/>
  <c r="B59" i="18" s="1"/>
  <c r="B60" i="18" s="1"/>
  <c r="B61" i="18" s="1"/>
  <c r="B62" i="18" s="1"/>
  <c r="B63" i="18" s="1"/>
  <c r="B64" i="18" s="1"/>
  <c r="B65" i="18" s="1"/>
  <c r="B66" i="18" s="1"/>
  <c r="B67" i="18" s="1"/>
  <c r="B68" i="18" s="1"/>
  <c r="B69" i="18" s="1"/>
  <c r="B70" i="18" s="1"/>
  <c r="B71" i="18" s="1"/>
  <c r="B72" i="18" s="1"/>
  <c r="B73" i="18" s="1"/>
  <c r="B74" i="18" s="1"/>
  <c r="B75" i="18" s="1"/>
  <c r="B76" i="18" s="1"/>
  <c r="B77" i="18" s="1"/>
  <c r="B78" i="18" s="1"/>
  <c r="B79" i="18" s="1"/>
  <c r="B80" i="18" s="1"/>
  <c r="B81" i="18" s="1"/>
  <c r="B82" i="18" s="1"/>
  <c r="B83" i="18" s="1"/>
  <c r="B84" i="18" s="1"/>
  <c r="B85" i="18" s="1"/>
  <c r="B86" i="18" s="1"/>
  <c r="B87" i="18" s="1"/>
  <c r="B88" i="18" s="1"/>
  <c r="B89" i="18" s="1"/>
  <c r="B90" i="18" s="1"/>
  <c r="B91" i="18" s="1"/>
  <c r="B92" i="18" s="1"/>
  <c r="B93" i="18" s="1"/>
  <c r="B94" i="18" s="1"/>
  <c r="B95" i="18" s="1"/>
  <c r="B96" i="18" s="1"/>
  <c r="B97" i="18" s="1"/>
  <c r="B98" i="18" s="1"/>
  <c r="B99" i="18" s="1"/>
  <c r="B100" i="18" s="1"/>
  <c r="B101" i="18" s="1"/>
  <c r="B102" i="18" s="1"/>
  <c r="B103" i="18" s="1"/>
  <c r="B104" i="18" s="1"/>
  <c r="B105" i="18" s="1"/>
  <c r="B106" i="18" s="1"/>
  <c r="B107" i="18" s="1"/>
  <c r="B108" i="18" s="1"/>
  <c r="B109" i="18" s="1"/>
  <c r="B110" i="18" s="1"/>
  <c r="B111" i="18" s="1"/>
  <c r="B112" i="18" s="1"/>
  <c r="B113" i="18" s="1"/>
  <c r="B114" i="18" s="1"/>
  <c r="B115" i="18" s="1"/>
  <c r="B116" i="18" s="1"/>
  <c r="B117" i="18" s="1"/>
  <c r="B118" i="18" s="1"/>
  <c r="B119" i="18" s="1"/>
  <c r="B120" i="18" s="1"/>
  <c r="B121" i="18" s="1"/>
  <c r="B122" i="18" s="1"/>
  <c r="B123" i="18" s="1"/>
  <c r="B124" i="18" s="1"/>
  <c r="G92" i="16"/>
  <c r="G91" i="16"/>
  <c r="G90" i="16"/>
  <c r="G89" i="16"/>
  <c r="G88" i="16"/>
  <c r="G87" i="16"/>
  <c r="G86" i="16"/>
  <c r="G85" i="16"/>
  <c r="G84" i="16"/>
  <c r="G83" i="16"/>
  <c r="G82" i="16"/>
  <c r="G81" i="16"/>
  <c r="G80" i="16"/>
  <c r="G79" i="16"/>
  <c r="G78" i="16"/>
  <c r="G77" i="16"/>
  <c r="G76" i="16"/>
  <c r="G75" i="16"/>
  <c r="G74" i="16"/>
  <c r="G73" i="16"/>
  <c r="G72" i="16"/>
  <c r="G71" i="16"/>
  <c r="G70" i="16"/>
  <c r="G69" i="16"/>
  <c r="G68" i="16"/>
  <c r="G67" i="16"/>
  <c r="G66" i="16"/>
  <c r="G65" i="16"/>
  <c r="G64" i="16"/>
  <c r="G63" i="16"/>
  <c r="G62" i="16"/>
  <c r="G61" i="16"/>
  <c r="G60" i="16"/>
  <c r="G59" i="16"/>
  <c r="G58" i="16"/>
  <c r="G57" i="16"/>
  <c r="G56" i="16"/>
  <c r="G55" i="16"/>
  <c r="G54" i="16"/>
  <c r="G53" i="16"/>
  <c r="G52" i="16"/>
  <c r="G51" i="16"/>
  <c r="G50" i="16"/>
  <c r="G49" i="16"/>
  <c r="G48" i="16"/>
  <c r="G47" i="16"/>
  <c r="G46" i="16"/>
  <c r="G45" i="16"/>
  <c r="G44" i="16"/>
  <c r="G43" i="16"/>
  <c r="G42" i="16"/>
  <c r="G41" i="16"/>
  <c r="G40" i="16"/>
  <c r="G39" i="16"/>
  <c r="G38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10" i="16"/>
  <c r="G9" i="16"/>
  <c r="G8" i="16"/>
  <c r="G7" i="16"/>
  <c r="G6" i="16"/>
  <c r="J5" i="16"/>
  <c r="J6" i="16" s="1"/>
  <c r="J7" i="16" s="1"/>
  <c r="J8" i="16" s="1"/>
  <c r="J9" i="16" s="1"/>
  <c r="J10" i="16" s="1"/>
  <c r="J11" i="16" s="1"/>
  <c r="J12" i="16" s="1"/>
  <c r="J13" i="16" s="1"/>
  <c r="J14" i="16" s="1"/>
  <c r="J15" i="16" s="1"/>
  <c r="J16" i="16" s="1"/>
  <c r="J17" i="16" s="1"/>
  <c r="J18" i="16" s="1"/>
  <c r="J19" i="16" s="1"/>
  <c r="J20" i="16" s="1"/>
  <c r="J21" i="16" s="1"/>
  <c r="J22" i="16" s="1"/>
  <c r="J23" i="16" s="1"/>
  <c r="J24" i="16" s="1"/>
  <c r="J25" i="16" s="1"/>
  <c r="J26" i="16" s="1"/>
  <c r="J27" i="16" s="1"/>
  <c r="J28" i="16" s="1"/>
  <c r="J29" i="16" s="1"/>
  <c r="J30" i="16" s="1"/>
  <c r="J31" i="16" s="1"/>
  <c r="J32" i="16" s="1"/>
  <c r="J33" i="16" s="1"/>
  <c r="J34" i="16" s="1"/>
  <c r="J35" i="16" s="1"/>
  <c r="J36" i="16" s="1"/>
  <c r="J37" i="16" s="1"/>
  <c r="J38" i="16" s="1"/>
  <c r="J39" i="16" s="1"/>
  <c r="J40" i="16" s="1"/>
  <c r="J41" i="16" s="1"/>
  <c r="J42" i="16" s="1"/>
  <c r="J43" i="16" s="1"/>
  <c r="J44" i="16" s="1"/>
  <c r="J45" i="16" s="1"/>
  <c r="J46" i="16" s="1"/>
  <c r="J47" i="16" s="1"/>
  <c r="J48" i="16" s="1"/>
  <c r="J49" i="16" s="1"/>
  <c r="J50" i="16" s="1"/>
  <c r="J51" i="16" s="1"/>
  <c r="J52" i="16" s="1"/>
  <c r="J53" i="16" s="1"/>
  <c r="J54" i="16" s="1"/>
  <c r="J55" i="16" s="1"/>
  <c r="J56" i="16" s="1"/>
  <c r="J57" i="16" s="1"/>
  <c r="J58" i="16" s="1"/>
  <c r="J59" i="16" s="1"/>
  <c r="J60" i="16" s="1"/>
  <c r="J61" i="16" s="1"/>
  <c r="J62" i="16" s="1"/>
  <c r="J63" i="16" s="1"/>
  <c r="J64" i="16" s="1"/>
  <c r="J65" i="16" s="1"/>
  <c r="J66" i="16" s="1"/>
  <c r="J67" i="16" s="1"/>
  <c r="J68" i="16" s="1"/>
  <c r="J69" i="16" s="1"/>
  <c r="J70" i="16" s="1"/>
  <c r="J71" i="16" s="1"/>
  <c r="J72" i="16" s="1"/>
  <c r="J73" i="16" s="1"/>
  <c r="J74" i="16" s="1"/>
  <c r="J75" i="16" s="1"/>
  <c r="J76" i="16" s="1"/>
  <c r="J77" i="16" s="1"/>
  <c r="J78" i="16" s="1"/>
  <c r="J79" i="16" s="1"/>
  <c r="J80" i="16" s="1"/>
  <c r="J81" i="16" s="1"/>
  <c r="J82" i="16" s="1"/>
  <c r="J83" i="16" s="1"/>
  <c r="J84" i="16" s="1"/>
  <c r="J85" i="16" s="1"/>
  <c r="J86" i="16" s="1"/>
  <c r="J87" i="16" s="1"/>
  <c r="J88" i="16" s="1"/>
  <c r="J89" i="16" s="1"/>
  <c r="J90" i="16" s="1"/>
  <c r="J91" i="16" s="1"/>
  <c r="J92" i="16" s="1"/>
  <c r="J93" i="16" s="1"/>
  <c r="J94" i="16" s="1"/>
  <c r="J95" i="16" s="1"/>
  <c r="J96" i="16" s="1"/>
  <c r="J97" i="16" s="1"/>
  <c r="J98" i="16" s="1"/>
  <c r="J99" i="16" s="1"/>
  <c r="J100" i="16" s="1"/>
  <c r="J101" i="16" s="1"/>
  <c r="J102" i="16" s="1"/>
  <c r="J103" i="16" s="1"/>
  <c r="G5" i="16"/>
  <c r="B5" i="16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B40" i="16" s="1"/>
  <c r="B41" i="16" s="1"/>
  <c r="B42" i="16" s="1"/>
  <c r="B43" i="16" s="1"/>
  <c r="B44" i="16" s="1"/>
  <c r="B45" i="16" s="1"/>
  <c r="B46" i="16" s="1"/>
  <c r="B47" i="16" s="1"/>
  <c r="B48" i="16" s="1"/>
  <c r="B49" i="16" s="1"/>
  <c r="B50" i="16" s="1"/>
  <c r="B51" i="16" s="1"/>
  <c r="B52" i="16" s="1"/>
  <c r="B53" i="16" s="1"/>
  <c r="B54" i="16" s="1"/>
  <c r="B55" i="16" s="1"/>
  <c r="B56" i="16" s="1"/>
  <c r="B57" i="16" s="1"/>
  <c r="B58" i="16" s="1"/>
  <c r="B59" i="16" s="1"/>
  <c r="B60" i="16" s="1"/>
  <c r="B61" i="16" s="1"/>
  <c r="B62" i="16" s="1"/>
  <c r="B63" i="16" s="1"/>
  <c r="B64" i="16" s="1"/>
  <c r="B65" i="16" s="1"/>
  <c r="B66" i="16" s="1"/>
  <c r="B67" i="16" s="1"/>
  <c r="B68" i="16" s="1"/>
  <c r="B69" i="16" s="1"/>
  <c r="B70" i="16" s="1"/>
  <c r="B71" i="16" s="1"/>
  <c r="B72" i="16" s="1"/>
  <c r="B73" i="16" s="1"/>
  <c r="B74" i="16" s="1"/>
  <c r="B75" i="16" s="1"/>
  <c r="B76" i="16" s="1"/>
  <c r="B77" i="16" s="1"/>
  <c r="B78" i="16" s="1"/>
  <c r="B79" i="16" s="1"/>
  <c r="B80" i="16" s="1"/>
  <c r="B81" i="16" s="1"/>
  <c r="B82" i="16" s="1"/>
  <c r="B83" i="16" s="1"/>
  <c r="B84" i="16" s="1"/>
  <c r="B85" i="16" s="1"/>
  <c r="B86" i="16" s="1"/>
  <c r="B87" i="16" s="1"/>
  <c r="B88" i="16" s="1"/>
  <c r="B89" i="16" s="1"/>
  <c r="B90" i="16" s="1"/>
  <c r="B91" i="16" s="1"/>
  <c r="B92" i="16" s="1"/>
  <c r="B93" i="16" s="1"/>
  <c r="B94" i="16" s="1"/>
  <c r="B95" i="16" s="1"/>
  <c r="B96" i="16" s="1"/>
  <c r="B97" i="16" s="1"/>
  <c r="B98" i="16" s="1"/>
  <c r="B99" i="16" s="1"/>
  <c r="B100" i="16" s="1"/>
  <c r="B101" i="16" s="1"/>
  <c r="B102" i="16" s="1"/>
  <c r="B103" i="16" s="1"/>
  <c r="G4" i="16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J5" i="10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G5" i="10"/>
  <c r="B5" i="10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G4" i="10"/>
  <c r="G103" i="12"/>
  <c r="G102" i="12"/>
  <c r="G101" i="12"/>
  <c r="G100" i="12"/>
  <c r="G99" i="12"/>
  <c r="G98" i="12"/>
  <c r="G97" i="12"/>
  <c r="G96" i="12"/>
  <c r="G95" i="12"/>
  <c r="G94" i="12"/>
  <c r="G93" i="12"/>
  <c r="G92" i="12"/>
  <c r="G91" i="12"/>
  <c r="G90" i="12"/>
  <c r="G89" i="12"/>
  <c r="G88" i="12"/>
  <c r="G87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G62" i="12"/>
  <c r="G61" i="12"/>
  <c r="G60" i="12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J5" i="12"/>
  <c r="J6" i="12" s="1"/>
  <c r="J7" i="12" s="1"/>
  <c r="J8" i="12" s="1"/>
  <c r="J9" i="12" s="1"/>
  <c r="J10" i="12" s="1"/>
  <c r="J11" i="12" s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26" i="12" s="1"/>
  <c r="J27" i="12" s="1"/>
  <c r="J28" i="12" s="1"/>
  <c r="J29" i="12" s="1"/>
  <c r="J30" i="12" s="1"/>
  <c r="J31" i="12" s="1"/>
  <c r="J32" i="12" s="1"/>
  <c r="J33" i="12" s="1"/>
  <c r="J34" i="12" s="1"/>
  <c r="J35" i="12" s="1"/>
  <c r="J36" i="12" s="1"/>
  <c r="J37" i="12" s="1"/>
  <c r="J38" i="12" s="1"/>
  <c r="J39" i="12" s="1"/>
  <c r="J40" i="12" s="1"/>
  <c r="J41" i="12" s="1"/>
  <c r="J42" i="12" s="1"/>
  <c r="J43" i="12" s="1"/>
  <c r="J44" i="12" s="1"/>
  <c r="J45" i="12" s="1"/>
  <c r="J46" i="12" s="1"/>
  <c r="J47" i="12" s="1"/>
  <c r="J48" i="12" s="1"/>
  <c r="J49" i="12" s="1"/>
  <c r="J50" i="12" s="1"/>
  <c r="J51" i="12" s="1"/>
  <c r="J52" i="12" s="1"/>
  <c r="J53" i="12" s="1"/>
  <c r="J54" i="12" s="1"/>
  <c r="J55" i="12" s="1"/>
  <c r="J56" i="12" s="1"/>
  <c r="J57" i="12" s="1"/>
  <c r="J58" i="12" s="1"/>
  <c r="J59" i="12" s="1"/>
  <c r="J60" i="12" s="1"/>
  <c r="J61" i="12" s="1"/>
  <c r="J62" i="12" s="1"/>
  <c r="J63" i="12" s="1"/>
  <c r="J64" i="12" s="1"/>
  <c r="J65" i="12" s="1"/>
  <c r="J66" i="12" s="1"/>
  <c r="J67" i="12" s="1"/>
  <c r="J68" i="12" s="1"/>
  <c r="J69" i="12" s="1"/>
  <c r="J70" i="12" s="1"/>
  <c r="J71" i="12" s="1"/>
  <c r="J72" i="12" s="1"/>
  <c r="J73" i="12" s="1"/>
  <c r="J74" i="12" s="1"/>
  <c r="J75" i="12" s="1"/>
  <c r="J76" i="12" s="1"/>
  <c r="J77" i="12" s="1"/>
  <c r="J78" i="12" s="1"/>
  <c r="J79" i="12" s="1"/>
  <c r="J80" i="12" s="1"/>
  <c r="J81" i="12" s="1"/>
  <c r="J82" i="12" s="1"/>
  <c r="J83" i="12" s="1"/>
  <c r="J84" i="12" s="1"/>
  <c r="J85" i="12" s="1"/>
  <c r="J86" i="12" s="1"/>
  <c r="J87" i="12" s="1"/>
  <c r="J88" i="12" s="1"/>
  <c r="J89" i="12" s="1"/>
  <c r="J90" i="12" s="1"/>
  <c r="J91" i="12" s="1"/>
  <c r="J92" i="12" s="1"/>
  <c r="J93" i="12" s="1"/>
  <c r="J94" i="12" s="1"/>
  <c r="J95" i="12" s="1"/>
  <c r="J96" i="12" s="1"/>
  <c r="J97" i="12" s="1"/>
  <c r="J98" i="12" s="1"/>
  <c r="J99" i="12" s="1"/>
  <c r="J100" i="12" s="1"/>
  <c r="J101" i="12" s="1"/>
  <c r="J102" i="12" s="1"/>
  <c r="J103" i="12" s="1"/>
  <c r="G5" i="12"/>
  <c r="B5" i="12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G4" i="12"/>
  <c r="G103" i="13"/>
  <c r="G102" i="13"/>
  <c r="G101" i="13"/>
  <c r="G100" i="13"/>
  <c r="G99" i="13"/>
  <c r="G98" i="13"/>
  <c r="G97" i="13"/>
  <c r="G96" i="13"/>
  <c r="G95" i="13"/>
  <c r="G94" i="13"/>
  <c r="G93" i="13"/>
  <c r="G92" i="13"/>
  <c r="G91" i="13"/>
  <c r="G90" i="13"/>
  <c r="G89" i="13"/>
  <c r="G88" i="13"/>
  <c r="G87" i="13"/>
  <c r="G86" i="13"/>
  <c r="G85" i="13"/>
  <c r="G84" i="13"/>
  <c r="G83" i="13"/>
  <c r="G82" i="13"/>
  <c r="G81" i="13"/>
  <c r="G80" i="13"/>
  <c r="G79" i="13"/>
  <c r="G78" i="13"/>
  <c r="G77" i="13"/>
  <c r="G76" i="13"/>
  <c r="G75" i="13"/>
  <c r="G74" i="13"/>
  <c r="G73" i="13"/>
  <c r="G72" i="13"/>
  <c r="G71" i="13"/>
  <c r="G70" i="13"/>
  <c r="G69" i="13"/>
  <c r="G68" i="13"/>
  <c r="G67" i="13"/>
  <c r="G66" i="13"/>
  <c r="G65" i="13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J5" i="13"/>
  <c r="J6" i="13" s="1"/>
  <c r="J7" i="13" s="1"/>
  <c r="J8" i="13" s="1"/>
  <c r="J9" i="13" s="1"/>
  <c r="J10" i="13" s="1"/>
  <c r="J11" i="13" s="1"/>
  <c r="J12" i="13" s="1"/>
  <c r="J13" i="13" s="1"/>
  <c r="J14" i="13" s="1"/>
  <c r="J15" i="13" s="1"/>
  <c r="J16" i="13" s="1"/>
  <c r="J17" i="13" s="1"/>
  <c r="J18" i="13" s="1"/>
  <c r="J19" i="13" s="1"/>
  <c r="J20" i="13" s="1"/>
  <c r="J21" i="13" s="1"/>
  <c r="J22" i="13" s="1"/>
  <c r="J23" i="13" s="1"/>
  <c r="J24" i="13" s="1"/>
  <c r="J25" i="13" s="1"/>
  <c r="J26" i="13" s="1"/>
  <c r="J27" i="13" s="1"/>
  <c r="J28" i="13" s="1"/>
  <c r="J29" i="13" s="1"/>
  <c r="J30" i="13" s="1"/>
  <c r="J31" i="13" s="1"/>
  <c r="J32" i="13" s="1"/>
  <c r="J33" i="13" s="1"/>
  <c r="J34" i="13" s="1"/>
  <c r="J35" i="13" s="1"/>
  <c r="J36" i="13" s="1"/>
  <c r="J37" i="13" s="1"/>
  <c r="J38" i="13" s="1"/>
  <c r="J39" i="13" s="1"/>
  <c r="J40" i="13" s="1"/>
  <c r="J41" i="13" s="1"/>
  <c r="J42" i="13" s="1"/>
  <c r="J43" i="13" s="1"/>
  <c r="J44" i="13" s="1"/>
  <c r="J45" i="13" s="1"/>
  <c r="J46" i="13" s="1"/>
  <c r="J47" i="13" s="1"/>
  <c r="J48" i="13" s="1"/>
  <c r="J49" i="13" s="1"/>
  <c r="J50" i="13" s="1"/>
  <c r="J51" i="13" s="1"/>
  <c r="J52" i="13" s="1"/>
  <c r="J53" i="13" s="1"/>
  <c r="J54" i="13" s="1"/>
  <c r="J55" i="13" s="1"/>
  <c r="J56" i="13" s="1"/>
  <c r="J57" i="13" s="1"/>
  <c r="J58" i="13" s="1"/>
  <c r="J59" i="13" s="1"/>
  <c r="J60" i="13" s="1"/>
  <c r="J61" i="13" s="1"/>
  <c r="J62" i="13" s="1"/>
  <c r="J63" i="13" s="1"/>
  <c r="J64" i="13" s="1"/>
  <c r="J65" i="13" s="1"/>
  <c r="J66" i="13" s="1"/>
  <c r="J67" i="13" s="1"/>
  <c r="J68" i="13" s="1"/>
  <c r="J69" i="13" s="1"/>
  <c r="J70" i="13" s="1"/>
  <c r="J71" i="13" s="1"/>
  <c r="J72" i="13" s="1"/>
  <c r="J73" i="13" s="1"/>
  <c r="J74" i="13" s="1"/>
  <c r="J75" i="13" s="1"/>
  <c r="J76" i="13" s="1"/>
  <c r="J77" i="13" s="1"/>
  <c r="J78" i="13" s="1"/>
  <c r="J79" i="13" s="1"/>
  <c r="J80" i="13" s="1"/>
  <c r="J81" i="13" s="1"/>
  <c r="J82" i="13" s="1"/>
  <c r="J83" i="13" s="1"/>
  <c r="J84" i="13" s="1"/>
  <c r="J85" i="13" s="1"/>
  <c r="J86" i="13" s="1"/>
  <c r="J87" i="13" s="1"/>
  <c r="J88" i="13" s="1"/>
  <c r="J89" i="13" s="1"/>
  <c r="J90" i="13" s="1"/>
  <c r="J91" i="13" s="1"/>
  <c r="J92" i="13" s="1"/>
  <c r="J93" i="13" s="1"/>
  <c r="J94" i="13" s="1"/>
  <c r="J95" i="13" s="1"/>
  <c r="J96" i="13" s="1"/>
  <c r="J97" i="13" s="1"/>
  <c r="J98" i="13" s="1"/>
  <c r="J99" i="13" s="1"/>
  <c r="J100" i="13" s="1"/>
  <c r="J101" i="13" s="1"/>
  <c r="J102" i="13" s="1"/>
  <c r="J103" i="13" s="1"/>
  <c r="G5" i="13"/>
  <c r="B5" i="13"/>
  <c r="B6" i="13" s="1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J5" i="14"/>
  <c r="J6" i="14" s="1"/>
  <c r="J7" i="14" s="1"/>
  <c r="J8" i="14" s="1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B5" i="14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95" i="14" s="1"/>
  <c r="B96" i="14" s="1"/>
  <c r="B97" i="14" s="1"/>
  <c r="B98" i="14" s="1"/>
  <c r="B99" i="14" s="1"/>
  <c r="B100" i="14" s="1"/>
  <c r="B101" i="14" s="1"/>
  <c r="B102" i="14" s="1"/>
  <c r="B103" i="14" s="1"/>
  <c r="K59" i="15"/>
  <c r="K60" i="15"/>
  <c r="K63" i="15"/>
  <c r="K64" i="15"/>
  <c r="K67" i="15"/>
  <c r="H59" i="15"/>
  <c r="H60" i="15"/>
  <c r="H63" i="15"/>
  <c r="H64" i="15"/>
  <c r="H65" i="15"/>
  <c r="H67" i="15"/>
  <c r="G59" i="15"/>
  <c r="G63" i="15"/>
  <c r="G67" i="15"/>
  <c r="I59" i="15"/>
  <c r="I63" i="15"/>
  <c r="I64" i="15"/>
  <c r="I67" i="15"/>
  <c r="G64" i="15"/>
  <c r="J59" i="15"/>
  <c r="J61" i="15"/>
  <c r="J63" i="15"/>
  <c r="J65" i="15"/>
  <c r="J66" i="15"/>
  <c r="I60" i="15"/>
  <c r="I65" i="15"/>
  <c r="G60" i="15"/>
  <c r="J60" i="15"/>
  <c r="J64" i="15"/>
  <c r="J67" i="15"/>
  <c r="G65" i="15"/>
  <c r="H124" i="15"/>
  <c r="J124" i="15"/>
  <c r="K124" i="15"/>
  <c r="I124" i="15"/>
  <c r="G124" i="15"/>
  <c r="P124" i="18"/>
  <c r="O124" i="18"/>
  <c r="M124" i="18"/>
  <c r="I124" i="18"/>
  <c r="K124" i="18"/>
  <c r="L124" i="18"/>
  <c r="N124" i="18"/>
  <c r="Q124" i="18"/>
  <c r="J124" i="18"/>
  <c r="H124" i="18"/>
  <c r="O58" i="18"/>
  <c r="M57" i="18"/>
  <c r="N57" i="18"/>
  <c r="Q57" i="18"/>
  <c r="P56" i="18"/>
  <c r="L57" i="18"/>
  <c r="O56" i="18"/>
  <c r="J58" i="18"/>
  <c r="K57" i="18"/>
  <c r="K58" i="18"/>
  <c r="J57" i="18"/>
  <c r="K56" i="18"/>
  <c r="I57" i="18"/>
  <c r="N56" i="18"/>
  <c r="I58" i="18"/>
  <c r="L56" i="18"/>
  <c r="Q56" i="18"/>
  <c r="I56" i="18"/>
  <c r="P58" i="18"/>
  <c r="L58" i="18"/>
  <c r="M56" i="18"/>
  <c r="J56" i="18"/>
  <c r="N58" i="18"/>
  <c r="K57" i="15"/>
  <c r="K58" i="15"/>
  <c r="H58" i="18"/>
  <c r="J58" i="15"/>
  <c r="I58" i="15"/>
  <c r="I56" i="15"/>
  <c r="Q58" i="18"/>
  <c r="P57" i="18"/>
  <c r="M58" i="18"/>
  <c r="H56" i="15"/>
  <c r="H56" i="18"/>
  <c r="H57" i="15"/>
  <c r="J56" i="15"/>
  <c r="G57" i="15"/>
  <c r="G58" i="15"/>
  <c r="O57" i="18"/>
  <c r="I57" i="15"/>
  <c r="G56" i="15"/>
  <c r="K56" i="15"/>
  <c r="H58" i="15"/>
  <c r="H57" i="18"/>
  <c r="J57" i="15"/>
  <c r="H7" i="18"/>
  <c r="C43" i="18" l="1"/>
  <c r="L36" i="14"/>
  <c r="L37" i="14"/>
  <c r="J53" i="14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J80" i="14" s="1"/>
  <c r="J81" i="14" s="1"/>
  <c r="J82" i="14" s="1"/>
  <c r="J83" i="14" s="1"/>
  <c r="J84" i="14" s="1"/>
  <c r="J85" i="14" s="1"/>
  <c r="J86" i="14" s="1"/>
  <c r="J87" i="14" s="1"/>
  <c r="J88" i="14" s="1"/>
  <c r="J89" i="14" s="1"/>
  <c r="J90" i="14" s="1"/>
  <c r="J91" i="14" s="1"/>
  <c r="J92" i="14" s="1"/>
  <c r="J93" i="14" s="1"/>
  <c r="J94" i="14" s="1"/>
  <c r="J95" i="14" s="1"/>
  <c r="J96" i="14" s="1"/>
  <c r="J97" i="14" s="1"/>
  <c r="J98" i="14" s="1"/>
  <c r="J99" i="14" s="1"/>
  <c r="J100" i="14" s="1"/>
  <c r="J101" i="14" s="1"/>
  <c r="J102" i="14" s="1"/>
  <c r="J103" i="14" s="1"/>
  <c r="J26" i="14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L39" i="10"/>
  <c r="L42" i="16"/>
  <c r="L39" i="16"/>
  <c r="L45" i="13"/>
  <c r="L44" i="10"/>
  <c r="L46" i="13"/>
  <c r="L45" i="10"/>
  <c r="L46" i="16"/>
  <c r="L44" i="13"/>
  <c r="L43" i="10"/>
  <c r="L40" i="16"/>
  <c r="L45" i="16"/>
  <c r="L43" i="13"/>
  <c r="L42" i="10"/>
  <c r="L40" i="13"/>
  <c r="L41" i="16"/>
  <c r="L39" i="13"/>
  <c r="L46" i="10"/>
  <c r="L44" i="16"/>
  <c r="L42" i="13"/>
  <c r="L41" i="10"/>
  <c r="L6" i="10"/>
  <c r="C6" i="18"/>
  <c r="J94" i="15"/>
  <c r="J78" i="15"/>
  <c r="L36" i="16"/>
  <c r="I61" i="15"/>
  <c r="G94" i="15"/>
  <c r="G90" i="15"/>
  <c r="G86" i="15"/>
  <c r="G82" i="15"/>
  <c r="G78" i="15"/>
  <c r="G74" i="15"/>
  <c r="G70" i="15"/>
  <c r="J97" i="15"/>
  <c r="K93" i="15"/>
  <c r="J90" i="15"/>
  <c r="H89" i="15"/>
  <c r="I85" i="15"/>
  <c r="J81" i="15"/>
  <c r="K77" i="15"/>
  <c r="J74" i="15"/>
  <c r="H73" i="15"/>
  <c r="I69" i="15"/>
  <c r="L6" i="16"/>
  <c r="L8" i="13"/>
  <c r="L4" i="16"/>
  <c r="K62" i="15"/>
  <c r="K61" i="15"/>
  <c r="G61" i="15"/>
  <c r="G97" i="15"/>
  <c r="G93" i="15"/>
  <c r="G89" i="15"/>
  <c r="G85" i="15"/>
  <c r="G81" i="15"/>
  <c r="G77" i="15"/>
  <c r="G73" i="15"/>
  <c r="G69" i="15"/>
  <c r="J86" i="15"/>
  <c r="J70" i="15"/>
  <c r="L4" i="12"/>
  <c r="L5" i="10"/>
  <c r="L9" i="10"/>
  <c r="L5" i="16"/>
  <c r="L7" i="13"/>
  <c r="L5" i="12"/>
  <c r="L7" i="10"/>
  <c r="L4" i="14"/>
  <c r="L6" i="14"/>
  <c r="L8" i="16"/>
  <c r="L4" i="13"/>
  <c r="L36" i="13"/>
  <c r="L6" i="13"/>
  <c r="L8" i="12"/>
  <c r="L4" i="10"/>
  <c r="L36" i="10"/>
  <c r="L7" i="14"/>
  <c r="L24" i="12"/>
  <c r="L24" i="14"/>
  <c r="L5" i="14"/>
  <c r="L7" i="16"/>
  <c r="L5" i="13"/>
  <c r="L7" i="12"/>
  <c r="I94" i="15"/>
  <c r="I74" i="15"/>
  <c r="L20" i="14"/>
  <c r="L32" i="16"/>
  <c r="L20" i="16"/>
  <c r="L32" i="13"/>
  <c r="L20" i="13"/>
  <c r="L36" i="12"/>
  <c r="L20" i="12"/>
  <c r="L32" i="10"/>
  <c r="L20" i="10"/>
  <c r="H90" i="15"/>
  <c r="H86" i="15"/>
  <c r="H82" i="15"/>
  <c r="H78" i="15"/>
  <c r="H74" i="15"/>
  <c r="H70" i="15"/>
  <c r="L16" i="14"/>
  <c r="L28" i="16"/>
  <c r="L16" i="16"/>
  <c r="L28" i="13"/>
  <c r="L16" i="13"/>
  <c r="L32" i="12"/>
  <c r="L16" i="12"/>
  <c r="L28" i="10"/>
  <c r="L16" i="10"/>
  <c r="L9" i="12"/>
  <c r="I90" i="15"/>
  <c r="I86" i="15"/>
  <c r="I82" i="15"/>
  <c r="I78" i="15"/>
  <c r="I70" i="15"/>
  <c r="H94" i="15"/>
  <c r="L12" i="14"/>
  <c r="L24" i="16"/>
  <c r="L12" i="16"/>
  <c r="L24" i="13"/>
  <c r="L12" i="13"/>
  <c r="L28" i="12"/>
  <c r="L12" i="12"/>
  <c r="L24" i="10"/>
  <c r="L31" i="16"/>
  <c r="L23" i="16"/>
  <c r="L15" i="16"/>
  <c r="L11" i="16"/>
  <c r="L35" i="13"/>
  <c r="L31" i="13"/>
  <c r="L27" i="13"/>
  <c r="L23" i="13"/>
  <c r="L19" i="13"/>
  <c r="L15" i="13"/>
  <c r="L11" i="13"/>
  <c r="L35" i="12"/>
  <c r="L31" i="12"/>
  <c r="L27" i="12"/>
  <c r="L23" i="12"/>
  <c r="L19" i="12"/>
  <c r="L15" i="12"/>
  <c r="L11" i="12"/>
  <c r="L35" i="10"/>
  <c r="L31" i="10"/>
  <c r="L27" i="10"/>
  <c r="L23" i="10"/>
  <c r="L19" i="10"/>
  <c r="L11" i="10"/>
  <c r="L23" i="14"/>
  <c r="L19" i="14"/>
  <c r="L15" i="14"/>
  <c r="L11" i="14"/>
  <c r="L35" i="16"/>
  <c r="L27" i="16"/>
  <c r="L19" i="16"/>
  <c r="L22" i="14"/>
  <c r="L18" i="14"/>
  <c r="L14" i="14"/>
  <c r="L10" i="14"/>
  <c r="L34" i="16"/>
  <c r="L30" i="16"/>
  <c r="L26" i="16"/>
  <c r="L22" i="16"/>
  <c r="L18" i="16"/>
  <c r="L14" i="16"/>
  <c r="L10" i="16"/>
  <c r="L34" i="13"/>
  <c r="L30" i="13"/>
  <c r="L26" i="13"/>
  <c r="L22" i="13"/>
  <c r="L18" i="13"/>
  <c r="L14" i="13"/>
  <c r="L10" i="13"/>
  <c r="L34" i="12"/>
  <c r="L30" i="12"/>
  <c r="L26" i="12"/>
  <c r="L22" i="12"/>
  <c r="L18" i="12"/>
  <c r="L14" i="12"/>
  <c r="L10" i="12"/>
  <c r="L34" i="10"/>
  <c r="L30" i="10"/>
  <c r="L26" i="10"/>
  <c r="L22" i="10"/>
  <c r="L18" i="10"/>
  <c r="L10" i="10"/>
  <c r="L25" i="14"/>
  <c r="L21" i="14"/>
  <c r="L17" i="14"/>
  <c r="L13" i="14"/>
  <c r="L9" i="14"/>
  <c r="L33" i="16"/>
  <c r="L29" i="16"/>
  <c r="L25" i="16"/>
  <c r="L21" i="16"/>
  <c r="L17" i="16"/>
  <c r="L13" i="16"/>
  <c r="L9" i="16"/>
  <c r="L33" i="13"/>
  <c r="L29" i="13"/>
  <c r="L25" i="13"/>
  <c r="L21" i="13"/>
  <c r="L17" i="13"/>
  <c r="L13" i="13"/>
  <c r="L9" i="13"/>
  <c r="L37" i="12"/>
  <c r="L33" i="12"/>
  <c r="L29" i="12"/>
  <c r="L25" i="12"/>
  <c r="L21" i="12"/>
  <c r="L17" i="12"/>
  <c r="L13" i="12"/>
  <c r="L33" i="10"/>
  <c r="L29" i="10"/>
  <c r="L25" i="10"/>
  <c r="L21" i="10"/>
  <c r="L17" i="10"/>
  <c r="F90" i="18"/>
  <c r="F86" i="18"/>
  <c r="F82" i="18"/>
  <c r="F78" i="18"/>
  <c r="F74" i="18"/>
  <c r="F70" i="18"/>
  <c r="F66" i="18"/>
  <c r="F62" i="18"/>
  <c r="F122" i="18"/>
  <c r="F118" i="18"/>
  <c r="F114" i="18"/>
  <c r="F110" i="18"/>
  <c r="F106" i="18"/>
  <c r="F102" i="18"/>
  <c r="F98" i="18"/>
  <c r="F94" i="18"/>
  <c r="F63" i="18"/>
  <c r="F60" i="18"/>
  <c r="F116" i="18"/>
  <c r="F111" i="18"/>
  <c r="F108" i="18"/>
  <c r="F100" i="18"/>
  <c r="F95" i="18"/>
  <c r="F92" i="18"/>
  <c r="F84" i="18"/>
  <c r="F76" i="18"/>
  <c r="F68" i="18"/>
  <c r="F79" i="18"/>
  <c r="F119" i="18"/>
  <c r="F103" i="18"/>
  <c r="F87" i="18"/>
  <c r="F71" i="18"/>
  <c r="F123" i="18"/>
  <c r="F115" i="18"/>
  <c r="F107" i="18"/>
  <c r="F99" i="18"/>
  <c r="F91" i="18"/>
  <c r="F83" i="18"/>
  <c r="F75" i="18"/>
  <c r="F67" i="18"/>
  <c r="F59" i="18"/>
  <c r="F120" i="18"/>
  <c r="F112" i="18"/>
  <c r="F104" i="18"/>
  <c r="F96" i="18"/>
  <c r="F88" i="18"/>
  <c r="F80" i="18"/>
  <c r="F72" i="18"/>
  <c r="F64" i="18"/>
  <c r="F121" i="18"/>
  <c r="F117" i="18"/>
  <c r="F113" i="18"/>
  <c r="F109" i="18"/>
  <c r="F105" i="18"/>
  <c r="F101" i="18"/>
  <c r="F97" i="18"/>
  <c r="F93" i="18"/>
  <c r="F89" i="18"/>
  <c r="F85" i="18"/>
  <c r="F81" i="18"/>
  <c r="F77" i="18"/>
  <c r="F73" i="18"/>
  <c r="F69" i="18"/>
  <c r="F65" i="18"/>
  <c r="F61" i="18"/>
  <c r="F57" i="18"/>
  <c r="F124" i="18"/>
  <c r="F56" i="18"/>
  <c r="F58" i="18"/>
  <c r="G66" i="15"/>
  <c r="H62" i="15"/>
  <c r="G62" i="15"/>
  <c r="I62" i="15"/>
  <c r="I66" i="15"/>
  <c r="H66" i="15"/>
  <c r="H6" i="18"/>
  <c r="G73" i="19" l="1"/>
  <c r="E74" i="19"/>
  <c r="M74" i="19"/>
  <c r="K75" i="19"/>
  <c r="I76" i="19"/>
  <c r="G77" i="19"/>
  <c r="E78" i="19"/>
  <c r="M78" i="19"/>
  <c r="K79" i="19"/>
  <c r="I80" i="19"/>
  <c r="G81" i="19"/>
  <c r="E82" i="19"/>
  <c r="M82" i="19"/>
  <c r="K83" i="19"/>
  <c r="I84" i="19"/>
  <c r="G85" i="19"/>
  <c r="E86" i="19"/>
  <c r="M86" i="19"/>
  <c r="K87" i="19"/>
  <c r="I88" i="19"/>
  <c r="G89" i="19"/>
  <c r="E90" i="19"/>
  <c r="M90" i="19"/>
  <c r="K91" i="19"/>
  <c r="I92" i="19"/>
  <c r="L85" i="19"/>
  <c r="J90" i="19"/>
  <c r="J75" i="19"/>
  <c r="H80" i="19"/>
  <c r="L86" i="19"/>
  <c r="J91" i="19"/>
  <c r="H73" i="19"/>
  <c r="F74" i="19"/>
  <c r="D75" i="19"/>
  <c r="L75" i="19"/>
  <c r="J76" i="19"/>
  <c r="H77" i="19"/>
  <c r="F78" i="19"/>
  <c r="D79" i="19"/>
  <c r="L79" i="19"/>
  <c r="J80" i="19"/>
  <c r="H81" i="19"/>
  <c r="F82" i="19"/>
  <c r="D83" i="19"/>
  <c r="L83" i="19"/>
  <c r="J84" i="19"/>
  <c r="H85" i="19"/>
  <c r="F86" i="19"/>
  <c r="D87" i="19"/>
  <c r="L87" i="19"/>
  <c r="J88" i="19"/>
  <c r="H89" i="19"/>
  <c r="F90" i="19"/>
  <c r="D91" i="19"/>
  <c r="L91" i="19"/>
  <c r="J92" i="19"/>
  <c r="M92" i="19"/>
  <c r="H87" i="19"/>
  <c r="H91" i="19"/>
  <c r="H76" i="19"/>
  <c r="D82" i="19"/>
  <c r="J87" i="19"/>
  <c r="H92" i="19"/>
  <c r="I73" i="19"/>
  <c r="G74" i="19"/>
  <c r="E75" i="19"/>
  <c r="M75" i="19"/>
  <c r="K76" i="19"/>
  <c r="I77" i="19"/>
  <c r="G78" i="19"/>
  <c r="E79" i="19"/>
  <c r="M79" i="19"/>
  <c r="K80" i="19"/>
  <c r="I81" i="19"/>
  <c r="G82" i="19"/>
  <c r="E83" i="19"/>
  <c r="M83" i="19"/>
  <c r="K84" i="19"/>
  <c r="I85" i="19"/>
  <c r="G86" i="19"/>
  <c r="E87" i="19"/>
  <c r="M87" i="19"/>
  <c r="K88" i="19"/>
  <c r="I89" i="19"/>
  <c r="G90" i="19"/>
  <c r="E91" i="19"/>
  <c r="M91" i="19"/>
  <c r="K92" i="19"/>
  <c r="D85" i="19"/>
  <c r="L89" i="19"/>
  <c r="L74" i="19"/>
  <c r="F81" i="19"/>
  <c r="D86" i="19"/>
  <c r="J73" i="19"/>
  <c r="H74" i="19"/>
  <c r="F75" i="19"/>
  <c r="D76" i="19"/>
  <c r="L76" i="19"/>
  <c r="J77" i="19"/>
  <c r="H78" i="19"/>
  <c r="F79" i="19"/>
  <c r="D80" i="19"/>
  <c r="L80" i="19"/>
  <c r="J81" i="19"/>
  <c r="H82" i="19"/>
  <c r="F83" i="19"/>
  <c r="D84" i="19"/>
  <c r="L84" i="19"/>
  <c r="J85" i="19"/>
  <c r="H86" i="19"/>
  <c r="F87" i="19"/>
  <c r="D88" i="19"/>
  <c r="L88" i="19"/>
  <c r="J89" i="19"/>
  <c r="H90" i="19"/>
  <c r="F91" i="19"/>
  <c r="D92" i="19"/>
  <c r="L92" i="19"/>
  <c r="M88" i="19"/>
  <c r="I90" i="19"/>
  <c r="G91" i="19"/>
  <c r="H83" i="19"/>
  <c r="D89" i="19"/>
  <c r="F73" i="19"/>
  <c r="J79" i="19"/>
  <c r="F85" i="19"/>
  <c r="L90" i="19"/>
  <c r="K73" i="19"/>
  <c r="I74" i="19"/>
  <c r="G75" i="19"/>
  <c r="E76" i="19"/>
  <c r="M76" i="19"/>
  <c r="K77" i="19"/>
  <c r="I78" i="19"/>
  <c r="G79" i="19"/>
  <c r="E80" i="19"/>
  <c r="M80" i="19"/>
  <c r="K81" i="19"/>
  <c r="I82" i="19"/>
  <c r="G83" i="19"/>
  <c r="E84" i="19"/>
  <c r="M84" i="19"/>
  <c r="K85" i="19"/>
  <c r="I86" i="19"/>
  <c r="G87" i="19"/>
  <c r="E88" i="19"/>
  <c r="K89" i="19"/>
  <c r="E92" i="19"/>
  <c r="J86" i="19"/>
  <c r="F92" i="19"/>
  <c r="F77" i="19"/>
  <c r="L82" i="19"/>
  <c r="D90" i="19"/>
  <c r="D73" i="19"/>
  <c r="L73" i="19"/>
  <c r="J74" i="19"/>
  <c r="H75" i="19"/>
  <c r="F76" i="19"/>
  <c r="D77" i="19"/>
  <c r="L77" i="19"/>
  <c r="J78" i="19"/>
  <c r="H79" i="19"/>
  <c r="F80" i="19"/>
  <c r="D81" i="19"/>
  <c r="L81" i="19"/>
  <c r="J82" i="19"/>
  <c r="F84" i="19"/>
  <c r="F88" i="19"/>
  <c r="L78" i="19"/>
  <c r="H84" i="19"/>
  <c r="F89" i="19"/>
  <c r="E73" i="19"/>
  <c r="M73" i="19"/>
  <c r="K74" i="19"/>
  <c r="I75" i="19"/>
  <c r="G76" i="19"/>
  <c r="E77" i="19"/>
  <c r="M77" i="19"/>
  <c r="K78" i="19"/>
  <c r="I79" i="19"/>
  <c r="G80" i="19"/>
  <c r="E81" i="19"/>
  <c r="M81" i="19"/>
  <c r="K82" i="19"/>
  <c r="I83" i="19"/>
  <c r="G84" i="19"/>
  <c r="E85" i="19"/>
  <c r="M85" i="19"/>
  <c r="K86" i="19"/>
  <c r="I87" i="19"/>
  <c r="G88" i="19"/>
  <c r="E89" i="19"/>
  <c r="M89" i="19"/>
  <c r="K90" i="19"/>
  <c r="I91" i="19"/>
  <c r="G92" i="19"/>
  <c r="D74" i="19"/>
  <c r="D78" i="19"/>
  <c r="J83" i="19"/>
  <c r="H88" i="19"/>
  <c r="B8" i="6"/>
  <c r="I55" i="18"/>
  <c r="O55" i="18"/>
  <c r="K55" i="18"/>
  <c r="P55" i="18"/>
  <c r="Q55" i="18"/>
  <c r="N55" i="18"/>
  <c r="L55" i="18"/>
  <c r="J55" i="15"/>
  <c r="M55" i="18"/>
  <c r="H55" i="15"/>
  <c r="G55" i="15"/>
  <c r="H55" i="18"/>
  <c r="K55" i="15"/>
  <c r="I55" i="15"/>
  <c r="J55" i="18"/>
  <c r="F55" i="18" l="1"/>
  <c r="G55" i="18"/>
  <c r="E55" i="18"/>
  <c r="E13" i="19"/>
  <c r="E12" i="19"/>
  <c r="E10" i="19"/>
  <c r="E5" i="19"/>
  <c r="K25" i="19"/>
  <c r="K27" i="19"/>
  <c r="L27" i="19"/>
  <c r="B15" i="6"/>
  <c r="L45" i="19" l="1"/>
  <c r="L47" i="19"/>
  <c r="J37" i="19"/>
  <c r="E14" i="19"/>
  <c r="E50" i="19"/>
  <c r="E49" i="19"/>
  <c r="E42" i="19"/>
  <c r="E45" i="19"/>
  <c r="E33" i="19"/>
  <c r="E29" i="19"/>
  <c r="E25" i="19"/>
  <c r="E9" i="19"/>
  <c r="E22" i="19"/>
  <c r="E51" i="19"/>
  <c r="E28" i="19"/>
  <c r="E43" i="19"/>
  <c r="E44" i="19"/>
  <c r="E32" i="19"/>
  <c r="E30" i="19"/>
  <c r="E6" i="19"/>
  <c r="E4" i="19"/>
  <c r="E41" i="19"/>
  <c r="E37" i="19"/>
  <c r="E47" i="19"/>
  <c r="E18" i="19"/>
  <c r="E38" i="19"/>
  <c r="E35" i="19"/>
  <c r="E46" i="19"/>
  <c r="E21" i="19"/>
  <c r="E7" i="19"/>
  <c r="E52" i="19"/>
  <c r="E40" i="19"/>
  <c r="E48" i="19"/>
  <c r="E26" i="19"/>
  <c r="E23" i="19"/>
  <c r="E39" i="19"/>
  <c r="E31" i="19"/>
  <c r="E11" i="19"/>
  <c r="E36" i="19"/>
  <c r="E24" i="19"/>
  <c r="E27" i="19"/>
  <c r="E19" i="19"/>
  <c r="E34" i="19"/>
  <c r="E8" i="19"/>
  <c r="H24" i="19"/>
  <c r="L41" i="19"/>
  <c r="L33" i="19"/>
  <c r="L17" i="19"/>
  <c r="L9" i="19"/>
  <c r="L32" i="19"/>
  <c r="L39" i="19"/>
  <c r="L31" i="19"/>
  <c r="L19" i="19"/>
  <c r="L11" i="19"/>
  <c r="L18" i="19"/>
  <c r="L10" i="19"/>
  <c r="L16" i="19"/>
  <c r="L51" i="19"/>
  <c r="L40" i="19"/>
  <c r="L38" i="19"/>
  <c r="L30" i="19"/>
  <c r="L37" i="19"/>
  <c r="L29" i="19"/>
  <c r="L21" i="19"/>
  <c r="L13" i="19"/>
  <c r="L5" i="19"/>
  <c r="L36" i="19"/>
  <c r="L35" i="19"/>
  <c r="L23" i="19"/>
  <c r="L15" i="19"/>
  <c r="L7" i="19"/>
  <c r="L8" i="19"/>
  <c r="L22" i="19"/>
  <c r="L14" i="19"/>
  <c r="L6" i="19"/>
  <c r="L4" i="19"/>
  <c r="L20" i="19"/>
  <c r="L12" i="19"/>
  <c r="L52" i="19"/>
  <c r="L42" i="19"/>
  <c r="L34" i="19"/>
  <c r="K39" i="19"/>
  <c r="K46" i="19"/>
  <c r="K6" i="19"/>
  <c r="K13" i="19"/>
  <c r="K49" i="19"/>
  <c r="K45" i="19"/>
  <c r="K33" i="19"/>
  <c r="K17" i="19"/>
  <c r="K38" i="19"/>
  <c r="K34" i="19"/>
  <c r="K26" i="19"/>
  <c r="K21" i="19"/>
  <c r="K4" i="19"/>
  <c r="K37" i="19"/>
  <c r="K19" i="19"/>
  <c r="K10" i="19"/>
  <c r="K44" i="19"/>
  <c r="K20" i="19"/>
  <c r="K9" i="19"/>
  <c r="K5" i="19"/>
  <c r="K22" i="19"/>
  <c r="K14" i="19"/>
  <c r="K11" i="19"/>
  <c r="K52" i="19"/>
  <c r="K48" i="19"/>
  <c r="K30" i="19"/>
  <c r="K29" i="19"/>
  <c r="K50" i="19"/>
  <c r="K18" i="19"/>
  <c r="K7" i="19"/>
  <c r="K16" i="19"/>
  <c r="K15" i="19"/>
  <c r="K24" i="19"/>
  <c r="K51" i="19"/>
  <c r="K31" i="19"/>
  <c r="K36" i="19"/>
  <c r="K47" i="19"/>
  <c r="K35" i="19"/>
  <c r="K32" i="19"/>
  <c r="K8" i="19"/>
  <c r="K12" i="19"/>
  <c r="F18" i="19"/>
  <c r="F27" i="19"/>
  <c r="F47" i="19"/>
  <c r="F46" i="19"/>
  <c r="F30" i="19"/>
  <c r="F6" i="19"/>
  <c r="F4" i="19"/>
  <c r="F5" i="19"/>
  <c r="F10" i="19"/>
  <c r="F12" i="19"/>
  <c r="F38" i="19"/>
  <c r="F7" i="19"/>
  <c r="F13" i="19"/>
  <c r="F14" i="19"/>
  <c r="F52" i="19"/>
  <c r="F48" i="19"/>
  <c r="F41" i="19"/>
  <c r="F29" i="19"/>
  <c r="F9" i="19"/>
  <c r="F25" i="19"/>
  <c r="F50" i="19"/>
  <c r="F42" i="19"/>
  <c r="F34" i="19"/>
  <c r="F36" i="19"/>
  <c r="F26" i="19"/>
  <c r="F44" i="19"/>
  <c r="F39" i="19"/>
  <c r="F49" i="19"/>
  <c r="F45" i="19"/>
  <c r="F33" i="19"/>
  <c r="F22" i="19"/>
  <c r="F31" i="19"/>
  <c r="F51" i="19"/>
  <c r="F32" i="19"/>
  <c r="F8" i="19"/>
  <c r="F43" i="19"/>
  <c r="F37" i="19"/>
  <c r="F24" i="19"/>
  <c r="F23" i="19"/>
  <c r="F35" i="19"/>
  <c r="F28" i="19"/>
  <c r="F40" i="19"/>
  <c r="F11" i="19"/>
  <c r="F15" i="19"/>
  <c r="F17" i="19"/>
  <c r="J38" i="19"/>
  <c r="L28" i="19"/>
  <c r="K41" i="19"/>
  <c r="J34" i="19"/>
  <c r="L50" i="19"/>
  <c r="I30" i="19"/>
  <c r="G21" i="19"/>
  <c r="G25" i="19"/>
  <c r="G18" i="19"/>
  <c r="G41" i="19"/>
  <c r="G29" i="19"/>
  <c r="G45" i="19"/>
  <c r="G30" i="19"/>
  <c r="G42" i="19"/>
  <c r="G26" i="19"/>
  <c r="G50" i="19"/>
  <c r="G37" i="19"/>
  <c r="G10" i="19"/>
  <c r="G38" i="19"/>
  <c r="G4" i="19"/>
  <c r="G36" i="19"/>
  <c r="G44" i="19"/>
  <c r="G34" i="19"/>
  <c r="G6" i="19"/>
  <c r="G13" i="19"/>
  <c r="G9" i="19"/>
  <c r="G5" i="19"/>
  <c r="G33" i="19"/>
  <c r="G23" i="19"/>
  <c r="G14" i="19"/>
  <c r="G48" i="19"/>
  <c r="G40" i="19"/>
  <c r="G51" i="19"/>
  <c r="G43" i="19"/>
  <c r="G31" i="19"/>
  <c r="G49" i="19"/>
  <c r="G39" i="19"/>
  <c r="G12" i="19"/>
  <c r="G7" i="19"/>
  <c r="G8" i="19"/>
  <c r="G47" i="19"/>
  <c r="G35" i="19"/>
  <c r="G52" i="19"/>
  <c r="G46" i="19"/>
  <c r="G28" i="19"/>
  <c r="G32" i="19"/>
  <c r="G27" i="19"/>
  <c r="G24" i="19"/>
  <c r="G19" i="19"/>
  <c r="G22" i="19"/>
  <c r="H27" i="19"/>
  <c r="K28" i="19"/>
  <c r="I29" i="19"/>
  <c r="L49" i="19"/>
  <c r="M4" i="19"/>
  <c r="M20" i="19"/>
  <c r="M12" i="19"/>
  <c r="M25" i="19"/>
  <c r="M17" i="19"/>
  <c r="M9" i="19"/>
  <c r="M19" i="19"/>
  <c r="M11" i="19"/>
  <c r="M22" i="19"/>
  <c r="M14" i="19"/>
  <c r="M6" i="19"/>
  <c r="M24" i="19"/>
  <c r="M16" i="19"/>
  <c r="M21" i="19"/>
  <c r="M13" i="19"/>
  <c r="M5" i="19"/>
  <c r="M23" i="19"/>
  <c r="M15" i="19"/>
  <c r="M7" i="19"/>
  <c r="M8" i="19"/>
  <c r="M26" i="19"/>
  <c r="M18" i="19"/>
  <c r="M10" i="19"/>
  <c r="L48" i="19"/>
  <c r="H23" i="19"/>
  <c r="H51" i="19"/>
  <c r="H42" i="19"/>
  <c r="H35" i="19"/>
  <c r="H37" i="19"/>
  <c r="H13" i="19"/>
  <c r="H5" i="19"/>
  <c r="H39" i="19"/>
  <c r="H9" i="19"/>
  <c r="H50" i="19"/>
  <c r="H22" i="19"/>
  <c r="H14" i="19"/>
  <c r="H15" i="19"/>
  <c r="H48" i="19"/>
  <c r="H46" i="19"/>
  <c r="H30" i="19"/>
  <c r="H41" i="19"/>
  <c r="H6" i="19"/>
  <c r="H10" i="19"/>
  <c r="H8" i="19"/>
  <c r="H44" i="19"/>
  <c r="H40" i="19"/>
  <c r="H52" i="19"/>
  <c r="H49" i="19"/>
  <c r="H43" i="19"/>
  <c r="H17" i="19"/>
  <c r="H33" i="19"/>
  <c r="H38" i="19"/>
  <c r="H4" i="19"/>
  <c r="H45" i="19"/>
  <c r="H34" i="19"/>
  <c r="H20" i="19"/>
  <c r="H28" i="19"/>
  <c r="H16" i="19"/>
  <c r="H47" i="19"/>
  <c r="H31" i="19"/>
  <c r="H29" i="19"/>
  <c r="H32" i="19"/>
  <c r="H12" i="19"/>
  <c r="H11" i="19"/>
  <c r="H36" i="19"/>
  <c r="H7" i="19"/>
  <c r="H18" i="19"/>
  <c r="J36" i="19"/>
  <c r="K42" i="19"/>
  <c r="I28" i="19"/>
  <c r="I42" i="19"/>
  <c r="I9" i="19"/>
  <c r="I21" i="19"/>
  <c r="I34" i="19"/>
  <c r="I14" i="19"/>
  <c r="I52" i="19"/>
  <c r="I47" i="19"/>
  <c r="I48" i="19"/>
  <c r="I39" i="19"/>
  <c r="I6" i="19"/>
  <c r="I49" i="19"/>
  <c r="I13" i="19"/>
  <c r="I51" i="19"/>
  <c r="I50" i="19"/>
  <c r="I46" i="19"/>
  <c r="I16" i="19"/>
  <c r="I45" i="19"/>
  <c r="I33" i="19"/>
  <c r="I26" i="19"/>
  <c r="I10" i="19"/>
  <c r="I40" i="19"/>
  <c r="I5" i="19"/>
  <c r="I36" i="19"/>
  <c r="I4" i="19"/>
  <c r="I41" i="19"/>
  <c r="I37" i="19"/>
  <c r="I17" i="19"/>
  <c r="I44" i="19"/>
  <c r="I24" i="19"/>
  <c r="I15" i="19"/>
  <c r="I38" i="19"/>
  <c r="I32" i="19"/>
  <c r="I8" i="19"/>
  <c r="I11" i="19"/>
  <c r="I12" i="19"/>
  <c r="I7" i="19"/>
  <c r="I35" i="19"/>
  <c r="I22" i="19"/>
  <c r="I43" i="19"/>
  <c r="I19" i="19"/>
  <c r="I20" i="19"/>
  <c r="I27" i="19"/>
  <c r="I25" i="19"/>
  <c r="I23" i="19"/>
  <c r="J35" i="19"/>
  <c r="D25" i="19"/>
  <c r="D18" i="19"/>
  <c r="D48" i="19"/>
  <c r="D44" i="19"/>
  <c r="D46" i="19"/>
  <c r="D42" i="19"/>
  <c r="D49" i="19"/>
  <c r="D17" i="19"/>
  <c r="D40" i="19"/>
  <c r="D38" i="19"/>
  <c r="D26" i="19"/>
  <c r="D41" i="19"/>
  <c r="D50" i="19"/>
  <c r="D30" i="19"/>
  <c r="D33" i="19"/>
  <c r="D34" i="19"/>
  <c r="D52" i="19"/>
  <c r="D22" i="19"/>
  <c r="D45" i="19"/>
  <c r="D24" i="19"/>
  <c r="D39" i="19"/>
  <c r="D23" i="19"/>
  <c r="D37" i="19"/>
  <c r="D36" i="19"/>
  <c r="D20" i="19"/>
  <c r="D51" i="19"/>
  <c r="D35" i="19"/>
  <c r="D19" i="19"/>
  <c r="D29" i="19"/>
  <c r="D32" i="19"/>
  <c r="D16" i="19"/>
  <c r="D47" i="19"/>
  <c r="D31" i="19"/>
  <c r="D15" i="19"/>
  <c r="D21" i="19"/>
  <c r="D28" i="19"/>
  <c r="D43" i="19"/>
  <c r="D27" i="19"/>
  <c r="J32" i="19"/>
  <c r="J28" i="19"/>
  <c r="J21" i="19"/>
  <c r="J31" i="19"/>
  <c r="J7" i="19"/>
  <c r="J52" i="19"/>
  <c r="J40" i="19"/>
  <c r="J29" i="19"/>
  <c r="J48" i="19"/>
  <c r="J46" i="19"/>
  <c r="J30" i="19"/>
  <c r="J5" i="19"/>
  <c r="J8" i="19"/>
  <c r="J51" i="19"/>
  <c r="J45" i="19"/>
  <c r="J18" i="19"/>
  <c r="J49" i="19"/>
  <c r="J25" i="19"/>
  <c r="J17" i="19"/>
  <c r="J13" i="19"/>
  <c r="J6" i="19"/>
  <c r="J9" i="19"/>
  <c r="J50" i="19"/>
  <c r="J42" i="19"/>
  <c r="J26" i="19"/>
  <c r="J10" i="19"/>
  <c r="J12" i="19"/>
  <c r="J44" i="19"/>
  <c r="J15" i="19"/>
  <c r="J24" i="19"/>
  <c r="J4" i="19"/>
  <c r="J43" i="19"/>
  <c r="J47" i="19"/>
  <c r="J41" i="19"/>
  <c r="J14" i="19"/>
  <c r="J11" i="19"/>
  <c r="J27" i="19"/>
  <c r="J20" i="19"/>
  <c r="J19" i="19"/>
  <c r="J39" i="19"/>
  <c r="J16" i="19"/>
  <c r="H26" i="19"/>
  <c r="L44" i="19"/>
  <c r="J33" i="19"/>
  <c r="L46" i="19"/>
  <c r="K43" i="19"/>
  <c r="L43" i="19"/>
  <c r="B20" i="6"/>
  <c r="C15" i="6"/>
  <c r="C20" i="6" s="1"/>
  <c r="D15" i="6" l="1"/>
  <c r="D20" i="6" s="1"/>
  <c r="B45" i="6"/>
  <c r="B50" i="6"/>
  <c r="C45" i="6"/>
  <c r="C50" i="6"/>
  <c r="J23" i="19" l="1"/>
  <c r="I31" i="19"/>
  <c r="K40" i="19"/>
  <c r="H25" i="19"/>
  <c r="G11" i="19"/>
  <c r="F20" i="19"/>
  <c r="F16" i="19"/>
  <c r="I10" i="6"/>
  <c r="H10" i="6"/>
  <c r="E15" i="6"/>
  <c r="E20" i="6" s="1"/>
  <c r="D45" i="6"/>
  <c r="D50" i="6"/>
  <c r="F15" i="6" l="1"/>
  <c r="E45" i="6"/>
  <c r="E50" i="6"/>
  <c r="G15" i="6" l="1"/>
  <c r="G20" i="6" s="1"/>
  <c r="F20" i="6"/>
  <c r="H13" i="18"/>
  <c r="N23" i="18"/>
  <c r="I54" i="15"/>
  <c r="O13" i="18"/>
  <c r="N13" i="18"/>
  <c r="N27" i="18"/>
  <c r="I30" i="15"/>
  <c r="H48" i="15"/>
  <c r="G43" i="15"/>
  <c r="H44" i="18"/>
  <c r="K42" i="18"/>
  <c r="I7" i="18"/>
  <c r="Q16" i="18"/>
  <c r="K18" i="15"/>
  <c r="M54" i="18"/>
  <c r="I47" i="18"/>
  <c r="M26" i="18"/>
  <c r="J41" i="15"/>
  <c r="Q39" i="18"/>
  <c r="G36" i="15"/>
  <c r="M21" i="18"/>
  <c r="M20" i="18"/>
  <c r="L53" i="18"/>
  <c r="H43" i="18"/>
  <c r="H30" i="15"/>
  <c r="I21" i="15"/>
  <c r="M9" i="18"/>
  <c r="P50" i="18"/>
  <c r="O18" i="18"/>
  <c r="L44" i="18"/>
  <c r="H42" i="18"/>
  <c r="M17" i="18"/>
  <c r="I33" i="18"/>
  <c r="G47" i="15"/>
  <c r="M35" i="18"/>
  <c r="I41" i="18"/>
  <c r="M34" i="18"/>
  <c r="I20" i="18"/>
  <c r="H22" i="18"/>
  <c r="J26" i="15"/>
  <c r="L39" i="18"/>
  <c r="K22" i="15"/>
  <c r="G35" i="15"/>
  <c r="I46" i="18"/>
  <c r="L23" i="18"/>
  <c r="M29" i="18"/>
  <c r="I12" i="15"/>
  <c r="P7" i="18"/>
  <c r="P16" i="18"/>
  <c r="I53" i="15"/>
  <c r="I52" i="18"/>
  <c r="P29" i="18"/>
  <c r="H47" i="18"/>
  <c r="P19" i="18"/>
  <c r="K7" i="18"/>
  <c r="K46" i="18"/>
  <c r="P27" i="18"/>
  <c r="J21" i="15"/>
  <c r="L8" i="18"/>
  <c r="K6" i="18"/>
  <c r="I16" i="15"/>
  <c r="G20" i="15"/>
  <c r="H54" i="18"/>
  <c r="H41" i="15"/>
  <c r="H35" i="15"/>
  <c r="J54" i="18"/>
  <c r="M27" i="18"/>
  <c r="K47" i="15"/>
  <c r="H31" i="18"/>
  <c r="I25" i="15"/>
  <c r="K31" i="18"/>
  <c r="L10" i="18"/>
  <c r="I45" i="18"/>
  <c r="K19" i="18"/>
  <c r="P11" i="18"/>
  <c r="I37" i="15"/>
  <c r="J12" i="18"/>
  <c r="H9" i="15"/>
  <c r="H40" i="15"/>
  <c r="J42" i="18"/>
  <c r="M10" i="18"/>
  <c r="Q47" i="18"/>
  <c r="Q40" i="18"/>
  <c r="H18" i="15"/>
  <c r="H29" i="18"/>
  <c r="N38" i="18"/>
  <c r="K47" i="18"/>
  <c r="H36" i="18"/>
  <c r="H8" i="18"/>
  <c r="J40" i="15"/>
  <c r="J36" i="18"/>
  <c r="K6" i="15"/>
  <c r="M42" i="18"/>
  <c r="I36" i="15"/>
  <c r="J41" i="18"/>
  <c r="H15" i="18"/>
  <c r="L51" i="18"/>
  <c r="M14" i="18"/>
  <c r="N36" i="18"/>
  <c r="I36" i="18"/>
  <c r="G8" i="15"/>
  <c r="M12" i="18"/>
  <c r="H23" i="15"/>
  <c r="J45" i="18"/>
  <c r="H20" i="15"/>
  <c r="I23" i="15"/>
  <c r="H37" i="18"/>
  <c r="J29" i="15"/>
  <c r="N31" i="18"/>
  <c r="K26" i="18"/>
  <c r="H52" i="18"/>
  <c r="P31" i="18"/>
  <c r="J51" i="18"/>
  <c r="H18" i="18"/>
  <c r="K45" i="18"/>
  <c r="H38" i="15"/>
  <c r="K11" i="18"/>
  <c r="I27" i="18"/>
  <c r="J20" i="15"/>
  <c r="L40" i="18"/>
  <c r="I50" i="15"/>
  <c r="J30" i="15"/>
  <c r="Q37" i="18"/>
  <c r="K10" i="18"/>
  <c r="I8" i="18"/>
  <c r="O29" i="18"/>
  <c r="J27" i="15"/>
  <c r="G11" i="15"/>
  <c r="L35" i="18"/>
  <c r="G46" i="15"/>
  <c r="G19" i="15"/>
  <c r="I30" i="18"/>
  <c r="K12" i="15"/>
  <c r="I39" i="15"/>
  <c r="J19" i="15"/>
  <c r="L30" i="18"/>
  <c r="Q21" i="18"/>
  <c r="G44" i="15"/>
  <c r="Q52" i="18"/>
  <c r="M30" i="18"/>
  <c r="L37" i="18"/>
  <c r="J8" i="15"/>
  <c r="L29" i="18"/>
  <c r="J9" i="18"/>
  <c r="K15" i="15"/>
  <c r="K53" i="15"/>
  <c r="M52" i="18"/>
  <c r="J49" i="15"/>
  <c r="P35" i="18"/>
  <c r="I35" i="18"/>
  <c r="O25" i="18"/>
  <c r="J28" i="18"/>
  <c r="G29" i="15"/>
  <c r="I40" i="15"/>
  <c r="M32" i="18"/>
  <c r="M36" i="18"/>
  <c r="K36" i="15"/>
  <c r="M11" i="18"/>
  <c r="H38" i="18"/>
  <c r="O35" i="18"/>
  <c r="H26" i="15"/>
  <c r="G40" i="15"/>
  <c r="P44" i="18"/>
  <c r="O14" i="18"/>
  <c r="N54" i="18"/>
  <c r="H36" i="15"/>
  <c r="M33" i="18"/>
  <c r="L14" i="18"/>
  <c r="K37" i="18"/>
  <c r="Q7" i="18"/>
  <c r="P21" i="18"/>
  <c r="Q9" i="18"/>
  <c r="H19" i="18"/>
  <c r="J7" i="18"/>
  <c r="L6" i="18"/>
  <c r="G51" i="15"/>
  <c r="K34" i="15"/>
  <c r="O23" i="18"/>
  <c r="H28" i="15"/>
  <c r="H10" i="18"/>
  <c r="I6" i="18"/>
  <c r="P51" i="18"/>
  <c r="Q36" i="18"/>
  <c r="Q24" i="18"/>
  <c r="O27" i="18"/>
  <c r="I50" i="18"/>
  <c r="G32" i="15"/>
  <c r="H39" i="18"/>
  <c r="Q11" i="18"/>
  <c r="J18" i="15"/>
  <c r="H41" i="18"/>
  <c r="J50" i="18"/>
  <c r="O22" i="18"/>
  <c r="N44" i="18"/>
  <c r="N50" i="18"/>
  <c r="J6" i="18"/>
  <c r="P10" i="18"/>
  <c r="P26" i="18"/>
  <c r="N37" i="18"/>
  <c r="H53" i="15"/>
  <c r="J14" i="18"/>
  <c r="M39" i="18"/>
  <c r="I38" i="15"/>
  <c r="N7" i="18"/>
  <c r="P36" i="18"/>
  <c r="G9" i="15"/>
  <c r="K24" i="15"/>
  <c r="H52" i="15"/>
  <c r="K48" i="18"/>
  <c r="M40" i="18"/>
  <c r="G14" i="15"/>
  <c r="H9" i="18"/>
  <c r="H17" i="15"/>
  <c r="J12" i="15"/>
  <c r="H11" i="18"/>
  <c r="Q14" i="18"/>
  <c r="I46" i="15"/>
  <c r="Q30" i="18"/>
  <c r="Q32" i="18"/>
  <c r="Q29" i="18"/>
  <c r="L25" i="18"/>
  <c r="O9" i="18"/>
  <c r="P40" i="18"/>
  <c r="I25" i="18"/>
  <c r="K21" i="18"/>
  <c r="H39" i="15"/>
  <c r="K27" i="18"/>
  <c r="M15" i="18"/>
  <c r="H43" i="15"/>
  <c r="H16" i="18"/>
  <c r="O10" i="18"/>
  <c r="O33" i="18"/>
  <c r="G27" i="15"/>
  <c r="M47" i="18"/>
  <c r="Q43" i="18"/>
  <c r="P34" i="18"/>
  <c r="I34" i="15"/>
  <c r="N39" i="18"/>
  <c r="L46" i="18"/>
  <c r="O37" i="18"/>
  <c r="I43" i="18"/>
  <c r="K13" i="15"/>
  <c r="I6" i="15"/>
  <c r="I33" i="15"/>
  <c r="J27" i="18"/>
  <c r="I26" i="18"/>
  <c r="K32" i="15"/>
  <c r="O53" i="18"/>
  <c r="N48" i="18"/>
  <c r="J23" i="18"/>
  <c r="M23" i="18"/>
  <c r="I40" i="18"/>
  <c r="I8" i="15"/>
  <c r="I15" i="18"/>
  <c r="K23" i="15"/>
  <c r="J9" i="15"/>
  <c r="K33" i="18"/>
  <c r="M53" i="18"/>
  <c r="J25" i="15"/>
  <c r="I31" i="15"/>
  <c r="P24" i="18"/>
  <c r="H21" i="15"/>
  <c r="Q20" i="18"/>
  <c r="N34" i="18"/>
  <c r="L18" i="18"/>
  <c r="L28" i="18"/>
  <c r="J14" i="15"/>
  <c r="H20" i="18"/>
  <c r="N51" i="18"/>
  <c r="H32" i="18"/>
  <c r="K54" i="18"/>
  <c r="N46" i="18"/>
  <c r="M13" i="18"/>
  <c r="L42" i="18"/>
  <c r="O17" i="18"/>
  <c r="M51" i="18"/>
  <c r="K19" i="15"/>
  <c r="H49" i="15"/>
  <c r="M16" i="18"/>
  <c r="O20" i="18"/>
  <c r="M25" i="18"/>
  <c r="O51" i="18"/>
  <c r="O30" i="18"/>
  <c r="J31" i="15"/>
  <c r="H34" i="15"/>
  <c r="G38" i="15"/>
  <c r="I20" i="15"/>
  <c r="I34" i="18"/>
  <c r="J48" i="15"/>
  <c r="H13" i="15"/>
  <c r="N28" i="18"/>
  <c r="P53" i="18"/>
  <c r="L9" i="18"/>
  <c r="I38" i="18"/>
  <c r="K40" i="15"/>
  <c r="I29" i="18"/>
  <c r="J11" i="15"/>
  <c r="J40" i="18"/>
  <c r="O16" i="18"/>
  <c r="K16" i="18"/>
  <c r="Q50" i="18"/>
  <c r="I14" i="18"/>
  <c r="J33" i="18"/>
  <c r="H21" i="18"/>
  <c r="Q26" i="18"/>
  <c r="N14" i="18"/>
  <c r="H51" i="18"/>
  <c r="K10" i="15"/>
  <c r="M37" i="18"/>
  <c r="M44" i="18"/>
  <c r="O49" i="18"/>
  <c r="P25" i="18"/>
  <c r="N26" i="18"/>
  <c r="H28" i="18"/>
  <c r="N10" i="18"/>
  <c r="N18" i="18"/>
  <c r="K30" i="15"/>
  <c r="N30" i="18"/>
  <c r="G25" i="15"/>
  <c r="I42" i="15"/>
  <c r="H31" i="15"/>
  <c r="G53" i="15"/>
  <c r="L32" i="18"/>
  <c r="Q23" i="18"/>
  <c r="K16" i="15"/>
  <c r="H10" i="15"/>
  <c r="K9" i="18"/>
  <c r="P6" i="18"/>
  <c r="P30" i="18"/>
  <c r="J52" i="18"/>
  <c r="K25" i="18"/>
  <c r="I17" i="15"/>
  <c r="G12" i="15"/>
  <c r="O43" i="18"/>
  <c r="I11" i="15"/>
  <c r="I49" i="15"/>
  <c r="J43" i="18"/>
  <c r="P54" i="18"/>
  <c r="K20" i="18"/>
  <c r="I43" i="15"/>
  <c r="J39" i="15"/>
  <c r="Q25" i="18"/>
  <c r="K50" i="18"/>
  <c r="Q19" i="18"/>
  <c r="J17" i="18"/>
  <c r="K35" i="18"/>
  <c r="G28" i="15"/>
  <c r="H33" i="15"/>
  <c r="K22" i="18"/>
  <c r="G17" i="15"/>
  <c r="J7" i="15"/>
  <c r="J8" i="18"/>
  <c r="J24" i="18"/>
  <c r="N9" i="18"/>
  <c r="M18" i="18"/>
  <c r="P14" i="18"/>
  <c r="I10" i="18"/>
  <c r="O46" i="18"/>
  <c r="H33" i="18"/>
  <c r="K23" i="18"/>
  <c r="Q49" i="18"/>
  <c r="J49" i="18"/>
  <c r="I23" i="18"/>
  <c r="K35" i="15"/>
  <c r="J53" i="18"/>
  <c r="P46" i="18"/>
  <c r="K33" i="15"/>
  <c r="O15" i="18"/>
  <c r="G45" i="15"/>
  <c r="L45" i="18"/>
  <c r="G50" i="15"/>
  <c r="H24" i="18"/>
  <c r="H25" i="15"/>
  <c r="N22" i="18"/>
  <c r="P42" i="18"/>
  <c r="P47" i="18"/>
  <c r="G18" i="15"/>
  <c r="L11" i="18"/>
  <c r="L21" i="18"/>
  <c r="P18" i="18"/>
  <c r="H49" i="18"/>
  <c r="J10" i="18"/>
  <c r="Q33" i="18"/>
  <c r="H22" i="15"/>
  <c r="L26" i="18"/>
  <c r="M7" i="18"/>
  <c r="N16" i="18"/>
  <c r="P37" i="18"/>
  <c r="P8" i="18"/>
  <c r="J47" i="15"/>
  <c r="Q22" i="18"/>
  <c r="Q27" i="18"/>
  <c r="H15" i="15"/>
  <c r="K25" i="15"/>
  <c r="P20" i="18"/>
  <c r="K31" i="15"/>
  <c r="O39" i="18"/>
  <c r="K37" i="15"/>
  <c r="K7" i="15"/>
  <c r="G34" i="15"/>
  <c r="O36" i="18"/>
  <c r="L54" i="18"/>
  <c r="N53" i="18"/>
  <c r="O48" i="18"/>
  <c r="O41" i="18"/>
  <c r="I28" i="15"/>
  <c r="I13" i="18"/>
  <c r="G42" i="15"/>
  <c r="J11" i="18"/>
  <c r="M6" i="18"/>
  <c r="M22" i="18"/>
  <c r="I31" i="18"/>
  <c r="J20" i="18"/>
  <c r="L38" i="18"/>
  <c r="L34" i="18"/>
  <c r="H26" i="18"/>
  <c r="Q10" i="18"/>
  <c r="L24" i="18"/>
  <c r="J46" i="18"/>
  <c r="K43" i="15"/>
  <c r="J10" i="15"/>
  <c r="H42" i="15"/>
  <c r="J34" i="18"/>
  <c r="K14" i="18"/>
  <c r="J38" i="18"/>
  <c r="N25" i="18"/>
  <c r="K36" i="18"/>
  <c r="G26" i="15"/>
  <c r="O8" i="18"/>
  <c r="K50" i="15"/>
  <c r="K29" i="18"/>
  <c r="I39" i="18"/>
  <c r="P41" i="18"/>
  <c r="N35" i="18"/>
  <c r="J35" i="15"/>
  <c r="J6" i="15"/>
  <c r="L41" i="18"/>
  <c r="H35" i="18"/>
  <c r="L36" i="18"/>
  <c r="I37" i="18"/>
  <c r="J37" i="18"/>
  <c r="M41" i="18"/>
  <c r="N15" i="18"/>
  <c r="L22" i="18"/>
  <c r="Q31" i="18"/>
  <c r="P32" i="18"/>
  <c r="Q41" i="18"/>
  <c r="J46" i="15"/>
  <c r="I22" i="18"/>
  <c r="J15" i="18"/>
  <c r="Q18" i="18"/>
  <c r="I26" i="15"/>
  <c r="H14" i="18"/>
  <c r="I12" i="18"/>
  <c r="G49" i="15"/>
  <c r="P52" i="18"/>
  <c r="H44" i="15"/>
  <c r="Q28" i="18"/>
  <c r="N11" i="18"/>
  <c r="H50" i="15"/>
  <c r="I22" i="15"/>
  <c r="L27" i="18"/>
  <c r="K48" i="15"/>
  <c r="O7" i="18"/>
  <c r="O28" i="18"/>
  <c r="K44" i="15"/>
  <c r="H12" i="15"/>
  <c r="M19" i="18"/>
  <c r="K8" i="15"/>
  <c r="I7" i="15"/>
  <c r="K51" i="18"/>
  <c r="J51" i="15"/>
  <c r="I24" i="15"/>
  <c r="K13" i="18"/>
  <c r="K29" i="15"/>
  <c r="Q35" i="18"/>
  <c r="O12" i="18"/>
  <c r="J22" i="15"/>
  <c r="I48" i="18"/>
  <c r="I27" i="15"/>
  <c r="N42" i="18"/>
  <c r="I51" i="15"/>
  <c r="M28" i="18"/>
  <c r="M38" i="18"/>
  <c r="I54" i="18"/>
  <c r="I41" i="15"/>
  <c r="J37" i="15"/>
  <c r="H29" i="15"/>
  <c r="N21" i="18"/>
  <c r="J32" i="15"/>
  <c r="J33" i="15"/>
  <c r="H48" i="18"/>
  <c r="K21" i="15"/>
  <c r="Q44" i="18"/>
  <c r="M46" i="18"/>
  <c r="M49" i="18"/>
  <c r="I10" i="15"/>
  <c r="K52" i="15"/>
  <c r="N33" i="18"/>
  <c r="N41" i="18"/>
  <c r="I24" i="18"/>
  <c r="L49" i="18"/>
  <c r="J24" i="15"/>
  <c r="N24" i="18"/>
  <c r="Q46" i="18"/>
  <c r="K49" i="18"/>
  <c r="N12" i="18"/>
  <c r="I17" i="18"/>
  <c r="H46" i="15"/>
  <c r="P17" i="18"/>
  <c r="H17" i="18"/>
  <c r="O52" i="18"/>
  <c r="H11" i="15"/>
  <c r="K44" i="18"/>
  <c r="H51" i="15"/>
  <c r="K40" i="18"/>
  <c r="I9" i="18"/>
  <c r="H53" i="18"/>
  <c r="H45" i="15"/>
  <c r="K49" i="15"/>
  <c r="K45" i="15"/>
  <c r="K27" i="15"/>
  <c r="J50" i="15"/>
  <c r="J21" i="18"/>
  <c r="O42" i="18"/>
  <c r="J16" i="18"/>
  <c r="P12" i="18"/>
  <c r="O19" i="18"/>
  <c r="P22" i="18"/>
  <c r="O47" i="18"/>
  <c r="O24" i="18"/>
  <c r="L12" i="18"/>
  <c r="K38" i="15"/>
  <c r="L31" i="18"/>
  <c r="N20" i="18"/>
  <c r="M8" i="18"/>
  <c r="J34" i="15"/>
  <c r="Q48" i="18"/>
  <c r="K46" i="15"/>
  <c r="K17" i="18"/>
  <c r="O11" i="18"/>
  <c r="J48" i="18"/>
  <c r="K12" i="18"/>
  <c r="H16" i="15"/>
  <c r="G10" i="15"/>
  <c r="J29" i="18"/>
  <c r="J47" i="18"/>
  <c r="K14" i="15"/>
  <c r="I52" i="15"/>
  <c r="H32" i="15"/>
  <c r="P45" i="18"/>
  <c r="I35" i="15"/>
  <c r="L16" i="18"/>
  <c r="J39" i="18"/>
  <c r="H19" i="15"/>
  <c r="Q45" i="18"/>
  <c r="J45" i="15"/>
  <c r="P28" i="18"/>
  <c r="Q42" i="18"/>
  <c r="K43" i="18"/>
  <c r="L47" i="18"/>
  <c r="G16" i="15"/>
  <c r="H37" i="15"/>
  <c r="J28" i="15"/>
  <c r="Q51" i="18"/>
  <c r="O31" i="18"/>
  <c r="K34" i="18"/>
  <c r="J38" i="15"/>
  <c r="Q12" i="18"/>
  <c r="P9" i="18"/>
  <c r="L20" i="18"/>
  <c r="K17" i="15"/>
  <c r="I53" i="18"/>
  <c r="J32" i="18"/>
  <c r="Q13" i="18"/>
  <c r="H6" i="15"/>
  <c r="J53" i="15"/>
  <c r="N49" i="18"/>
  <c r="K8" i="18"/>
  <c r="G30" i="15"/>
  <c r="I9" i="15"/>
  <c r="K39" i="15"/>
  <c r="K52" i="18"/>
  <c r="Q17" i="18"/>
  <c r="I19" i="18"/>
  <c r="H25" i="18"/>
  <c r="K26" i="15"/>
  <c r="K28" i="15"/>
  <c r="K51" i="15"/>
  <c r="P43" i="18"/>
  <c r="I11" i="18"/>
  <c r="O50" i="18"/>
  <c r="P15" i="18"/>
  <c r="O40" i="18"/>
  <c r="G39" i="15"/>
  <c r="H34" i="18"/>
  <c r="G23" i="15"/>
  <c r="I47" i="15"/>
  <c r="I13" i="15"/>
  <c r="N40" i="18"/>
  <c r="I14" i="15"/>
  <c r="M24" i="18"/>
  <c r="Q38" i="18"/>
  <c r="K20" i="15"/>
  <c r="K28" i="18"/>
  <c r="I44" i="15"/>
  <c r="I18" i="18"/>
  <c r="N17" i="18"/>
  <c r="I49" i="18"/>
  <c r="L48" i="18"/>
  <c r="G33" i="15"/>
  <c r="G41" i="15"/>
  <c r="H30" i="18"/>
  <c r="K18" i="18"/>
  <c r="J25" i="18"/>
  <c r="H14" i="15"/>
  <c r="P38" i="18"/>
  <c r="O6" i="18"/>
  <c r="P39" i="18"/>
  <c r="Q6" i="18"/>
  <c r="H50" i="18"/>
  <c r="H46" i="18"/>
  <c r="K54" i="15"/>
  <c r="H27" i="18"/>
  <c r="J44" i="15"/>
  <c r="G22" i="15"/>
  <c r="J13" i="15"/>
  <c r="H27" i="15"/>
  <c r="H47" i="15"/>
  <c r="J36" i="15"/>
  <c r="O54" i="18"/>
  <c r="H45" i="18"/>
  <c r="I28" i="18"/>
  <c r="N29" i="18"/>
  <c r="J22" i="18"/>
  <c r="N52" i="18"/>
  <c r="H7" i="15"/>
  <c r="G7" i="15"/>
  <c r="Q8" i="18"/>
  <c r="J35" i="18"/>
  <c r="I32" i="18"/>
  <c r="I42" i="18"/>
  <c r="H40" i="18"/>
  <c r="G31" i="15"/>
  <c r="P33" i="18"/>
  <c r="G48" i="15"/>
  <c r="H8" i="15"/>
  <c r="L13" i="18"/>
  <c r="J13" i="18"/>
  <c r="J44" i="18"/>
  <c r="O45" i="18"/>
  <c r="G52" i="15"/>
  <c r="K39" i="18"/>
  <c r="J17" i="15"/>
  <c r="N19" i="18"/>
  <c r="Q15" i="18"/>
  <c r="I44" i="18"/>
  <c r="N32" i="18"/>
  <c r="M45" i="18"/>
  <c r="G54" i="15"/>
  <c r="J23" i="15"/>
  <c r="I16" i="18"/>
  <c r="P13" i="18"/>
  <c r="N6" i="18"/>
  <c r="L19" i="18"/>
  <c r="K15" i="18"/>
  <c r="G24" i="15"/>
  <c r="K32" i="18"/>
  <c r="K38" i="18"/>
  <c r="N47" i="18"/>
  <c r="J43" i="15"/>
  <c r="N8" i="18"/>
  <c r="M43" i="18"/>
  <c r="I18" i="15"/>
  <c r="M48" i="18"/>
  <c r="N45" i="18"/>
  <c r="H24" i="15"/>
  <c r="H12" i="18"/>
  <c r="L52" i="18"/>
  <c r="K24" i="18"/>
  <c r="I51" i="18"/>
  <c r="J18" i="18"/>
  <c r="I29" i="15"/>
  <c r="P23" i="18"/>
  <c r="I45" i="15"/>
  <c r="J19" i="18"/>
  <c r="O34" i="18"/>
  <c r="L43" i="18"/>
  <c r="I32" i="15"/>
  <c r="O44" i="18"/>
  <c r="G15" i="15"/>
  <c r="I19" i="15"/>
  <c r="G13" i="15"/>
  <c r="G21" i="15"/>
  <c r="Q54" i="18"/>
  <c r="J31" i="18"/>
  <c r="J15" i="15"/>
  <c r="K42" i="15"/>
  <c r="O21" i="18"/>
  <c r="H23" i="18"/>
  <c r="K11" i="15"/>
  <c r="G37" i="15"/>
  <c r="O38" i="18"/>
  <c r="K41" i="18"/>
  <c r="Q53" i="18"/>
  <c r="J16" i="15"/>
  <c r="J52" i="15"/>
  <c r="I48" i="15"/>
  <c r="P49" i="18"/>
  <c r="Q34" i="18"/>
  <c r="K9" i="15"/>
  <c r="J54" i="15"/>
  <c r="J26" i="18"/>
  <c r="L17" i="18"/>
  <c r="K30" i="18"/>
  <c r="J30" i="18"/>
  <c r="P48" i="18"/>
  <c r="H54" i="15"/>
  <c r="M31" i="18"/>
  <c r="K41" i="15"/>
  <c r="I15" i="15"/>
  <c r="K53" i="18"/>
  <c r="L7" i="18"/>
  <c r="L15" i="18"/>
  <c r="I21" i="18"/>
  <c r="L33" i="18"/>
  <c r="O32" i="18"/>
  <c r="L50" i="18"/>
  <c r="O26" i="18"/>
  <c r="M50" i="18"/>
  <c r="N43" i="18"/>
  <c r="J42" i="15"/>
  <c r="F50" i="18" l="1"/>
  <c r="F31" i="18"/>
  <c r="E37" i="15"/>
  <c r="G37" i="18" s="1"/>
  <c r="E23" i="18"/>
  <c r="F21" i="19" s="1"/>
  <c r="E21" i="15"/>
  <c r="G21" i="18" s="1"/>
  <c r="E13" i="15"/>
  <c r="G13" i="18" s="1"/>
  <c r="E15" i="15"/>
  <c r="G15" i="18" s="1"/>
  <c r="E12" i="18"/>
  <c r="D10" i="19" s="1"/>
  <c r="F48" i="18"/>
  <c r="F43" i="18"/>
  <c r="E24" i="15"/>
  <c r="G24" i="18" s="1"/>
  <c r="E54" i="15"/>
  <c r="G54" i="18" s="1"/>
  <c r="F45" i="18"/>
  <c r="E52" i="15"/>
  <c r="G52" i="18" s="1"/>
  <c r="E48" i="15"/>
  <c r="G48" i="18" s="1"/>
  <c r="E31" i="15"/>
  <c r="G31" i="18" s="1"/>
  <c r="E40" i="18"/>
  <c r="M38" i="19" s="1"/>
  <c r="G4" i="15"/>
  <c r="E7" i="15"/>
  <c r="G7" i="18" s="1"/>
  <c r="E45" i="18"/>
  <c r="M43" i="19" s="1"/>
  <c r="E22" i="15"/>
  <c r="G22" i="18" s="1"/>
  <c r="E27" i="18"/>
  <c r="L25" i="19" s="1"/>
  <c r="E46" i="18"/>
  <c r="M44" i="19" s="1"/>
  <c r="E50" i="18"/>
  <c r="M48" i="19" s="1"/>
  <c r="E30" i="18"/>
  <c r="M28" i="19" s="1"/>
  <c r="E41" i="15"/>
  <c r="G41" i="18" s="1"/>
  <c r="E33" i="15"/>
  <c r="G33" i="18" s="1"/>
  <c r="F24" i="18"/>
  <c r="E23" i="15"/>
  <c r="G23" i="18" s="1"/>
  <c r="E34" i="18"/>
  <c r="M32" i="19" s="1"/>
  <c r="E39" i="15"/>
  <c r="G39" i="18" s="1"/>
  <c r="E25" i="18"/>
  <c r="K23" i="19" s="1"/>
  <c r="E30" i="15"/>
  <c r="G30" i="18" s="1"/>
  <c r="E6" i="15"/>
  <c r="H4" i="15"/>
  <c r="E16" i="15"/>
  <c r="G16" i="18" s="1"/>
  <c r="E10" i="15"/>
  <c r="G10" i="18" s="1"/>
  <c r="F8" i="18"/>
  <c r="E53" i="18"/>
  <c r="M51" i="19" s="1"/>
  <c r="E17" i="18"/>
  <c r="F49" i="18"/>
  <c r="F46" i="18"/>
  <c r="E48" i="18"/>
  <c r="M46" i="19" s="1"/>
  <c r="F38" i="18"/>
  <c r="F28" i="18"/>
  <c r="F19" i="18"/>
  <c r="E49" i="15"/>
  <c r="G49" i="18" s="1"/>
  <c r="E14" i="18"/>
  <c r="D12" i="19" s="1"/>
  <c r="F41" i="18"/>
  <c r="E35" i="18"/>
  <c r="M33" i="19" s="1"/>
  <c r="J4" i="15"/>
  <c r="E26" i="15"/>
  <c r="G26" i="18" s="1"/>
  <c r="E26" i="18"/>
  <c r="L24" i="19" s="1"/>
  <c r="F22" i="18"/>
  <c r="F6" i="18"/>
  <c r="E42" i="15"/>
  <c r="G42" i="18" s="1"/>
  <c r="E34" i="15"/>
  <c r="G34" i="18" s="1"/>
  <c r="F7" i="18"/>
  <c r="E49" i="18"/>
  <c r="E18" i="15"/>
  <c r="G18" i="18" s="1"/>
  <c r="E24" i="18"/>
  <c r="J22" i="19" s="1"/>
  <c r="E50" i="15"/>
  <c r="G50" i="18" s="1"/>
  <c r="E45" i="15"/>
  <c r="G45" i="18" s="1"/>
  <c r="E33" i="18"/>
  <c r="M31" i="19" s="1"/>
  <c r="F18" i="18"/>
  <c r="E17" i="15"/>
  <c r="G17" i="18" s="1"/>
  <c r="E28" i="15"/>
  <c r="G28" i="18" s="1"/>
  <c r="E12" i="15"/>
  <c r="G12" i="18" s="1"/>
  <c r="E53" i="15"/>
  <c r="G53" i="18" s="1"/>
  <c r="E25" i="15"/>
  <c r="G25" i="18" s="1"/>
  <c r="E28" i="18"/>
  <c r="L26" i="19" s="1"/>
  <c r="F44" i="18"/>
  <c r="F37" i="18"/>
  <c r="E51" i="18"/>
  <c r="M49" i="19" s="1"/>
  <c r="E21" i="18"/>
  <c r="F19" i="19" s="1"/>
  <c r="E38" i="15"/>
  <c r="G38" i="18" s="1"/>
  <c r="F25" i="18"/>
  <c r="F16" i="18"/>
  <c r="F51" i="18"/>
  <c r="F13" i="18"/>
  <c r="E32" i="18"/>
  <c r="M30" i="19" s="1"/>
  <c r="E20" i="18"/>
  <c r="I18" i="19" s="1"/>
  <c r="F53" i="18"/>
  <c r="F23" i="18"/>
  <c r="I4" i="15"/>
  <c r="F47" i="18"/>
  <c r="E27" i="15"/>
  <c r="G27" i="18" s="1"/>
  <c r="E16" i="18"/>
  <c r="D14" i="19" s="1"/>
  <c r="F15" i="18"/>
  <c r="E11" i="18"/>
  <c r="D9" i="19" s="1"/>
  <c r="E9" i="18"/>
  <c r="D7" i="19" s="1"/>
  <c r="E14" i="15"/>
  <c r="G14" i="18" s="1"/>
  <c r="F40" i="18"/>
  <c r="E9" i="15"/>
  <c r="G9" i="18" s="1"/>
  <c r="F39" i="18"/>
  <c r="J3" i="18"/>
  <c r="E41" i="18"/>
  <c r="M39" i="19" s="1"/>
  <c r="E39" i="18"/>
  <c r="M37" i="19" s="1"/>
  <c r="E32" i="15"/>
  <c r="G32" i="18" s="1"/>
  <c r="I3" i="18"/>
  <c r="E6" i="18"/>
  <c r="E10" i="18"/>
  <c r="D8" i="19" s="1"/>
  <c r="E51" i="15"/>
  <c r="G51" i="18" s="1"/>
  <c r="L3" i="18"/>
  <c r="E19" i="18"/>
  <c r="F33" i="18"/>
  <c r="E40" i="15"/>
  <c r="G40" i="18" s="1"/>
  <c r="E38" i="18"/>
  <c r="F11" i="18"/>
  <c r="F36" i="18"/>
  <c r="F32" i="18"/>
  <c r="E29" i="15"/>
  <c r="G29" i="18" s="1"/>
  <c r="F52" i="18"/>
  <c r="F30" i="18"/>
  <c r="E44" i="15"/>
  <c r="G44" i="18" s="1"/>
  <c r="E19" i="15"/>
  <c r="G19" i="18" s="1"/>
  <c r="E46" i="15"/>
  <c r="G46" i="18" s="1"/>
  <c r="E11" i="15"/>
  <c r="G11" i="18" s="1"/>
  <c r="E18" i="18"/>
  <c r="G16" i="19" s="1"/>
  <c r="E52" i="18"/>
  <c r="M50" i="19" s="1"/>
  <c r="E37" i="18"/>
  <c r="F12" i="18"/>
  <c r="E8" i="15"/>
  <c r="G8" i="18" s="1"/>
  <c r="F14" i="18"/>
  <c r="E15" i="18"/>
  <c r="D13" i="19" s="1"/>
  <c r="F42" i="18"/>
  <c r="K4" i="15"/>
  <c r="H3" i="18"/>
  <c r="E8" i="18"/>
  <c r="D6" i="19" s="1"/>
  <c r="E36" i="18"/>
  <c r="E29" i="18"/>
  <c r="M27" i="19" s="1"/>
  <c r="F10" i="18"/>
  <c r="E31" i="18"/>
  <c r="M29" i="19" s="1"/>
  <c r="F27" i="18"/>
  <c r="E54" i="18"/>
  <c r="M52" i="19" s="1"/>
  <c r="E20" i="15"/>
  <c r="G20" i="18" s="1"/>
  <c r="K3" i="18"/>
  <c r="E47" i="18"/>
  <c r="M45" i="19" s="1"/>
  <c r="F29" i="18"/>
  <c r="E35" i="15"/>
  <c r="G35" i="18" s="1"/>
  <c r="E22" i="18"/>
  <c r="E20" i="19" s="1"/>
  <c r="F34" i="18"/>
  <c r="F35" i="18"/>
  <c r="E47" i="15"/>
  <c r="G47" i="18" s="1"/>
  <c r="F17" i="18"/>
  <c r="E42" i="18"/>
  <c r="M40" i="19" s="1"/>
  <c r="F9" i="18"/>
  <c r="E43" i="18"/>
  <c r="M41" i="19" s="1"/>
  <c r="F20" i="18"/>
  <c r="F21" i="18"/>
  <c r="E36" i="15"/>
  <c r="G36" i="18" s="1"/>
  <c r="F26" i="18"/>
  <c r="F54" i="18"/>
  <c r="E7" i="18"/>
  <c r="D5" i="19" s="1"/>
  <c r="E44" i="18"/>
  <c r="M42" i="19" s="1"/>
  <c r="E43" i="15"/>
  <c r="G43" i="18" s="1"/>
  <c r="E13" i="18"/>
  <c r="D11" i="19" s="1"/>
  <c r="D4" i="19"/>
  <c r="M36" i="19"/>
  <c r="D9" i="6"/>
  <c r="G6" i="18"/>
  <c r="M47" i="19"/>
  <c r="M35" i="19"/>
  <c r="M34" i="19"/>
  <c r="H19" i="19"/>
  <c r="H21" i="19"/>
  <c r="F45" i="6"/>
  <c r="F50" i="6"/>
  <c r="G45" i="6"/>
  <c r="G50" i="6"/>
  <c r="H15" i="6"/>
  <c r="G20" i="19" l="1"/>
  <c r="G15" i="19"/>
  <c r="E15" i="19"/>
  <c r="E16" i="19"/>
  <c r="F3" i="6"/>
  <c r="G17" i="19"/>
  <c r="E17" i="19"/>
  <c r="E70" i="19"/>
  <c r="E71" i="19"/>
  <c r="G71" i="19"/>
  <c r="M70" i="19"/>
  <c r="M71" i="19"/>
  <c r="H70" i="19"/>
  <c r="E72" i="19"/>
  <c r="J71" i="19"/>
  <c r="K71" i="19"/>
  <c r="K72" i="19"/>
  <c r="F71" i="19"/>
  <c r="M72" i="19"/>
  <c r="I72" i="19"/>
  <c r="F70" i="19"/>
  <c r="D72" i="19"/>
  <c r="K70" i="19"/>
  <c r="D71" i="19"/>
  <c r="L72" i="19"/>
  <c r="I71" i="19"/>
  <c r="L71" i="19"/>
  <c r="J70" i="19"/>
  <c r="G72" i="19"/>
  <c r="H71" i="19"/>
  <c r="G70" i="19"/>
  <c r="I70" i="19"/>
  <c r="F72" i="19"/>
  <c r="H72" i="19"/>
  <c r="D70" i="19"/>
  <c r="L70" i="19"/>
  <c r="J72" i="19"/>
  <c r="M53" i="19"/>
  <c r="L56" i="19"/>
  <c r="K53" i="19"/>
  <c r="F53" i="19"/>
  <c r="G56" i="19"/>
  <c r="D56" i="19"/>
  <c r="J53" i="19"/>
  <c r="J56" i="19"/>
  <c r="I53" i="19"/>
  <c r="H53" i="19"/>
  <c r="J54" i="19"/>
  <c r="J55" i="19"/>
  <c r="K56" i="19"/>
  <c r="F54" i="19"/>
  <c r="F55" i="19"/>
  <c r="M56" i="19"/>
  <c r="H54" i="19"/>
  <c r="D54" i="19"/>
  <c r="G53" i="19"/>
  <c r="G54" i="19"/>
  <c r="H56" i="19"/>
  <c r="E55" i="19"/>
  <c r="E54" i="19"/>
  <c r="I54" i="19"/>
  <c r="I55" i="19"/>
  <c r="L53" i="19"/>
  <c r="L55" i="19"/>
  <c r="M55" i="19"/>
  <c r="H55" i="19"/>
  <c r="D53" i="19"/>
  <c r="E53" i="19"/>
  <c r="E56" i="19"/>
  <c r="K54" i="19"/>
  <c r="G55" i="19"/>
  <c r="M54" i="19"/>
  <c r="I56" i="19"/>
  <c r="D55" i="19"/>
  <c r="L54" i="19"/>
  <c r="K55" i="19"/>
  <c r="F56" i="19"/>
  <c r="H9" i="6"/>
  <c r="B9" i="6"/>
  <c r="G9" i="6"/>
  <c r="C9" i="6"/>
  <c r="I9" i="6"/>
  <c r="E9" i="6"/>
  <c r="H20" i="6"/>
  <c r="I15" i="6"/>
  <c r="I20" i="6" s="1"/>
  <c r="E2" i="19" l="1"/>
  <c r="H2" i="19"/>
  <c r="M2" i="19"/>
  <c r="G2" i="19"/>
  <c r="J2" i="19"/>
  <c r="F10" i="6" s="1"/>
  <c r="D2" i="19"/>
  <c r="B10" i="6" s="1"/>
  <c r="I2" i="19"/>
  <c r="E10" i="6" s="1"/>
  <c r="F2" i="19"/>
  <c r="K2" i="19"/>
  <c r="G10" i="6" s="1"/>
  <c r="L2" i="19"/>
  <c r="J15" i="6"/>
  <c r="I45" i="6"/>
  <c r="I50" i="6"/>
  <c r="H45" i="6"/>
  <c r="H50" i="6"/>
  <c r="C10" i="6" l="1"/>
  <c r="D10" i="6"/>
  <c r="F2" i="6"/>
  <c r="F9" i="6"/>
  <c r="E11" i="6" l="1"/>
  <c r="G12" i="6"/>
  <c r="F12" i="6"/>
  <c r="I12" i="6"/>
  <c r="B11" i="6"/>
  <c r="B16" i="6" s="1"/>
  <c r="H12" i="6"/>
  <c r="D12" i="6"/>
  <c r="E12" i="6"/>
  <c r="I11" i="6"/>
  <c r="C11" i="6"/>
  <c r="B12" i="6"/>
  <c r="D11" i="6"/>
  <c r="G11" i="6"/>
  <c r="H11" i="6"/>
  <c r="F11" i="6"/>
  <c r="C12" i="6"/>
  <c r="C16" i="6" l="1"/>
  <c r="C21" i="6" s="1"/>
  <c r="C46" i="6" s="1"/>
  <c r="B17" i="6"/>
  <c r="B22" i="6" s="1"/>
  <c r="B18" i="6"/>
  <c r="B23" i="6" s="1"/>
  <c r="B48" i="6" s="1"/>
  <c r="B21" i="6"/>
  <c r="B46" i="6" s="1"/>
  <c r="D16" i="6" l="1"/>
  <c r="D21" i="6" s="1"/>
  <c r="D46" i="6" s="1"/>
  <c r="C18" i="6"/>
  <c r="C23" i="6" s="1"/>
  <c r="C48" i="6" s="1"/>
  <c r="B47" i="6"/>
  <c r="B51" i="6"/>
  <c r="B52" i="6"/>
  <c r="C17" i="6"/>
  <c r="C22" i="6" s="1"/>
  <c r="D18" i="6" l="1"/>
  <c r="D23" i="6" s="1"/>
  <c r="D48" i="6" s="1"/>
  <c r="E16" i="6"/>
  <c r="F16" i="6" s="1"/>
  <c r="C52" i="6"/>
  <c r="C51" i="6"/>
  <c r="C47" i="6"/>
  <c r="D17" i="6"/>
  <c r="D22" i="6" s="1"/>
  <c r="E21" i="6" l="1"/>
  <c r="E46" i="6" s="1"/>
  <c r="E18" i="6"/>
  <c r="E23" i="6" s="1"/>
  <c r="E48" i="6" s="1"/>
  <c r="D51" i="6"/>
  <c r="D52" i="6"/>
  <c r="D47" i="6"/>
  <c r="E17" i="6"/>
  <c r="E22" i="6" s="1"/>
  <c r="F21" i="6"/>
  <c r="F46" i="6" s="1"/>
  <c r="G16" i="6"/>
  <c r="F18" i="6" l="1"/>
  <c r="F23" i="6" s="1"/>
  <c r="F48" i="6" s="1"/>
  <c r="G21" i="6"/>
  <c r="G46" i="6" s="1"/>
  <c r="H16" i="6"/>
  <c r="E51" i="6"/>
  <c r="E47" i="6"/>
  <c r="E52" i="6"/>
  <c r="F17" i="6"/>
  <c r="F22" i="6" s="1"/>
  <c r="G18" i="6" l="1"/>
  <c r="G23" i="6" s="1"/>
  <c r="G48" i="6" s="1"/>
  <c r="F51" i="6"/>
  <c r="F52" i="6"/>
  <c r="F47" i="6"/>
  <c r="H21" i="6"/>
  <c r="H46" i="6" s="1"/>
  <c r="I16" i="6"/>
  <c r="G17" i="6"/>
  <c r="G22" i="6" s="1"/>
  <c r="G47" i="6" l="1"/>
  <c r="G51" i="6"/>
  <c r="G52" i="6"/>
  <c r="H18" i="6"/>
  <c r="H23" i="6" s="1"/>
  <c r="H48" i="6" s="1"/>
  <c r="I21" i="6"/>
  <c r="I46" i="6" s="1"/>
  <c r="J16" i="6"/>
  <c r="H17" i="6"/>
  <c r="H22" i="6" s="1"/>
  <c r="H47" i="6" l="1"/>
  <c r="H52" i="6"/>
  <c r="H51" i="6"/>
  <c r="I18" i="6"/>
  <c r="I23" i="6" s="1"/>
  <c r="I48" i="6" s="1"/>
  <c r="I17" i="6"/>
  <c r="I22" i="6" s="1"/>
  <c r="I47" i="6" l="1"/>
  <c r="I52" i="6"/>
  <c r="I51" i="6"/>
  <c r="J18" i="6"/>
  <c r="J17" i="6"/>
</calcChain>
</file>

<file path=xl/sharedStrings.xml><?xml version="1.0" encoding="utf-8"?>
<sst xmlns="http://schemas.openxmlformats.org/spreadsheetml/2006/main" count="641" uniqueCount="135">
  <si>
    <t>Actividades</t>
  </si>
  <si>
    <t>#</t>
  </si>
  <si>
    <t>Nombre</t>
  </si>
  <si>
    <t>Codigo Actividad</t>
  </si>
  <si>
    <t>Semana</t>
  </si>
  <si>
    <t>Trabajadas</t>
  </si>
  <si>
    <t>Esfuerzo</t>
  </si>
  <si>
    <t>Fases</t>
  </si>
  <si>
    <t>Lanzamiento</t>
  </si>
  <si>
    <t>Requisitos</t>
  </si>
  <si>
    <t>Inspeccion Requisitos</t>
  </si>
  <si>
    <t xml:space="preserve">Diseño </t>
  </si>
  <si>
    <t>Inspeccion Diseño</t>
  </si>
  <si>
    <t>Revisión Diseño</t>
  </si>
  <si>
    <t>Codigo</t>
  </si>
  <si>
    <t>Revisión Codigo</t>
  </si>
  <si>
    <t>%Tarea</t>
  </si>
  <si>
    <t>Datos Proyecto</t>
  </si>
  <si>
    <t>semanas máximo</t>
  </si>
  <si>
    <t>Tarea</t>
  </si>
  <si>
    <t>Semana Actual</t>
  </si>
  <si>
    <t>Resumen semanal</t>
  </si>
  <si>
    <t>Ciclo comienza</t>
  </si>
  <si>
    <t xml:space="preserve">Ciclo termina </t>
  </si>
  <si>
    <t>Horas planificadas</t>
  </si>
  <si>
    <t>Horas gastadas</t>
  </si>
  <si>
    <t xml:space="preserve">Esfuerzo Total del Ciclo </t>
  </si>
  <si>
    <t>Valor Planificado</t>
  </si>
  <si>
    <t>Terminada</t>
  </si>
  <si>
    <t>Valor Ganado</t>
  </si>
  <si>
    <t>Absoluto</t>
  </si>
  <si>
    <t>Relativo</t>
  </si>
  <si>
    <t>Acumulados</t>
  </si>
  <si>
    <t>VP Acumulado</t>
  </si>
  <si>
    <t>VG Acumulado</t>
  </si>
  <si>
    <t>Horas Gastadas Acumuladas</t>
  </si>
  <si>
    <t>Gasto horas</t>
  </si>
  <si>
    <t>VP Acum (h)</t>
  </si>
  <si>
    <t>VG Acum (h)</t>
  </si>
  <si>
    <t>Horas Gastadas (h)</t>
  </si>
  <si>
    <t>Indicadores rendimiento</t>
  </si>
  <si>
    <t>CPI</t>
  </si>
  <si>
    <t>SPI</t>
  </si>
  <si>
    <t>Hoja Plan tareas</t>
  </si>
  <si>
    <t>FASE</t>
  </si>
  <si>
    <t>Postmortem</t>
  </si>
  <si>
    <t>Color</t>
  </si>
  <si>
    <t>Helecho</t>
  </si>
  <si>
    <t>Nieve</t>
  </si>
  <si>
    <t>Aluminio</t>
  </si>
  <si>
    <t>Pimenton</t>
  </si>
  <si>
    <t>Esparrago</t>
  </si>
  <si>
    <t>Diseño Detallado</t>
  </si>
  <si>
    <t>Verde bosque</t>
  </si>
  <si>
    <t>Medianoche</t>
  </si>
  <si>
    <t>Berenjena</t>
  </si>
  <si>
    <t>Aqua</t>
  </si>
  <si>
    <t>Turquesa</t>
  </si>
  <si>
    <t>Primavera</t>
  </si>
  <si>
    <t>Melón</t>
  </si>
  <si>
    <t>Hoja de tiempos - Registro horas</t>
  </si>
  <si>
    <t>Pruebas Sistema</t>
  </si>
  <si>
    <t>Pruebas Unitarias</t>
  </si>
  <si>
    <t>Hielo</t>
  </si>
  <si>
    <t>Acronimo</t>
  </si>
  <si>
    <t>Hoja Avance tareas</t>
  </si>
  <si>
    <t>Progreso</t>
  </si>
  <si>
    <t>Semana Fin</t>
  </si>
  <si>
    <t>Estrategia</t>
  </si>
  <si>
    <t>VP</t>
  </si>
  <si>
    <t>BAC</t>
  </si>
  <si>
    <t>Coste Actual</t>
  </si>
  <si>
    <t>Carlos Martínez Sánchez</t>
  </si>
  <si>
    <t>CM</t>
  </si>
  <si>
    <t>Paula Maestro Domingo</t>
  </si>
  <si>
    <t>PM</t>
  </si>
  <si>
    <t>Gabriel González Taboada</t>
  </si>
  <si>
    <t>GG</t>
  </si>
  <si>
    <t>Lorena Pingarrón González</t>
  </si>
  <si>
    <t>LP</t>
  </si>
  <si>
    <t>GM</t>
  </si>
  <si>
    <t>Guillermo De Miguel Villanueva</t>
  </si>
  <si>
    <t>Asignación de roles</t>
  </si>
  <si>
    <t>Estructuración de proyecto</t>
  </si>
  <si>
    <t>Redacción estándar de Agendas</t>
  </si>
  <si>
    <t>Redacción estándar de Documentación</t>
  </si>
  <si>
    <t>Redacción de estándar de Ciclo de Vida</t>
  </si>
  <si>
    <t>Redacción de estándar de Diseño Alto Nivel</t>
  </si>
  <si>
    <t>Redacción de estándar Diseño de Bajo Nivel</t>
  </si>
  <si>
    <t>Redacción de estándar de Codificación</t>
  </si>
  <si>
    <t>Redacción de estándar de Requisitos</t>
  </si>
  <si>
    <t>Redacción de estándar de Conteo de Líneas de Código</t>
  </si>
  <si>
    <t>Redacción de estándar de Defectos</t>
  </si>
  <si>
    <t>Elección del estándar de  Proceso de Desarrollo</t>
  </si>
  <si>
    <t>Clasificación de Requisitos</t>
  </si>
  <si>
    <t>Especificación de Requisitos</t>
  </si>
  <si>
    <t>Elaboración del ERS</t>
  </si>
  <si>
    <t>Revisión fase de Requisistos</t>
  </si>
  <si>
    <t>Planteamiento de la Estrategia de desarrollo</t>
  </si>
  <si>
    <t>Redaccion de la Estimación</t>
  </si>
  <si>
    <t xml:space="preserve">Redacción de Plan de Gestión de Configuración </t>
  </si>
  <si>
    <t>Revisión del Plan de Gestión de Configuración</t>
  </si>
  <si>
    <t>Monitorización del proyecto</t>
  </si>
  <si>
    <t>Revisión de Monitorización del proyecto</t>
  </si>
  <si>
    <t>Elaboración de Plan de Calidad</t>
  </si>
  <si>
    <t>Revisión de la elaboración del Plan de Calidad</t>
  </si>
  <si>
    <t>Elaboración PPS</t>
  </si>
  <si>
    <t>Inspección de ERS y PPS</t>
  </si>
  <si>
    <t>Planificación de Diseño de proyecto</t>
  </si>
  <si>
    <t>Realizar DAN</t>
  </si>
  <si>
    <t>Elaboración PPI</t>
  </si>
  <si>
    <t>Realizar DBN</t>
  </si>
  <si>
    <t>Revision DAN y PPI</t>
  </si>
  <si>
    <t>Revisión DBN</t>
  </si>
  <si>
    <t>Implementar inicio de sesión</t>
  </si>
  <si>
    <t>Implementar pantalla inicio</t>
  </si>
  <si>
    <t>Implementar alta vehículo</t>
  </si>
  <si>
    <t>Implementar alquilar vehículo</t>
  </si>
  <si>
    <t>Implementar reserva</t>
  </si>
  <si>
    <t>Inspección del código</t>
  </si>
  <si>
    <t>Casos de Pruebas Unitarias</t>
  </si>
  <si>
    <t>Casos de Pruebas de Integración</t>
  </si>
  <si>
    <t>Casos de Pruebas del Sistema</t>
  </si>
  <si>
    <t>Elaboración Post-Mortem</t>
  </si>
  <si>
    <t>Análisis Post-Mortem</t>
  </si>
  <si>
    <t>Planificación de diseño de proyecto</t>
  </si>
  <si>
    <t>Revisión DAN y PPI</t>
  </si>
  <si>
    <t>Implementar devolver vehículo</t>
  </si>
  <si>
    <t>Implementar seleccionar marca vehículo</t>
  </si>
  <si>
    <t>Implementar estado vehículo</t>
  </si>
  <si>
    <t>Implementar tarifa de alquiler</t>
  </si>
  <si>
    <t>Implementar realizar reserva</t>
  </si>
  <si>
    <t>Implementar alta usuario cliente</t>
  </si>
  <si>
    <t>Semanas</t>
  </si>
  <si>
    <t>Implementar alta 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</si>
</sst>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0;;"/>
    <numFmt numFmtId="165" formatCode="0.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1"/>
      <name val="Calibri"/>
      <family val="2"/>
    </font>
  </fonts>
  <fills count="4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929000"/>
        <bgColor indexed="64"/>
      </patternFill>
    </fill>
    <fill>
      <patternFill patternType="solid">
        <fgColor rgb="FF4E8F00"/>
        <bgColor indexed="64"/>
      </patternFill>
    </fill>
    <fill>
      <patternFill patternType="solid">
        <fgColor rgb="FF009193"/>
        <bgColor indexed="64"/>
      </patternFill>
    </fill>
    <fill>
      <patternFill patternType="solid">
        <fgColor rgb="FF011893"/>
        <bgColor indexed="64"/>
      </patternFill>
    </fill>
    <fill>
      <patternFill patternType="solid">
        <fgColor rgb="FF521B93"/>
        <bgColor indexed="64"/>
      </patternFill>
    </fill>
    <fill>
      <patternFill patternType="solid">
        <fgColor rgb="FF0096FF"/>
        <bgColor indexed="64"/>
      </patternFill>
    </fill>
    <fill>
      <patternFill patternType="solid">
        <fgColor rgb="FF00FDFF"/>
        <bgColor indexed="64"/>
      </patternFill>
    </fill>
    <fill>
      <patternFill patternType="solid">
        <fgColor rgb="FF00FA00"/>
        <bgColor indexed="64"/>
      </patternFill>
    </fill>
    <fill>
      <patternFill patternType="solid">
        <fgColor rgb="FFFFD579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73FEFF"/>
        <bgColor indexed="64"/>
      </patternFill>
    </fill>
    <fill>
      <patternFill patternType="solid">
        <fgColor rgb="FFC6EFCE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EBEBEB"/>
        <bgColor rgb="FFEBEBEB"/>
      </patternFill>
    </fill>
    <fill>
      <patternFill patternType="solid">
        <fgColor rgb="FFFF7E79"/>
        <bgColor rgb="FFFF7E79"/>
      </patternFill>
    </fill>
    <fill>
      <patternFill patternType="solid">
        <fgColor rgb="FF929000"/>
        <bgColor rgb="FF929000"/>
      </patternFill>
    </fill>
    <fill>
      <patternFill patternType="solid">
        <fgColor rgb="FFAAAAAA"/>
        <bgColor rgb="FFAAAAAA"/>
      </patternFill>
    </fill>
    <fill>
      <patternFill patternType="solid">
        <fgColor rgb="FF00FA00"/>
        <bgColor rgb="FF00FA00"/>
      </patternFill>
    </fill>
    <fill>
      <patternFill patternType="solid">
        <fgColor rgb="FF4E8F00"/>
        <bgColor rgb="FF4E8F00"/>
      </patternFill>
    </fill>
    <fill>
      <patternFill patternType="solid">
        <fgColor rgb="FF521B93"/>
        <bgColor rgb="FF521B93"/>
      </patternFill>
    </fill>
    <fill>
      <patternFill patternType="solid">
        <fgColor rgb="FF0096FF"/>
        <bgColor rgb="FF0096FF"/>
      </patternFill>
    </fill>
    <fill>
      <patternFill patternType="solid">
        <fgColor rgb="FFFFEB9C"/>
        <bgColor rgb="FFFFEB9C"/>
      </patternFill>
    </fill>
    <fill>
      <patternFill patternType="solid">
        <fgColor theme="0"/>
        <bgColor rgb="FFEBEBEB"/>
      </patternFill>
    </fill>
    <fill>
      <patternFill patternType="solid">
        <fgColor theme="0"/>
        <bgColor rgb="FFFF7E79"/>
      </patternFill>
    </fill>
    <fill>
      <patternFill patternType="solid">
        <fgColor theme="0"/>
        <bgColor rgb="FF929000"/>
      </patternFill>
    </fill>
    <fill>
      <patternFill patternType="solid">
        <fgColor theme="0"/>
        <bgColor rgb="FFAAAAAA"/>
      </patternFill>
    </fill>
    <fill>
      <patternFill patternType="solid">
        <fgColor theme="0"/>
        <bgColor rgb="FF00FA00"/>
      </patternFill>
    </fill>
    <fill>
      <patternFill patternType="solid">
        <fgColor theme="0"/>
        <bgColor rgb="FF4E8F00"/>
      </patternFill>
    </fill>
    <fill>
      <patternFill patternType="solid">
        <fgColor theme="0"/>
        <bgColor rgb="FF521B93"/>
      </patternFill>
    </fill>
    <fill>
      <patternFill patternType="solid">
        <fgColor theme="0"/>
        <bgColor rgb="FF0096FF"/>
      </patternFill>
    </fill>
    <fill>
      <patternFill patternType="solid">
        <fgColor theme="0"/>
        <bgColor rgb="FF73FEFF"/>
      </patternFill>
    </fill>
    <fill>
      <patternFill patternType="solid">
        <fgColor theme="0"/>
        <bgColor rgb="FFFFEB9C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</fills>
  <borders count="5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auto="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auto="1"/>
      </left>
      <right style="thin">
        <color theme="0" tint="-4.9989318521683403E-2"/>
      </right>
      <top style="thin">
        <color theme="0" tint="-4.9989318521683403E-2"/>
      </top>
      <bottom style="thin">
        <color auto="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auto="1"/>
      </bottom>
      <diagonal/>
    </border>
    <border>
      <left style="thin">
        <color theme="0" tint="-4.9989318521683403E-2"/>
      </left>
      <right style="thin">
        <color auto="1"/>
      </right>
      <top style="thin">
        <color theme="0" tint="-4.9989318521683403E-2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auto="1"/>
      </left>
      <right style="thin">
        <color theme="0" tint="-4.9989318521683403E-2"/>
      </right>
      <top style="thin">
        <color auto="1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indexed="64"/>
      </bottom>
      <diagonal/>
    </border>
    <border>
      <left style="thin">
        <color theme="0" tint="-4.9989318521683403E-2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thin">
        <color rgb="FF000000"/>
      </right>
      <top style="thin">
        <color rgb="FFF2F2F2"/>
      </top>
      <bottom style="thin">
        <color rgb="FFF2F2F2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F2F2F2"/>
      </left>
      <right/>
      <top style="thin">
        <color rgb="FFF2F2F2"/>
      </top>
      <bottom style="thin">
        <color rgb="FFF2F2F2"/>
      </bottom>
      <diagonal/>
    </border>
    <border>
      <left/>
      <right/>
      <top style="thin">
        <color rgb="FFF2F2F2"/>
      </top>
      <bottom style="thin">
        <color rgb="FFF2F2F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thin">
        <color rgb="FFF2F2F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2F2F2"/>
      </bottom>
      <diagonal/>
    </border>
    <border>
      <left style="thin">
        <color auto="1"/>
      </left>
      <right style="thin">
        <color auto="1"/>
      </right>
      <top style="thin">
        <color rgb="FFF2F2F2"/>
      </top>
      <bottom style="thin">
        <color rgb="FFF2F2F2"/>
      </bottom>
      <diagonal/>
    </border>
    <border>
      <left style="thin">
        <color auto="1"/>
      </left>
      <right style="thin">
        <color auto="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auto="1"/>
      </left>
      <right/>
      <top style="thin">
        <color auto="1"/>
      </top>
      <bottom style="thin">
        <color rgb="FFF2F2F2"/>
      </bottom>
      <diagonal/>
    </border>
    <border>
      <left style="thin">
        <color auto="1"/>
      </left>
      <right/>
      <top style="thin">
        <color rgb="FFF2F2F2"/>
      </top>
      <bottom style="thin">
        <color rgb="FFF2F2F2"/>
      </bottom>
      <diagonal/>
    </border>
    <border>
      <left/>
      <right/>
      <top/>
      <bottom style="medium">
        <color indexed="64"/>
      </bottom>
      <diagonal/>
    </border>
    <border>
      <left style="thin">
        <color rgb="FFF2F2F2"/>
      </left>
      <right style="thin">
        <color auto="1"/>
      </right>
      <top style="thin">
        <color rgb="FFF2F2F2"/>
      </top>
      <bottom style="thin">
        <color rgb="FFF2F2F2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9" fontId="1" fillId="0" borderId="0" applyFont="0" applyFill="0" applyBorder="0" applyAlignment="0" applyProtection="0"/>
    <xf numFmtId="0" fontId="7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</cellStyleXfs>
  <cellXfs count="175">
    <xf numFmtId="0" fontId="0" fillId="0" borderId="0" xfId="0"/>
    <xf numFmtId="0" fontId="0" fillId="0" borderId="0" xfId="0" applyBorder="1"/>
    <xf numFmtId="0" fontId="3" fillId="3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3" fillId="3" borderId="0" xfId="0" applyFont="1" applyFill="1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6" xfId="0" applyBorder="1"/>
    <xf numFmtId="0" fontId="0" fillId="0" borderId="13" xfId="0" applyBorder="1"/>
    <xf numFmtId="0" fontId="0" fillId="0" borderId="17" xfId="0" applyBorder="1"/>
    <xf numFmtId="9" fontId="0" fillId="0" borderId="0" xfId="2" applyFont="1"/>
    <xf numFmtId="165" fontId="0" fillId="0" borderId="0" xfId="0" applyNumberFormat="1"/>
    <xf numFmtId="0" fontId="6" fillId="0" borderId="0" xfId="0" applyFont="1" applyFill="1"/>
    <xf numFmtId="2" fontId="0" fillId="0" borderId="0" xfId="0" applyNumberFormat="1"/>
    <xf numFmtId="0" fontId="0" fillId="0" borderId="18" xfId="0" applyBorder="1"/>
    <xf numFmtId="0" fontId="0" fillId="0" borderId="20" xfId="0" applyBorder="1"/>
    <xf numFmtId="0" fontId="0" fillId="0" borderId="0" xfId="0" applyBorder="1" applyAlignment="1">
      <alignment horizontal="center"/>
    </xf>
    <xf numFmtId="164" fontId="5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Fill="1" applyBorder="1"/>
    <xf numFmtId="0" fontId="3" fillId="3" borderId="1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quotePrefix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7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2" fontId="0" fillId="0" borderId="0" xfId="2" applyNumberFormat="1" applyFont="1"/>
    <xf numFmtId="0" fontId="2" fillId="2" borderId="0" xfId="1" applyBorder="1" applyAlignment="1">
      <alignment horizontal="center"/>
    </xf>
    <xf numFmtId="0" fontId="2" fillId="2" borderId="30" xfId="1" applyBorder="1" applyAlignment="1">
      <alignment horizontal="center"/>
    </xf>
    <xf numFmtId="0" fontId="2" fillId="2" borderId="13" xfId="1" applyBorder="1" applyAlignment="1">
      <alignment horizontal="center"/>
    </xf>
    <xf numFmtId="0" fontId="2" fillId="2" borderId="14" xfId="1" applyBorder="1" applyAlignment="1">
      <alignment horizontal="center"/>
    </xf>
    <xf numFmtId="0" fontId="2" fillId="2" borderId="0" xfId="1" quotePrefix="1" applyBorder="1" applyAlignment="1">
      <alignment horizontal="center"/>
    </xf>
    <xf numFmtId="0" fontId="2" fillId="2" borderId="30" xfId="1" quotePrefix="1" applyBorder="1" applyAlignment="1">
      <alignment horizontal="center"/>
    </xf>
    <xf numFmtId="0" fontId="2" fillId="2" borderId="19" xfId="1" applyBorder="1" applyAlignment="1">
      <alignment horizontal="center"/>
    </xf>
    <xf numFmtId="0" fontId="2" fillId="2" borderId="31" xfId="1" applyBorder="1" applyAlignment="1">
      <alignment horizontal="center"/>
    </xf>
    <xf numFmtId="0" fontId="2" fillId="2" borderId="24" xfId="1" applyBorder="1"/>
    <xf numFmtId="0" fontId="2" fillId="2" borderId="0" xfId="1" applyBorder="1"/>
    <xf numFmtId="0" fontId="2" fillId="2" borderId="14" xfId="1" applyBorder="1"/>
    <xf numFmtId="0" fontId="2" fillId="2" borderId="23" xfId="1" applyBorder="1"/>
    <xf numFmtId="0" fontId="2" fillId="2" borderId="16" xfId="1" applyBorder="1" applyAlignment="1">
      <alignment horizontal="center"/>
    </xf>
    <xf numFmtId="0" fontId="2" fillId="2" borderId="15" xfId="1" applyBorder="1" applyAlignment="1">
      <alignment horizontal="center"/>
    </xf>
    <xf numFmtId="0" fontId="2" fillId="2" borderId="17" xfId="1" applyBorder="1" applyAlignment="1">
      <alignment horizontal="center"/>
    </xf>
    <xf numFmtId="0" fontId="2" fillId="2" borderId="5" xfId="1" applyBorder="1"/>
    <xf numFmtId="0" fontId="2" fillId="2" borderId="21" xfId="1" applyBorder="1" applyAlignment="1">
      <alignment horizontal="center"/>
    </xf>
    <xf numFmtId="0" fontId="2" fillId="2" borderId="23" xfId="1" applyBorder="1" applyAlignment="1">
      <alignment horizontal="center"/>
    </xf>
    <xf numFmtId="0" fontId="2" fillId="2" borderId="32" xfId="1" applyBorder="1"/>
    <xf numFmtId="0" fontId="2" fillId="2" borderId="33" xfId="1" applyBorder="1"/>
    <xf numFmtId="0" fontId="2" fillId="2" borderId="34" xfId="1" applyBorder="1"/>
    <xf numFmtId="0" fontId="2" fillId="2" borderId="30" xfId="1" applyBorder="1"/>
    <xf numFmtId="0" fontId="2" fillId="2" borderId="35" xfId="1" applyBorder="1"/>
    <xf numFmtId="0" fontId="7" fillId="18" borderId="0" xfId="3"/>
    <xf numFmtId="0" fontId="6" fillId="20" borderId="0" xfId="5"/>
    <xf numFmtId="0" fontId="6" fillId="20" borderId="0" xfId="5" applyAlignment="1">
      <alignment wrapText="1"/>
    </xf>
    <xf numFmtId="0" fontId="6" fillId="19" borderId="0" xfId="4"/>
    <xf numFmtId="0" fontId="2" fillId="2" borderId="22" xfId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right"/>
    </xf>
    <xf numFmtId="0" fontId="8" fillId="0" borderId="37" xfId="0" applyFont="1" applyBorder="1" applyAlignment="1">
      <alignment horizontal="center"/>
    </xf>
    <xf numFmtId="0" fontId="8" fillId="0" borderId="38" xfId="0" applyFont="1" applyBorder="1" applyAlignment="1">
      <alignment horizontal="center"/>
    </xf>
    <xf numFmtId="0" fontId="8" fillId="0" borderId="39" xfId="0" applyFont="1" applyBorder="1" applyAlignment="1">
      <alignment horizontal="center"/>
    </xf>
    <xf numFmtId="0" fontId="8" fillId="30" borderId="36" xfId="0" applyFont="1" applyFill="1" applyBorder="1"/>
    <xf numFmtId="0" fontId="8" fillId="31" borderId="36" xfId="0" applyFont="1" applyFill="1" applyBorder="1"/>
    <xf numFmtId="0" fontId="8" fillId="32" borderId="36" xfId="0" applyFont="1" applyFill="1" applyBorder="1"/>
    <xf numFmtId="0" fontId="8" fillId="33" borderId="36" xfId="0" applyFont="1" applyFill="1" applyBorder="1"/>
    <xf numFmtId="0" fontId="8" fillId="34" borderId="36" xfId="0" applyFont="1" applyFill="1" applyBorder="1"/>
    <xf numFmtId="0" fontId="8" fillId="35" borderId="36" xfId="0" applyFont="1" applyFill="1" applyBorder="1"/>
    <xf numFmtId="0" fontId="8" fillId="36" borderId="36" xfId="0" applyFont="1" applyFill="1" applyBorder="1"/>
    <xf numFmtId="0" fontId="8" fillId="37" borderId="36" xfId="0" applyFont="1" applyFill="1" applyBorder="1"/>
    <xf numFmtId="0" fontId="8" fillId="38" borderId="36" xfId="0" applyFont="1" applyFill="1" applyBorder="1"/>
    <xf numFmtId="0" fontId="8" fillId="39" borderId="36" xfId="0" applyFont="1" applyFill="1" applyBorder="1"/>
    <xf numFmtId="0" fontId="3" fillId="40" borderId="0" xfId="0" applyFont="1" applyFill="1" applyBorder="1"/>
    <xf numFmtId="0" fontId="0" fillId="5" borderId="2" xfId="0" applyFill="1" applyBorder="1"/>
    <xf numFmtId="0" fontId="0" fillId="6" borderId="2" xfId="0" applyFill="1" applyBorder="1"/>
    <xf numFmtId="0" fontId="0" fillId="1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7" borderId="2" xfId="0" applyFill="1" applyBorder="1"/>
    <xf numFmtId="0" fontId="0" fillId="14" borderId="2" xfId="0" applyFill="1" applyBorder="1"/>
    <xf numFmtId="0" fontId="0" fillId="15" borderId="3" xfId="0" applyFill="1" applyBorder="1"/>
    <xf numFmtId="0" fontId="3" fillId="3" borderId="40" xfId="0" applyFont="1" applyFill="1" applyBorder="1"/>
    <xf numFmtId="0" fontId="3" fillId="3" borderId="12" xfId="0" applyFont="1" applyFill="1" applyBorder="1"/>
    <xf numFmtId="0" fontId="8" fillId="21" borderId="1" xfId="0" applyFont="1" applyFill="1" applyBorder="1"/>
    <xf numFmtId="0" fontId="8" fillId="21" borderId="2" xfId="0" applyFont="1" applyFill="1" applyBorder="1"/>
    <xf numFmtId="0" fontId="8" fillId="22" borderId="2" xfId="0" applyFont="1" applyFill="1" applyBorder="1"/>
    <xf numFmtId="0" fontId="8" fillId="23" borderId="2" xfId="0" applyFont="1" applyFill="1" applyBorder="1"/>
    <xf numFmtId="0" fontId="8" fillId="24" borderId="2" xfId="0" applyFont="1" applyFill="1" applyBorder="1"/>
    <xf numFmtId="0" fontId="8" fillId="25" borderId="2" xfId="0" applyFont="1" applyFill="1" applyBorder="1"/>
    <xf numFmtId="0" fontId="8" fillId="26" borderId="2" xfId="0" applyFont="1" applyFill="1" applyBorder="1"/>
    <xf numFmtId="0" fontId="8" fillId="27" borderId="2" xfId="0" applyFont="1" applyFill="1" applyBorder="1"/>
    <xf numFmtId="0" fontId="8" fillId="28" borderId="2" xfId="0" applyFont="1" applyFill="1" applyBorder="1"/>
    <xf numFmtId="0" fontId="8" fillId="29" borderId="2" xfId="0" applyFont="1" applyFill="1" applyBorder="1"/>
    <xf numFmtId="0" fontId="8" fillId="29" borderId="3" xfId="0" applyFont="1" applyFill="1" applyBorder="1"/>
    <xf numFmtId="0" fontId="0" fillId="15" borderId="2" xfId="0" applyFill="1" applyBorder="1"/>
    <xf numFmtId="0" fontId="3" fillId="3" borderId="10" xfId="0" applyFont="1" applyFill="1" applyBorder="1"/>
    <xf numFmtId="0" fontId="0" fillId="0" borderId="41" xfId="0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8" fillId="0" borderId="42" xfId="0" applyFont="1" applyBorder="1" applyAlignment="1">
      <alignment horizontal="center"/>
    </xf>
    <xf numFmtId="0" fontId="8" fillId="0" borderId="43" xfId="0" applyFont="1" applyBorder="1" applyAlignment="1">
      <alignment horizontal="center"/>
    </xf>
    <xf numFmtId="0" fontId="8" fillId="0" borderId="44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8" fillId="0" borderId="4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8" fillId="30" borderId="0" xfId="0" applyFont="1" applyFill="1" applyBorder="1"/>
    <xf numFmtId="0" fontId="8" fillId="31" borderId="0" xfId="0" applyFont="1" applyFill="1" applyBorder="1"/>
    <xf numFmtId="0" fontId="8" fillId="32" borderId="0" xfId="0" applyFont="1" applyFill="1" applyBorder="1"/>
    <xf numFmtId="0" fontId="8" fillId="33" borderId="0" xfId="0" applyFont="1" applyFill="1" applyBorder="1"/>
    <xf numFmtId="0" fontId="0" fillId="0" borderId="46" xfId="0" applyBorder="1"/>
    <xf numFmtId="0" fontId="8" fillId="0" borderId="15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47" xfId="0" applyFont="1" applyBorder="1" applyAlignment="1">
      <alignment horizontal="center"/>
    </xf>
    <xf numFmtId="0" fontId="8" fillId="0" borderId="48" xfId="0" applyFont="1" applyBorder="1" applyAlignment="1">
      <alignment horizontal="center"/>
    </xf>
    <xf numFmtId="0" fontId="8" fillId="0" borderId="49" xfId="0" applyFont="1" applyBorder="1" applyAlignment="1">
      <alignment horizontal="center"/>
    </xf>
    <xf numFmtId="0" fontId="0" fillId="0" borderId="50" xfId="0" applyBorder="1" applyAlignment="1">
      <alignment horizontal="center"/>
    </xf>
    <xf numFmtId="0" fontId="8" fillId="34" borderId="0" xfId="0" applyFont="1" applyFill="1" applyBorder="1"/>
    <xf numFmtId="0" fontId="8" fillId="35" borderId="0" xfId="0" applyFont="1" applyFill="1" applyBorder="1"/>
    <xf numFmtId="0" fontId="8" fillId="36" borderId="0" xfId="0" applyFont="1" applyFill="1" applyBorder="1"/>
    <xf numFmtId="0" fontId="8" fillId="37" borderId="0" xfId="0" applyFont="1" applyFill="1" applyBorder="1"/>
    <xf numFmtId="0" fontId="8" fillId="38" borderId="0" xfId="0" applyFont="1" applyFill="1" applyBorder="1"/>
    <xf numFmtId="0" fontId="8" fillId="39" borderId="0" xfId="0" applyFont="1" applyFill="1" applyBorder="1"/>
    <xf numFmtId="0" fontId="2" fillId="2" borderId="1" xfId="1" applyBorder="1" applyAlignment="1">
      <alignment horizontal="center"/>
    </xf>
    <xf numFmtId="0" fontId="2" fillId="2" borderId="2" xfId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2" fillId="2" borderId="42" xfId="1" applyBorder="1" applyAlignment="1">
      <alignment horizontal="center"/>
    </xf>
    <xf numFmtId="0" fontId="2" fillId="2" borderId="43" xfId="1" applyBorder="1" applyAlignment="1">
      <alignment horizontal="center"/>
    </xf>
    <xf numFmtId="0" fontId="0" fillId="0" borderId="43" xfId="0" applyBorder="1" applyAlignment="1">
      <alignment horizontal="center"/>
    </xf>
    <xf numFmtId="0" fontId="8" fillId="0" borderId="51" xfId="0" applyFont="1" applyBorder="1" applyAlignment="1">
      <alignment horizontal="center"/>
    </xf>
    <xf numFmtId="0" fontId="8" fillId="0" borderId="52" xfId="0" applyFont="1" applyBorder="1" applyAlignment="1">
      <alignment horizontal="center"/>
    </xf>
    <xf numFmtId="0" fontId="2" fillId="2" borderId="1" xfId="1" applyBorder="1"/>
    <xf numFmtId="0" fontId="2" fillId="2" borderId="2" xfId="1" applyBorder="1"/>
    <xf numFmtId="0" fontId="8" fillId="0" borderId="3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18" borderId="0" xfId="3" applyBorder="1"/>
    <xf numFmtId="0" fontId="6" fillId="20" borderId="0" xfId="5" applyBorder="1"/>
    <xf numFmtId="0" fontId="6" fillId="20" borderId="53" xfId="5" applyBorder="1" applyAlignment="1">
      <alignment wrapText="1"/>
    </xf>
    <xf numFmtId="0" fontId="8" fillId="0" borderId="54" xfId="0" applyFont="1" applyBorder="1" applyAlignment="1">
      <alignment horizontal="center"/>
    </xf>
    <xf numFmtId="0" fontId="2" fillId="2" borderId="31" xfId="1" applyBorder="1"/>
    <xf numFmtId="0" fontId="2" fillId="2" borderId="53" xfId="1" applyBorder="1"/>
    <xf numFmtId="0" fontId="2" fillId="2" borderId="55" xfId="1" applyBorder="1"/>
    <xf numFmtId="0" fontId="0" fillId="0" borderId="40" xfId="0" applyBorder="1"/>
    <xf numFmtId="165" fontId="0" fillId="0" borderId="40" xfId="0" applyNumberFormat="1" applyBorder="1"/>
    <xf numFmtId="0" fontId="0" fillId="43" borderId="40" xfId="0" applyFill="1" applyBorder="1"/>
    <xf numFmtId="0" fontId="0" fillId="42" borderId="40" xfId="0" applyFill="1" applyBorder="1"/>
    <xf numFmtId="0" fontId="0" fillId="41" borderId="40" xfId="0" applyFill="1" applyBorder="1"/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4" borderId="12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</cellXfs>
  <cellStyles count="6">
    <cellStyle name="Bueno" xfId="3" builtinId="26"/>
    <cellStyle name="Énfasis5" xfId="4" builtinId="45"/>
    <cellStyle name="Énfasis6" xfId="5" builtinId="49"/>
    <cellStyle name="Neutral" xfId="1" builtinId="28"/>
    <cellStyle name="Normal" xfId="0" builtinId="0"/>
    <cellStyle name="Porcentaje" xfId="2" builtinId="5"/>
  </cellStyles>
  <dxfs count="1">
    <dxf>
      <font>
        <color theme="0"/>
      </font>
      <fill>
        <patternFill patternType="none">
          <bgColor auto="1"/>
        </patternFill>
      </fill>
    </dxf>
  </dxfs>
  <tableStyles count="0" defaultTableStyle="TableStyleMedium9" defaultPivotStyle="PivotStyleMedium7"/>
  <colors>
    <mruColors>
      <color rgb="FFFF7E79"/>
      <color rgb="FF73FEFF"/>
      <color rgb="FFAAAAAA"/>
      <color rgb="FFFFD579"/>
      <color rgb="FF8EFA00"/>
      <color rgb="FF00FA00"/>
      <color rgb="FF00FDFF"/>
      <color rgb="FF0096FF"/>
      <color rgb="FF521B93"/>
      <color rgb="FF0118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Evolución Proyecto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7904151276001102E-2"/>
          <c:y val="0.15297329550088601"/>
          <c:w val="0.89883355148605804"/>
          <c:h val="0.764531365588213"/>
        </c:manualLayout>
      </c:layout>
      <c:lineChart>
        <c:grouping val="standard"/>
        <c:varyColors val="0"/>
        <c:ser>
          <c:idx val="0"/>
          <c:order val="0"/>
          <c:tx>
            <c:strRef>
              <c:f>'resumen EVM'!$A$46</c:f>
              <c:strCache>
                <c:ptCount val="1"/>
                <c:pt idx="0">
                  <c:v>VP Acum (h)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'resumen EVM'!$B$45:$J$45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</c:numCache>
            </c:numRef>
          </c:cat>
          <c:val>
            <c:numRef>
              <c:f>'resumen EVM'!$B$46:$J$46</c:f>
              <c:numCache>
                <c:formatCode>General</c:formatCode>
                <c:ptCount val="9"/>
                <c:pt idx="0">
                  <c:v>7.25</c:v>
                </c:pt>
                <c:pt idx="1">
                  <c:v>35.5</c:v>
                </c:pt>
                <c:pt idx="2">
                  <c:v>48</c:v>
                </c:pt>
                <c:pt idx="3">
                  <c:v>57</c:v>
                </c:pt>
                <c:pt idx="4">
                  <c:v>73.5</c:v>
                </c:pt>
                <c:pt idx="5">
                  <c:v>81.5</c:v>
                </c:pt>
                <c:pt idx="6">
                  <c:v>91.5</c:v>
                </c:pt>
                <c:pt idx="7">
                  <c:v>206.5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96-0946-B9B9-258FC006F1A7}"/>
            </c:ext>
          </c:extLst>
        </c:ser>
        <c:ser>
          <c:idx val="1"/>
          <c:order val="1"/>
          <c:tx>
            <c:strRef>
              <c:f>'resumen EVM'!$A$47</c:f>
              <c:strCache>
                <c:ptCount val="1"/>
                <c:pt idx="0">
                  <c:v>VG Acum (h)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'resumen EVM'!$B$45:$J$45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</c:numCache>
            </c:numRef>
          </c:cat>
          <c:val>
            <c:numRef>
              <c:f>'resumen EVM'!$B$47:$J$47</c:f>
              <c:numCache>
                <c:formatCode>General</c:formatCode>
                <c:ptCount val="9"/>
                <c:pt idx="0">
                  <c:v>7.25</c:v>
                </c:pt>
                <c:pt idx="1">
                  <c:v>35.5</c:v>
                </c:pt>
                <c:pt idx="2">
                  <c:v>48</c:v>
                </c:pt>
                <c:pt idx="3">
                  <c:v>57</c:v>
                </c:pt>
                <c:pt idx="4">
                  <c:v>70</c:v>
                </c:pt>
                <c:pt idx="5">
                  <c:v>73.5</c:v>
                </c:pt>
                <c:pt idx="6">
                  <c:v>91.5</c:v>
                </c:pt>
                <c:pt idx="7">
                  <c:v>206.5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96-0946-B9B9-258FC006F1A7}"/>
            </c:ext>
          </c:extLst>
        </c:ser>
        <c:ser>
          <c:idx val="2"/>
          <c:order val="2"/>
          <c:tx>
            <c:strRef>
              <c:f>'resumen EVM'!$A$48</c:f>
              <c:strCache>
                <c:ptCount val="1"/>
                <c:pt idx="0">
                  <c:v>Horas Gastadas (h)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'resumen EVM'!$B$45:$J$45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</c:numCache>
            </c:numRef>
          </c:cat>
          <c:val>
            <c:numRef>
              <c:f>'resumen EVM'!$B$48:$J$48</c:f>
              <c:numCache>
                <c:formatCode>General</c:formatCode>
                <c:ptCount val="9"/>
                <c:pt idx="0">
                  <c:v>7.25</c:v>
                </c:pt>
                <c:pt idx="1">
                  <c:v>77.75</c:v>
                </c:pt>
                <c:pt idx="2">
                  <c:v>106.75</c:v>
                </c:pt>
                <c:pt idx="3">
                  <c:v>125.75</c:v>
                </c:pt>
                <c:pt idx="4">
                  <c:v>141.75</c:v>
                </c:pt>
                <c:pt idx="5">
                  <c:v>147.25</c:v>
                </c:pt>
                <c:pt idx="6">
                  <c:v>147.25</c:v>
                </c:pt>
                <c:pt idx="7">
                  <c:v>147.25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96-0946-B9B9-258FC006F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91209696"/>
        <c:axId val="-391207648"/>
      </c:lineChart>
      <c:catAx>
        <c:axId val="-39120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391207648"/>
        <c:crosses val="autoZero"/>
        <c:auto val="1"/>
        <c:lblAlgn val="ctr"/>
        <c:lblOffset val="100"/>
        <c:noMultiLvlLbl val="0"/>
      </c:catAx>
      <c:valAx>
        <c:axId val="-39120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391209696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Evolución Proyecto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7904151276001102E-2"/>
          <c:y val="0.15297329550088601"/>
          <c:w val="0.89883355148605804"/>
          <c:h val="0.764531365588213"/>
        </c:manualLayout>
      </c:layout>
      <c:lineChart>
        <c:grouping val="standard"/>
        <c:varyColors val="0"/>
        <c:ser>
          <c:idx val="0"/>
          <c:order val="0"/>
          <c:tx>
            <c:strRef>
              <c:f>'resumen EVM'!$A$46</c:f>
              <c:strCache>
                <c:ptCount val="1"/>
                <c:pt idx="0">
                  <c:v>VP Acum (h)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'resumen EVM'!$B$45:$J$45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</c:numCache>
            </c:numRef>
          </c:cat>
          <c:val>
            <c:numRef>
              <c:f>'resumen EVM'!$B$46:$J$46</c:f>
              <c:numCache>
                <c:formatCode>General</c:formatCode>
                <c:ptCount val="9"/>
                <c:pt idx="0">
                  <c:v>7.25</c:v>
                </c:pt>
                <c:pt idx="1">
                  <c:v>35.5</c:v>
                </c:pt>
                <c:pt idx="2">
                  <c:v>48</c:v>
                </c:pt>
                <c:pt idx="3">
                  <c:v>57</c:v>
                </c:pt>
                <c:pt idx="4">
                  <c:v>73.5</c:v>
                </c:pt>
                <c:pt idx="5">
                  <c:v>81.5</c:v>
                </c:pt>
                <c:pt idx="6">
                  <c:v>91.5</c:v>
                </c:pt>
                <c:pt idx="7">
                  <c:v>206.5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BC-5E41-B78F-FB5CD6EDDF68}"/>
            </c:ext>
          </c:extLst>
        </c:ser>
        <c:ser>
          <c:idx val="1"/>
          <c:order val="1"/>
          <c:tx>
            <c:strRef>
              <c:f>'resumen EVM'!$A$47</c:f>
              <c:strCache>
                <c:ptCount val="1"/>
                <c:pt idx="0">
                  <c:v>VG Acum (h)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'resumen EVM'!$B$45:$J$45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</c:numCache>
            </c:numRef>
          </c:cat>
          <c:val>
            <c:numRef>
              <c:f>'resumen EVM'!$B$47:$J$47</c:f>
              <c:numCache>
                <c:formatCode>General</c:formatCode>
                <c:ptCount val="9"/>
                <c:pt idx="0">
                  <c:v>7.25</c:v>
                </c:pt>
                <c:pt idx="1">
                  <c:v>35.5</c:v>
                </c:pt>
                <c:pt idx="2">
                  <c:v>48</c:v>
                </c:pt>
                <c:pt idx="3">
                  <c:v>57</c:v>
                </c:pt>
                <c:pt idx="4">
                  <c:v>70</c:v>
                </c:pt>
                <c:pt idx="5">
                  <c:v>73.5</c:v>
                </c:pt>
                <c:pt idx="6">
                  <c:v>91.5</c:v>
                </c:pt>
                <c:pt idx="7">
                  <c:v>206.5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BC-5E41-B78F-FB5CD6EDDF68}"/>
            </c:ext>
          </c:extLst>
        </c:ser>
        <c:ser>
          <c:idx val="2"/>
          <c:order val="2"/>
          <c:tx>
            <c:strRef>
              <c:f>'resumen EVM'!$A$48</c:f>
              <c:strCache>
                <c:ptCount val="1"/>
                <c:pt idx="0">
                  <c:v>Horas Gastadas (h)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'resumen EVM'!$B$45:$J$45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</c:numCache>
            </c:numRef>
          </c:cat>
          <c:val>
            <c:numRef>
              <c:f>'resumen EVM'!$B$48:$J$48</c:f>
              <c:numCache>
                <c:formatCode>General</c:formatCode>
                <c:ptCount val="9"/>
                <c:pt idx="0">
                  <c:v>7.25</c:v>
                </c:pt>
                <c:pt idx="1">
                  <c:v>77.75</c:v>
                </c:pt>
                <c:pt idx="2">
                  <c:v>106.75</c:v>
                </c:pt>
                <c:pt idx="3">
                  <c:v>125.75</c:v>
                </c:pt>
                <c:pt idx="4">
                  <c:v>141.75</c:v>
                </c:pt>
                <c:pt idx="5">
                  <c:v>147.25</c:v>
                </c:pt>
                <c:pt idx="6">
                  <c:v>147.25</c:v>
                </c:pt>
                <c:pt idx="7">
                  <c:v>147.25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BC-5E41-B78F-FB5CD6EDD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8090480"/>
        <c:axId val="-388573472"/>
      </c:lineChart>
      <c:catAx>
        <c:axId val="-38809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388573472"/>
        <c:crosses val="autoZero"/>
        <c:auto val="1"/>
        <c:lblAlgn val="ctr"/>
        <c:lblOffset val="100"/>
        <c:noMultiLvlLbl val="0"/>
      </c:catAx>
      <c:valAx>
        <c:axId val="-38857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388090480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56" workbookViewId="0"/>
  </sheetViews>
  <pageMargins left="0.7" right="0.7" top="0.75" bottom="0.75" header="0.3" footer="0.3"/>
  <pageSetup paperSize="9"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674955</xdr:colOff>
      <xdr:row>24</xdr:row>
      <xdr:rowOff>12557</xdr:rowOff>
    </xdr:from>
    <xdr:to>
      <xdr:col>6</xdr:col>
      <xdr:colOff>1055955</xdr:colOff>
      <xdr:row>42</xdr:row>
      <xdr:rowOff>71348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19656</xdr:colOff>
      <xdr:row>23</xdr:row>
      <xdr:rowOff>172357</xdr:rowOff>
    </xdr:from>
    <xdr:to>
      <xdr:col>12</xdr:col>
      <xdr:colOff>347739</xdr:colOff>
      <xdr:row>32</xdr:row>
      <xdr:rowOff>172357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C1120294-AE7B-4906-9F4E-776F54A578D3}"/>
            </a:ext>
          </a:extLst>
        </xdr:cNvPr>
        <xdr:cNvSpPr txBox="1"/>
      </xdr:nvSpPr>
      <xdr:spPr>
        <a:xfrm>
          <a:off x="8156727" y="3764643"/>
          <a:ext cx="4491869" cy="17961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Como se puede observar con</a:t>
          </a:r>
          <a:r>
            <a:rPr lang="es-ES" sz="1100" baseline="0"/>
            <a:t> la linea gris (Horas Gastadas) queda muy por encima de las lineas naranja y azul, los VP y VG acumuladas, debido a que hemos empleado muchas mas horas de las esperadas. </a:t>
          </a:r>
          <a:endParaRPr lang="es-E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9554" cy="607785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D96E4-03F8-D647-B685-2B2CB7FE5318}">
  <dimension ref="B2:I3"/>
  <sheetViews>
    <sheetView topLeftCell="D1" zoomScaleNormal="100" workbookViewId="0">
      <selection activeCell="G2" sqref="G2"/>
    </sheetView>
  </sheetViews>
  <sheetFormatPr baseColWidth="10" defaultRowHeight="15.5" x14ac:dyDescent="0.35"/>
  <cols>
    <col min="2" max="2" width="19" customWidth="1"/>
    <col min="3" max="3" width="24.6640625" customWidth="1"/>
    <col min="4" max="4" width="16.33203125" customWidth="1"/>
    <col min="5" max="5" width="20.83203125" customWidth="1"/>
    <col min="6" max="6" width="18.83203125" customWidth="1"/>
    <col min="7" max="7" width="15" customWidth="1"/>
  </cols>
  <sheetData>
    <row r="2" spans="2:9" x14ac:dyDescent="0.35">
      <c r="B2" s="2" t="s">
        <v>2</v>
      </c>
      <c r="C2" s="3" t="s">
        <v>72</v>
      </c>
      <c r="D2" s="3" t="s">
        <v>74</v>
      </c>
      <c r="E2" s="3" t="s">
        <v>76</v>
      </c>
      <c r="F2" s="3" t="s">
        <v>78</v>
      </c>
      <c r="G2" s="3" t="s">
        <v>81</v>
      </c>
      <c r="H2" s="3"/>
      <c r="I2" s="4"/>
    </row>
    <row r="3" spans="2:9" x14ac:dyDescent="0.35">
      <c r="B3" s="11" t="s">
        <v>64</v>
      </c>
      <c r="C3" s="1" t="s">
        <v>73</v>
      </c>
      <c r="D3" s="1" t="s">
        <v>75</v>
      </c>
      <c r="E3" s="26" t="s">
        <v>77</v>
      </c>
      <c r="F3" s="26" t="s">
        <v>79</v>
      </c>
      <c r="G3" s="26" t="s">
        <v>80</v>
      </c>
      <c r="H3" s="1"/>
      <c r="I3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7AED2-1450-2543-9C8A-A3D82A998120}">
  <dimension ref="B2:R124"/>
  <sheetViews>
    <sheetView showGridLines="0" topLeftCell="A43" zoomScale="60" zoomScaleNormal="60" workbookViewId="0">
      <selection activeCell="E6" sqref="E6:E54"/>
    </sheetView>
  </sheetViews>
  <sheetFormatPr baseColWidth="10" defaultRowHeight="15.5" x14ac:dyDescent="0.35"/>
  <cols>
    <col min="2" max="2" width="7.6640625" style="28" customWidth="1"/>
    <col min="3" max="3" width="34.1640625" customWidth="1"/>
    <col min="4" max="4" width="13" style="28" customWidth="1"/>
    <col min="5" max="5" width="11" style="28" customWidth="1"/>
    <col min="6" max="6" width="8.33203125" style="28" customWidth="1"/>
    <col min="7" max="7" width="12.83203125" style="28" customWidth="1"/>
    <col min="8" max="17" width="8.33203125" style="28" customWidth="1"/>
    <col min="18" max="18" width="13" customWidth="1"/>
  </cols>
  <sheetData>
    <row r="2" spans="2:18" ht="26" x14ac:dyDescent="0.35">
      <c r="B2" s="156"/>
      <c r="C2" s="173" t="s">
        <v>65</v>
      </c>
      <c r="D2" s="174"/>
      <c r="E2" s="174"/>
      <c r="F2" s="174"/>
      <c r="G2" s="174"/>
      <c r="H2" s="174"/>
      <c r="I2" s="174"/>
      <c r="J2" s="174"/>
      <c r="K2" s="174"/>
      <c r="L2" s="174"/>
      <c r="M2" s="40"/>
      <c r="N2" s="40"/>
      <c r="O2" s="40"/>
      <c r="P2" s="40"/>
      <c r="Q2" s="40"/>
      <c r="R2" s="40"/>
    </row>
    <row r="3" spans="2:18" x14ac:dyDescent="0.35">
      <c r="B3" s="156"/>
      <c r="D3" s="156"/>
      <c r="E3" s="156"/>
      <c r="F3" s="156"/>
      <c r="G3" s="156"/>
      <c r="H3" s="156">
        <f ca="1">SUM(H6:H120)</f>
        <v>38.6</v>
      </c>
      <c r="I3" s="156">
        <f t="shared" ref="I3:L3" ca="1" si="0">SUM(I6:I120)</f>
        <v>48.1</v>
      </c>
      <c r="J3" s="156">
        <f t="shared" ca="1" si="0"/>
        <v>38.1</v>
      </c>
      <c r="K3" s="156">
        <f t="shared" ca="1" si="0"/>
        <v>48.1</v>
      </c>
      <c r="L3" s="156">
        <f t="shared" ca="1" si="0"/>
        <v>46.8</v>
      </c>
      <c r="M3" s="156"/>
      <c r="N3" s="156"/>
      <c r="O3" s="156"/>
      <c r="P3" s="156"/>
      <c r="Q3" s="156"/>
    </row>
    <row r="4" spans="2:18" ht="16" thickBot="1" x14ac:dyDescent="0.4">
      <c r="B4" s="156"/>
      <c r="D4" s="156"/>
      <c r="E4" s="156"/>
      <c r="F4" s="156"/>
      <c r="G4" s="156"/>
      <c r="H4" s="171" t="s">
        <v>6</v>
      </c>
      <c r="I4" s="171"/>
      <c r="J4" s="171"/>
      <c r="K4" s="171"/>
      <c r="L4" s="171"/>
      <c r="M4" s="171" t="s">
        <v>66</v>
      </c>
      <c r="N4" s="171"/>
      <c r="O4" s="171"/>
      <c r="P4" s="171"/>
      <c r="Q4" s="171"/>
    </row>
    <row r="5" spans="2:18" x14ac:dyDescent="0.35">
      <c r="B5" s="36" t="s">
        <v>1</v>
      </c>
      <c r="C5" s="37" t="s">
        <v>19</v>
      </c>
      <c r="D5" s="37" t="s">
        <v>67</v>
      </c>
      <c r="E5" s="38" t="s">
        <v>71</v>
      </c>
      <c r="F5" s="27" t="s">
        <v>66</v>
      </c>
      <c r="G5" s="39" t="s">
        <v>69</v>
      </c>
      <c r="H5" s="27" t="str">
        <f>IF(Equipo!C3="","", Equipo!C3)</f>
        <v>CM</v>
      </c>
      <c r="I5" s="27" t="str">
        <f>IF(Equipo!D3="","", Equipo!D3)</f>
        <v>PM</v>
      </c>
      <c r="J5" s="27" t="str">
        <f>IF(Equipo!E3="","", Equipo!E3)</f>
        <v>GG</v>
      </c>
      <c r="K5" s="27" t="str">
        <f>IF(Equipo!F3="","", Equipo!F3)</f>
        <v>LP</v>
      </c>
      <c r="L5" s="27" t="str">
        <f>IF(Equipo!G3="","", Equipo!G3)</f>
        <v>GM</v>
      </c>
      <c r="M5" s="35" t="str">
        <f>H5</f>
        <v>CM</v>
      </c>
      <c r="N5" s="35" t="str">
        <f t="shared" ref="N5:Q5" si="1">I5</f>
        <v>PM</v>
      </c>
      <c r="O5" s="35" t="str">
        <f t="shared" si="1"/>
        <v>GG</v>
      </c>
      <c r="P5" s="35" t="str">
        <f t="shared" si="1"/>
        <v>LP</v>
      </c>
      <c r="Q5" s="35" t="str">
        <f t="shared" si="1"/>
        <v>GM</v>
      </c>
      <c r="R5" s="35"/>
    </row>
    <row r="6" spans="2:18" x14ac:dyDescent="0.35">
      <c r="B6" s="12">
        <v>1</v>
      </c>
      <c r="C6" s="52" t="str">
        <f>IF(PlanTareas!C6="","",PlanTareas!C6)</f>
        <v>Asignación de roles</v>
      </c>
      <c r="D6" s="74">
        <v>4</v>
      </c>
      <c r="E6" s="44">
        <f ca="1">IF(C6="","",SUM(H6:L6))</f>
        <v>0.25</v>
      </c>
      <c r="F6" s="44">
        <f ca="1">IFERROR(AVERAGE(M6:Q6),"")</f>
        <v>100</v>
      </c>
      <c r="G6" s="45">
        <f ca="1">IF(C6="","",SUMIF(PlanTareas!$C:$C,C6,PlanTareas!$E:$E))</f>
        <v>0.25</v>
      </c>
      <c r="H6" s="56">
        <f ca="1">IF($C6="","",SUMIF(INDIRECT("'"&amp;H$5&amp;"'!"&amp;"C$4:C$103"),$C6, INDIRECT("'"&amp;H$5&amp;"'!"&amp;"E$4:E$103")))</f>
        <v>0.05</v>
      </c>
      <c r="I6" s="57">
        <f t="shared" ref="I6:L6" ca="1" si="2">IF($C6="","",SUMIF(INDIRECT("'"&amp;I$5&amp;"'!"&amp;"C$4:C$103"),$C6, INDIRECT("'"&amp;I$5&amp;"'!"&amp;"E$4:E$103")))</f>
        <v>0.05</v>
      </c>
      <c r="J6" s="57">
        <f t="shared" ca="1" si="2"/>
        <v>0.05</v>
      </c>
      <c r="K6" s="57">
        <f t="shared" ca="1" si="2"/>
        <v>0.05</v>
      </c>
      <c r="L6" s="58">
        <f t="shared" ca="1" si="2"/>
        <v>0.05</v>
      </c>
      <c r="M6" s="44">
        <f t="shared" ref="M6:Q21" ca="1" si="3">IF($C6="","",SUMIFS(INDIRECT("'"&amp;M$5&amp;"'!"&amp;"F$4:F$103"), INDIRECT("'"&amp;M$5&amp;"'!"&amp;"C$4:C$103"),$C6,INDIRECT("'"&amp;M$5&amp;"'!"&amp;"F$4:F$103"),100))</f>
        <v>100</v>
      </c>
      <c r="N6" s="44">
        <f t="shared" ca="1" si="3"/>
        <v>100</v>
      </c>
      <c r="O6" s="44">
        <f t="shared" ca="1" si="3"/>
        <v>100</v>
      </c>
      <c r="P6" s="44">
        <f t="shared" ca="1" si="3"/>
        <v>100</v>
      </c>
      <c r="Q6" s="44">
        <f t="shared" ca="1" si="3"/>
        <v>100</v>
      </c>
    </row>
    <row r="7" spans="2:18" x14ac:dyDescent="0.35">
      <c r="B7" s="12">
        <f t="shared" ref="B7" si="4">1+B6</f>
        <v>2</v>
      </c>
      <c r="C7" s="59" t="str">
        <f>IF(PlanTareas!C7="","",PlanTareas!C7)</f>
        <v>Estructuración de proyecto</v>
      </c>
      <c r="D7" s="74">
        <v>4</v>
      </c>
      <c r="E7" s="44">
        <f t="shared" ref="E7:E70" ca="1" si="5">IF(C7="","",SUM(H7:L7))</f>
        <v>2.5</v>
      </c>
      <c r="F7" s="44">
        <f t="shared" ref="F7:F70" ca="1" si="6">IFERROR(AVERAGE(M7:Q7),"")</f>
        <v>100</v>
      </c>
      <c r="G7" s="45">
        <f ca="1">IF(C7="","",SUMIF(PlanTareas!$C:$C,C7,PlanTareas!$E:$E))</f>
        <v>2.5</v>
      </c>
      <c r="H7" s="46">
        <f ca="1">IF($C7="","",SUMIF(INDIRECT("'"&amp;H$5&amp;"'!"&amp;"C$4:C$103"),$C7, INDIRECT("'"&amp;H$5&amp;"'!"&amp;"E$4:E$103")))</f>
        <v>0.5</v>
      </c>
      <c r="I7" s="44">
        <f t="shared" ref="H7:L70" ca="1" si="7">IF($C7="","",SUMIF(INDIRECT("'"&amp;I$5&amp;"'!"&amp;"C$4:C$103"),$C7, INDIRECT("'"&amp;I$5&amp;"'!"&amp;"E$4:E$103")))</f>
        <v>0.5</v>
      </c>
      <c r="J7" s="44">
        <f t="shared" ca="1" si="7"/>
        <v>0.5</v>
      </c>
      <c r="K7" s="44">
        <f t="shared" ca="1" si="7"/>
        <v>0.5</v>
      </c>
      <c r="L7" s="47">
        <f t="shared" ca="1" si="7"/>
        <v>0.5</v>
      </c>
      <c r="M7" s="44">
        <f t="shared" ca="1" si="3"/>
        <v>100</v>
      </c>
      <c r="N7" s="44">
        <f t="shared" ca="1" si="3"/>
        <v>100</v>
      </c>
      <c r="O7" s="44">
        <f t="shared" ca="1" si="3"/>
        <v>100</v>
      </c>
      <c r="P7" s="44">
        <f t="shared" ca="1" si="3"/>
        <v>100</v>
      </c>
      <c r="Q7" s="44">
        <f t="shared" ca="1" si="3"/>
        <v>100</v>
      </c>
    </row>
    <row r="8" spans="2:18" x14ac:dyDescent="0.35">
      <c r="B8" s="12">
        <f>1+B7</f>
        <v>3</v>
      </c>
      <c r="C8" s="59" t="str">
        <f>IF(PlanTareas!C8="","",PlanTareas!C8)</f>
        <v>Redacción estándar de Agendas</v>
      </c>
      <c r="D8" s="74">
        <v>4</v>
      </c>
      <c r="E8" s="44">
        <f t="shared" ca="1" si="5"/>
        <v>0.5</v>
      </c>
      <c r="F8" s="44">
        <f t="shared" ca="1" si="6"/>
        <v>100</v>
      </c>
      <c r="G8" s="45">
        <f ca="1">IF(C8="","",SUMIF(PlanTareas!$C:$C,C8,PlanTareas!$E:$E))</f>
        <v>0.5</v>
      </c>
      <c r="H8" s="46">
        <f t="shared" ca="1" si="7"/>
        <v>0.1</v>
      </c>
      <c r="I8" s="44">
        <f t="shared" ca="1" si="7"/>
        <v>0.1</v>
      </c>
      <c r="J8" s="44">
        <f t="shared" ca="1" si="7"/>
        <v>0.1</v>
      </c>
      <c r="K8" s="44">
        <f t="shared" ca="1" si="7"/>
        <v>0.1</v>
      </c>
      <c r="L8" s="47">
        <f t="shared" ca="1" si="7"/>
        <v>0.1</v>
      </c>
      <c r="M8" s="44">
        <f t="shared" ca="1" si="3"/>
        <v>100</v>
      </c>
      <c r="N8" s="44">
        <f t="shared" ca="1" si="3"/>
        <v>100</v>
      </c>
      <c r="O8" s="44">
        <f t="shared" ca="1" si="3"/>
        <v>100</v>
      </c>
      <c r="P8" s="44">
        <f t="shared" ca="1" si="3"/>
        <v>100</v>
      </c>
      <c r="Q8" s="44">
        <f t="shared" ca="1" si="3"/>
        <v>100</v>
      </c>
    </row>
    <row r="9" spans="2:18" x14ac:dyDescent="0.35">
      <c r="B9" s="12">
        <f t="shared" ref="B9:B72" si="8">1+B8</f>
        <v>4</v>
      </c>
      <c r="C9" s="59" t="str">
        <f>IF(PlanTareas!C9="","",PlanTareas!C9)</f>
        <v>Redacción estándar de Documentación</v>
      </c>
      <c r="D9" s="74">
        <v>4</v>
      </c>
      <c r="E9" s="44">
        <f t="shared" ca="1" si="5"/>
        <v>0.5</v>
      </c>
      <c r="F9" s="44">
        <f t="shared" ca="1" si="6"/>
        <v>100</v>
      </c>
      <c r="G9" s="45">
        <f ca="1">IF(C9="","",SUMIF(PlanTareas!$C:$C,C9,PlanTareas!$E:$E))</f>
        <v>0.5</v>
      </c>
      <c r="H9" s="46">
        <f t="shared" ca="1" si="7"/>
        <v>0.1</v>
      </c>
      <c r="I9" s="44">
        <f t="shared" ca="1" si="7"/>
        <v>0.1</v>
      </c>
      <c r="J9" s="44">
        <f t="shared" ca="1" si="7"/>
        <v>0.1</v>
      </c>
      <c r="K9" s="44">
        <f t="shared" ca="1" si="7"/>
        <v>0.1</v>
      </c>
      <c r="L9" s="47">
        <f t="shared" ca="1" si="7"/>
        <v>0.1</v>
      </c>
      <c r="M9" s="44">
        <f t="shared" ca="1" si="3"/>
        <v>100</v>
      </c>
      <c r="N9" s="44">
        <f t="shared" ca="1" si="3"/>
        <v>100</v>
      </c>
      <c r="O9" s="44">
        <f t="shared" ca="1" si="3"/>
        <v>100</v>
      </c>
      <c r="P9" s="44">
        <f t="shared" ca="1" si="3"/>
        <v>100</v>
      </c>
      <c r="Q9" s="44">
        <f t="shared" ca="1" si="3"/>
        <v>100</v>
      </c>
    </row>
    <row r="10" spans="2:18" x14ac:dyDescent="0.35">
      <c r="B10" s="12">
        <f t="shared" si="8"/>
        <v>5</v>
      </c>
      <c r="C10" s="59" t="str">
        <f>IF(PlanTareas!C10="","",PlanTareas!C10)</f>
        <v>Redacción de estándar de Ciclo de Vida</v>
      </c>
      <c r="D10" s="74">
        <v>4</v>
      </c>
      <c r="E10" s="44">
        <f t="shared" ca="1" si="5"/>
        <v>0.5</v>
      </c>
      <c r="F10" s="44">
        <f t="shared" ca="1" si="6"/>
        <v>100</v>
      </c>
      <c r="G10" s="45">
        <f ca="1">IF(C10="","",SUMIF(PlanTareas!$C:$C,C10,PlanTareas!$E:$E))</f>
        <v>0.5</v>
      </c>
      <c r="H10" s="46">
        <f t="shared" ca="1" si="7"/>
        <v>0.1</v>
      </c>
      <c r="I10" s="44">
        <f t="shared" ca="1" si="7"/>
        <v>0.1</v>
      </c>
      <c r="J10" s="44">
        <f t="shared" ca="1" si="7"/>
        <v>0.1</v>
      </c>
      <c r="K10" s="44">
        <f t="shared" ca="1" si="7"/>
        <v>0.1</v>
      </c>
      <c r="L10" s="47">
        <f t="shared" ca="1" si="7"/>
        <v>0.1</v>
      </c>
      <c r="M10" s="44">
        <f t="shared" ca="1" si="3"/>
        <v>100</v>
      </c>
      <c r="N10" s="44">
        <f t="shared" ca="1" si="3"/>
        <v>100</v>
      </c>
      <c r="O10" s="44">
        <f t="shared" ca="1" si="3"/>
        <v>100</v>
      </c>
      <c r="P10" s="44">
        <f t="shared" ca="1" si="3"/>
        <v>100</v>
      </c>
      <c r="Q10" s="44">
        <f t="shared" ca="1" si="3"/>
        <v>100</v>
      </c>
    </row>
    <row r="11" spans="2:18" x14ac:dyDescent="0.35">
      <c r="B11" s="12">
        <f t="shared" si="8"/>
        <v>6</v>
      </c>
      <c r="C11" s="59" t="str">
        <f>IF(PlanTareas!C11="","",PlanTareas!C11)</f>
        <v>Redacción de estándar de Diseño Alto Nivel</v>
      </c>
      <c r="D11" s="74">
        <v>4</v>
      </c>
      <c r="E11" s="44">
        <f t="shared" ca="1" si="5"/>
        <v>0.5</v>
      </c>
      <c r="F11" s="44">
        <f t="shared" ca="1" si="6"/>
        <v>100</v>
      </c>
      <c r="G11" s="45">
        <f ca="1">IF(C11="","",SUMIF(PlanTareas!$C:$C,C11,PlanTareas!$E:$E))</f>
        <v>0.5</v>
      </c>
      <c r="H11" s="46">
        <f t="shared" ca="1" si="7"/>
        <v>0.1</v>
      </c>
      <c r="I11" s="44">
        <f t="shared" ca="1" si="7"/>
        <v>0.1</v>
      </c>
      <c r="J11" s="44">
        <f t="shared" ca="1" si="7"/>
        <v>0.1</v>
      </c>
      <c r="K11" s="44">
        <f t="shared" ca="1" si="7"/>
        <v>0.1</v>
      </c>
      <c r="L11" s="47">
        <f t="shared" ca="1" si="7"/>
        <v>0.1</v>
      </c>
      <c r="M11" s="44">
        <f t="shared" ca="1" si="3"/>
        <v>100</v>
      </c>
      <c r="N11" s="44">
        <f t="shared" ca="1" si="3"/>
        <v>100</v>
      </c>
      <c r="O11" s="44">
        <f t="shared" ca="1" si="3"/>
        <v>100</v>
      </c>
      <c r="P11" s="44">
        <f t="shared" ca="1" si="3"/>
        <v>100</v>
      </c>
      <c r="Q11" s="44">
        <f t="shared" ca="1" si="3"/>
        <v>100</v>
      </c>
    </row>
    <row r="12" spans="2:18" x14ac:dyDescent="0.35">
      <c r="B12" s="12">
        <f t="shared" si="8"/>
        <v>7</v>
      </c>
      <c r="C12" s="59" t="str">
        <f>IF(PlanTareas!C12="","",PlanTareas!C12)</f>
        <v>Redacción de estándar Diseño de Bajo Nivel</v>
      </c>
      <c r="D12" s="74">
        <v>4</v>
      </c>
      <c r="E12" s="44">
        <f t="shared" ca="1" si="5"/>
        <v>0.5</v>
      </c>
      <c r="F12" s="44">
        <f t="shared" ca="1" si="6"/>
        <v>100</v>
      </c>
      <c r="G12" s="45">
        <f ca="1">IF(C12="","",SUMIF(PlanTareas!$C:$C,C12,PlanTareas!$E:$E))</f>
        <v>0.5</v>
      </c>
      <c r="H12" s="46">
        <f t="shared" ca="1" si="7"/>
        <v>0.1</v>
      </c>
      <c r="I12" s="44">
        <f t="shared" ca="1" si="7"/>
        <v>0.1</v>
      </c>
      <c r="J12" s="44">
        <f t="shared" ca="1" si="7"/>
        <v>0.1</v>
      </c>
      <c r="K12" s="44">
        <f t="shared" ca="1" si="7"/>
        <v>0.1</v>
      </c>
      <c r="L12" s="47">
        <f t="shared" ca="1" si="7"/>
        <v>0.1</v>
      </c>
      <c r="M12" s="44">
        <f t="shared" ca="1" si="3"/>
        <v>100</v>
      </c>
      <c r="N12" s="44">
        <f t="shared" ca="1" si="3"/>
        <v>100</v>
      </c>
      <c r="O12" s="44">
        <f t="shared" ca="1" si="3"/>
        <v>100</v>
      </c>
      <c r="P12" s="44">
        <f t="shared" ca="1" si="3"/>
        <v>100</v>
      </c>
      <c r="Q12" s="44">
        <f t="shared" ca="1" si="3"/>
        <v>100</v>
      </c>
    </row>
    <row r="13" spans="2:18" x14ac:dyDescent="0.35">
      <c r="B13" s="12">
        <f t="shared" si="8"/>
        <v>8</v>
      </c>
      <c r="C13" s="59" t="str">
        <f>IF(PlanTareas!C13="","",PlanTareas!C13)</f>
        <v>Redacción de estándar de Codificación</v>
      </c>
      <c r="D13" s="74">
        <v>4</v>
      </c>
      <c r="E13" s="44">
        <f t="shared" ca="1" si="5"/>
        <v>0.5</v>
      </c>
      <c r="F13" s="44">
        <f t="shared" ca="1" si="6"/>
        <v>100</v>
      </c>
      <c r="G13" s="45">
        <f ca="1">IF(C13="","",SUMIF(PlanTareas!$C:$C,C13,PlanTareas!$E:$E))</f>
        <v>0.5</v>
      </c>
      <c r="H13" s="46">
        <f t="shared" ca="1" si="7"/>
        <v>0.1</v>
      </c>
      <c r="I13" s="44">
        <f t="shared" ca="1" si="7"/>
        <v>0.1</v>
      </c>
      <c r="J13" s="44">
        <f t="shared" ca="1" si="7"/>
        <v>0.1</v>
      </c>
      <c r="K13" s="44">
        <f t="shared" ca="1" si="7"/>
        <v>0.1</v>
      </c>
      <c r="L13" s="47">
        <f t="shared" ca="1" si="7"/>
        <v>0.1</v>
      </c>
      <c r="M13" s="44">
        <f t="shared" ca="1" si="3"/>
        <v>100</v>
      </c>
      <c r="N13" s="44">
        <f t="shared" ca="1" si="3"/>
        <v>100</v>
      </c>
      <c r="O13" s="44">
        <f t="shared" ca="1" si="3"/>
        <v>100</v>
      </c>
      <c r="P13" s="44">
        <f t="shared" ca="1" si="3"/>
        <v>100</v>
      </c>
      <c r="Q13" s="44">
        <f t="shared" ca="1" si="3"/>
        <v>100</v>
      </c>
    </row>
    <row r="14" spans="2:18" x14ac:dyDescent="0.35">
      <c r="B14" s="12">
        <f t="shared" si="8"/>
        <v>9</v>
      </c>
      <c r="C14" s="59" t="str">
        <f>IF(PlanTareas!C14="","",PlanTareas!C14)</f>
        <v>Redacción de estándar de Requisitos</v>
      </c>
      <c r="D14" s="74">
        <v>4</v>
      </c>
      <c r="E14" s="44">
        <f t="shared" ca="1" si="5"/>
        <v>0.5</v>
      </c>
      <c r="F14" s="44">
        <f t="shared" ca="1" si="6"/>
        <v>100</v>
      </c>
      <c r="G14" s="45">
        <f ca="1">IF(C14="","",SUMIF(PlanTareas!$C:$C,C14,PlanTareas!$E:$E))</f>
        <v>0.5</v>
      </c>
      <c r="H14" s="46">
        <f t="shared" ca="1" si="7"/>
        <v>0.1</v>
      </c>
      <c r="I14" s="44">
        <f t="shared" ca="1" si="7"/>
        <v>0.1</v>
      </c>
      <c r="J14" s="44">
        <f t="shared" ca="1" si="7"/>
        <v>0.1</v>
      </c>
      <c r="K14" s="44">
        <f t="shared" ca="1" si="7"/>
        <v>0.1</v>
      </c>
      <c r="L14" s="47">
        <f t="shared" ca="1" si="7"/>
        <v>0.1</v>
      </c>
      <c r="M14" s="44">
        <f t="shared" ca="1" si="3"/>
        <v>100</v>
      </c>
      <c r="N14" s="44">
        <f t="shared" ca="1" si="3"/>
        <v>100</v>
      </c>
      <c r="O14" s="44">
        <f t="shared" ca="1" si="3"/>
        <v>100</v>
      </c>
      <c r="P14" s="44">
        <f t="shared" ca="1" si="3"/>
        <v>100</v>
      </c>
      <c r="Q14" s="44">
        <f t="shared" ca="1" si="3"/>
        <v>100</v>
      </c>
    </row>
    <row r="15" spans="2:18" x14ac:dyDescent="0.35">
      <c r="B15" s="12">
        <f t="shared" si="8"/>
        <v>10</v>
      </c>
      <c r="C15" s="53" t="str">
        <f>IF(PlanTareas!C15="","",PlanTareas!C15)</f>
        <v>Redacción de estándar de Conteo de Líneas de Código</v>
      </c>
      <c r="D15" s="74">
        <v>4</v>
      </c>
      <c r="E15" s="44">
        <f t="shared" ca="1" si="5"/>
        <v>0.5</v>
      </c>
      <c r="F15" s="44">
        <f t="shared" ca="1" si="6"/>
        <v>100</v>
      </c>
      <c r="G15" s="45">
        <f ca="1">IF(C15="","",SUMIF(PlanTareas!$C:$C,C15,PlanTareas!$E:$E))</f>
        <v>0.5</v>
      </c>
      <c r="H15" s="46">
        <f t="shared" ca="1" si="7"/>
        <v>0.1</v>
      </c>
      <c r="I15" s="44">
        <f t="shared" ca="1" si="7"/>
        <v>0.1</v>
      </c>
      <c r="J15" s="44">
        <f t="shared" ca="1" si="7"/>
        <v>0.1</v>
      </c>
      <c r="K15" s="44">
        <f t="shared" ca="1" si="7"/>
        <v>0.1</v>
      </c>
      <c r="L15" s="47">
        <f t="shared" ca="1" si="7"/>
        <v>0.1</v>
      </c>
      <c r="M15" s="44">
        <f t="shared" ca="1" si="3"/>
        <v>100</v>
      </c>
      <c r="N15" s="44">
        <f t="shared" ca="1" si="3"/>
        <v>100</v>
      </c>
      <c r="O15" s="44">
        <f t="shared" ca="1" si="3"/>
        <v>100</v>
      </c>
      <c r="P15" s="44">
        <f t="shared" ca="1" si="3"/>
        <v>100</v>
      </c>
      <c r="Q15" s="44">
        <f t="shared" ca="1" si="3"/>
        <v>100</v>
      </c>
    </row>
    <row r="16" spans="2:18" x14ac:dyDescent="0.35">
      <c r="B16" s="12">
        <f t="shared" si="8"/>
        <v>11</v>
      </c>
      <c r="C16" s="53" t="str">
        <f>IF(PlanTareas!C16="","",PlanTareas!C16)</f>
        <v>Redacción de estándar de Defectos</v>
      </c>
      <c r="D16" s="74">
        <v>4</v>
      </c>
      <c r="E16" s="44">
        <f t="shared" ca="1" si="5"/>
        <v>0.5</v>
      </c>
      <c r="F16" s="44">
        <f t="shared" ca="1" si="6"/>
        <v>100</v>
      </c>
      <c r="G16" s="45">
        <f ca="1">IF(C16="","",SUMIF(PlanTareas!$C:$C,C16,PlanTareas!$E:$E))</f>
        <v>0.5</v>
      </c>
      <c r="H16" s="46">
        <f t="shared" ca="1" si="7"/>
        <v>0.1</v>
      </c>
      <c r="I16" s="44">
        <f t="shared" ca="1" si="7"/>
        <v>0.1</v>
      </c>
      <c r="J16" s="44">
        <f t="shared" ca="1" si="7"/>
        <v>0.1</v>
      </c>
      <c r="K16" s="44">
        <f t="shared" ca="1" si="7"/>
        <v>0.1</v>
      </c>
      <c r="L16" s="47">
        <f t="shared" ca="1" si="7"/>
        <v>0.1</v>
      </c>
      <c r="M16" s="44">
        <f t="shared" ca="1" si="3"/>
        <v>100</v>
      </c>
      <c r="N16" s="44">
        <f t="shared" ca="1" si="3"/>
        <v>100</v>
      </c>
      <c r="O16" s="44">
        <f t="shared" ca="1" si="3"/>
        <v>100</v>
      </c>
      <c r="P16" s="44">
        <f t="shared" ca="1" si="3"/>
        <v>100</v>
      </c>
      <c r="Q16" s="44">
        <f t="shared" ca="1" si="3"/>
        <v>100</v>
      </c>
    </row>
    <row r="17" spans="2:17" x14ac:dyDescent="0.35">
      <c r="B17" s="12">
        <f t="shared" si="8"/>
        <v>12</v>
      </c>
      <c r="C17" s="53" t="str">
        <f>IF(PlanTareas!C17="","",PlanTareas!C17)</f>
        <v>Elección del estándar de  Proceso de Desarrollo</v>
      </c>
      <c r="D17" s="74">
        <v>5</v>
      </c>
      <c r="E17" s="44">
        <f t="shared" ca="1" si="5"/>
        <v>0.75</v>
      </c>
      <c r="F17" s="44">
        <f t="shared" ca="1" si="6"/>
        <v>100</v>
      </c>
      <c r="G17" s="45">
        <f ca="1">IF(C17="","",SUMIF(PlanTareas!$C:$C,C17,PlanTareas!$E:$E))</f>
        <v>0.75</v>
      </c>
      <c r="H17" s="46">
        <f t="shared" ca="1" si="7"/>
        <v>0.15</v>
      </c>
      <c r="I17" s="44">
        <f t="shared" ca="1" si="7"/>
        <v>0.15</v>
      </c>
      <c r="J17" s="44">
        <f t="shared" ca="1" si="7"/>
        <v>0.15</v>
      </c>
      <c r="K17" s="44">
        <f t="shared" ca="1" si="7"/>
        <v>0.15</v>
      </c>
      <c r="L17" s="47">
        <f t="shared" ca="1" si="7"/>
        <v>0.15</v>
      </c>
      <c r="M17" s="44">
        <f t="shared" ca="1" si="3"/>
        <v>100</v>
      </c>
      <c r="N17" s="44">
        <f t="shared" ca="1" si="3"/>
        <v>100</v>
      </c>
      <c r="O17" s="44">
        <f t="shared" ca="1" si="3"/>
        <v>100</v>
      </c>
      <c r="P17" s="44">
        <f t="shared" ca="1" si="3"/>
        <v>100</v>
      </c>
      <c r="Q17" s="44">
        <f t="shared" ca="1" si="3"/>
        <v>100</v>
      </c>
    </row>
    <row r="18" spans="2:17" x14ac:dyDescent="0.35">
      <c r="B18" s="12">
        <f t="shared" si="8"/>
        <v>13</v>
      </c>
      <c r="C18" s="53" t="str">
        <f>IF(PlanTareas!C18="","",PlanTareas!C18)</f>
        <v>Clasificación de Requisitos</v>
      </c>
      <c r="D18" s="74">
        <v>5</v>
      </c>
      <c r="E18" s="44">
        <f t="shared" ca="1" si="5"/>
        <v>13.5</v>
      </c>
      <c r="F18" s="44">
        <f t="shared" ca="1" si="6"/>
        <v>100</v>
      </c>
      <c r="G18" s="45">
        <f ca="1">IF(C18="","",SUMIF(PlanTareas!$C:$C,C18,PlanTareas!$E:$E))</f>
        <v>12.5</v>
      </c>
      <c r="H18" s="46">
        <f t="shared" ca="1" si="7"/>
        <v>2.5</v>
      </c>
      <c r="I18" s="44">
        <f t="shared" ca="1" si="7"/>
        <v>3</v>
      </c>
      <c r="J18" s="44">
        <f t="shared" ca="1" si="7"/>
        <v>2.5</v>
      </c>
      <c r="K18" s="44">
        <f t="shared" ca="1" si="7"/>
        <v>3</v>
      </c>
      <c r="L18" s="47">
        <f t="shared" ca="1" si="7"/>
        <v>2.5</v>
      </c>
      <c r="M18" s="44">
        <f t="shared" ca="1" si="3"/>
        <v>100</v>
      </c>
      <c r="N18" s="44">
        <f t="shared" ca="1" si="3"/>
        <v>100</v>
      </c>
      <c r="O18" s="44">
        <f t="shared" ca="1" si="3"/>
        <v>100</v>
      </c>
      <c r="P18" s="44">
        <f t="shared" ca="1" si="3"/>
        <v>100</v>
      </c>
      <c r="Q18" s="44">
        <f t="shared" ca="1" si="3"/>
        <v>100</v>
      </c>
    </row>
    <row r="19" spans="2:17" x14ac:dyDescent="0.35">
      <c r="B19" s="12">
        <f t="shared" si="8"/>
        <v>14</v>
      </c>
      <c r="C19" s="53" t="str">
        <f>IF(PlanTareas!C19="","",PlanTareas!C19)</f>
        <v>Especificación de Requisitos</v>
      </c>
      <c r="D19" s="74">
        <v>5</v>
      </c>
      <c r="E19" s="44">
        <f t="shared" ca="1" si="5"/>
        <v>13.5</v>
      </c>
      <c r="F19" s="44">
        <f t="shared" ca="1" si="6"/>
        <v>100</v>
      </c>
      <c r="G19" s="45">
        <f ca="1">IF(C19="","",SUMIF(PlanTareas!$C:$C,C19,PlanTareas!$E:$E))</f>
        <v>12.5</v>
      </c>
      <c r="H19" s="46">
        <f t="shared" ca="1" si="7"/>
        <v>2.5</v>
      </c>
      <c r="I19" s="44">
        <f t="shared" ca="1" si="7"/>
        <v>3</v>
      </c>
      <c r="J19" s="44">
        <f t="shared" ca="1" si="7"/>
        <v>2.5</v>
      </c>
      <c r="K19" s="44">
        <f t="shared" ca="1" si="7"/>
        <v>3</v>
      </c>
      <c r="L19" s="47">
        <f t="shared" ca="1" si="7"/>
        <v>2.5</v>
      </c>
      <c r="M19" s="44">
        <f t="shared" ca="1" si="3"/>
        <v>100</v>
      </c>
      <c r="N19" s="44">
        <f t="shared" ca="1" si="3"/>
        <v>100</v>
      </c>
      <c r="O19" s="44">
        <f t="shared" ca="1" si="3"/>
        <v>100</v>
      </c>
      <c r="P19" s="44">
        <f t="shared" ca="1" si="3"/>
        <v>100</v>
      </c>
      <c r="Q19" s="44">
        <f t="shared" ca="1" si="3"/>
        <v>100</v>
      </c>
    </row>
    <row r="20" spans="2:17" x14ac:dyDescent="0.35">
      <c r="B20" s="12">
        <f t="shared" si="8"/>
        <v>15</v>
      </c>
      <c r="C20" s="53" t="str">
        <f>IF(PlanTareas!C20="","",PlanTareas!C20)</f>
        <v>Elaboración del ERS</v>
      </c>
      <c r="D20" s="74">
        <v>7</v>
      </c>
      <c r="E20" s="44">
        <f t="shared" ca="1" si="5"/>
        <v>19</v>
      </c>
      <c r="F20" s="44">
        <f t="shared" ca="1" si="6"/>
        <v>100</v>
      </c>
      <c r="G20" s="45">
        <f ca="1">IF(C20="","",SUMIF(PlanTareas!$C:$C,C20,PlanTareas!$E:$E))</f>
        <v>9</v>
      </c>
      <c r="H20" s="46">
        <f t="shared" ca="1" si="7"/>
        <v>3</v>
      </c>
      <c r="I20" s="44">
        <f t="shared" ca="1" si="7"/>
        <v>5</v>
      </c>
      <c r="J20" s="44">
        <f t="shared" ca="1" si="7"/>
        <v>3</v>
      </c>
      <c r="K20" s="44">
        <f t="shared" ca="1" si="7"/>
        <v>5</v>
      </c>
      <c r="L20" s="47">
        <f t="shared" ca="1" si="7"/>
        <v>3</v>
      </c>
      <c r="M20" s="44">
        <f t="shared" ca="1" si="3"/>
        <v>100</v>
      </c>
      <c r="N20" s="44">
        <f t="shared" ca="1" si="3"/>
        <v>100</v>
      </c>
      <c r="O20" s="44">
        <f t="shared" ca="1" si="3"/>
        <v>100</v>
      </c>
      <c r="P20" s="44">
        <f t="shared" ca="1" si="3"/>
        <v>100</v>
      </c>
      <c r="Q20" s="44">
        <f t="shared" ca="1" si="3"/>
        <v>100</v>
      </c>
    </row>
    <row r="21" spans="2:17" x14ac:dyDescent="0.35">
      <c r="B21" s="12">
        <f t="shared" si="8"/>
        <v>16</v>
      </c>
      <c r="C21" s="53" t="str">
        <f>IF(PlanTareas!C21="","",PlanTareas!C21)</f>
        <v>Revisión fase de Requisistos</v>
      </c>
      <c r="D21" s="74">
        <v>6</v>
      </c>
      <c r="E21" s="44">
        <f t="shared" ca="1" si="5"/>
        <v>5</v>
      </c>
      <c r="F21" s="44">
        <f t="shared" ca="1" si="6"/>
        <v>100</v>
      </c>
      <c r="G21" s="45">
        <f ca="1">IF(C21="","",SUMIF(PlanTareas!$C:$C,C21,PlanTareas!$E:$E))</f>
        <v>5</v>
      </c>
      <c r="H21" s="46">
        <f t="shared" ca="1" si="7"/>
        <v>1</v>
      </c>
      <c r="I21" s="44">
        <f t="shared" ca="1" si="7"/>
        <v>1</v>
      </c>
      <c r="J21" s="44">
        <f t="shared" ca="1" si="7"/>
        <v>1</v>
      </c>
      <c r="K21" s="44">
        <f t="shared" ca="1" si="7"/>
        <v>1</v>
      </c>
      <c r="L21" s="47">
        <f t="shared" ca="1" si="7"/>
        <v>1</v>
      </c>
      <c r="M21" s="44">
        <f t="shared" ca="1" si="3"/>
        <v>100</v>
      </c>
      <c r="N21" s="44">
        <f t="shared" ca="1" si="3"/>
        <v>100</v>
      </c>
      <c r="O21" s="44">
        <f t="shared" ca="1" si="3"/>
        <v>100</v>
      </c>
      <c r="P21" s="44">
        <f t="shared" ca="1" si="3"/>
        <v>100</v>
      </c>
      <c r="Q21" s="44">
        <f t="shared" ca="1" si="3"/>
        <v>100</v>
      </c>
    </row>
    <row r="22" spans="2:17" x14ac:dyDescent="0.35">
      <c r="B22" s="12">
        <f t="shared" si="8"/>
        <v>17</v>
      </c>
      <c r="C22" s="53" t="str">
        <f>IF(PlanTareas!C22="","",PlanTareas!C22)</f>
        <v>Planteamiento de la Estrategia de desarrollo</v>
      </c>
      <c r="D22" s="74">
        <v>5</v>
      </c>
      <c r="E22" s="44">
        <f t="shared" ca="1" si="5"/>
        <v>7.5</v>
      </c>
      <c r="F22" s="44">
        <f t="shared" ca="1" si="6"/>
        <v>100</v>
      </c>
      <c r="G22" s="45">
        <f ca="1">IF(C22="","",SUMIF(PlanTareas!$C:$C,C22,PlanTareas!$E:$E))</f>
        <v>2.5</v>
      </c>
      <c r="H22" s="46">
        <f t="shared" ca="1" si="7"/>
        <v>0.5</v>
      </c>
      <c r="I22" s="44">
        <f t="shared" ca="1" si="7"/>
        <v>3</v>
      </c>
      <c r="J22" s="44">
        <f t="shared" ca="1" si="7"/>
        <v>0.5</v>
      </c>
      <c r="K22" s="44">
        <f t="shared" ca="1" si="7"/>
        <v>3</v>
      </c>
      <c r="L22" s="47">
        <f t="shared" ca="1" si="7"/>
        <v>0.5</v>
      </c>
      <c r="M22" s="44">
        <f t="shared" ref="M22:Q85" ca="1" si="9">IF($C22="","",SUMIFS(INDIRECT("'"&amp;M$5&amp;"'!"&amp;"F$4:F$103"), INDIRECT("'"&amp;M$5&amp;"'!"&amp;"C$4:C$103"),$C22,INDIRECT("'"&amp;M$5&amp;"'!"&amp;"F$4:F$103"),100))</f>
        <v>100</v>
      </c>
      <c r="N22" s="44">
        <f t="shared" ca="1" si="9"/>
        <v>100</v>
      </c>
      <c r="O22" s="44">
        <f t="shared" ca="1" si="9"/>
        <v>100</v>
      </c>
      <c r="P22" s="44">
        <f t="shared" ca="1" si="9"/>
        <v>100</v>
      </c>
      <c r="Q22" s="44">
        <f t="shared" ca="1" si="9"/>
        <v>100</v>
      </c>
    </row>
    <row r="23" spans="2:17" ht="19" customHeight="1" x14ac:dyDescent="0.35">
      <c r="B23" s="12">
        <f t="shared" si="8"/>
        <v>18</v>
      </c>
      <c r="C23" s="53" t="str">
        <f>IF(PlanTareas!C23="","",PlanTareas!C23)</f>
        <v>Redaccion de la Estimación</v>
      </c>
      <c r="D23" s="74">
        <v>6</v>
      </c>
      <c r="E23" s="44">
        <f t="shared" ca="1" si="5"/>
        <v>9.5</v>
      </c>
      <c r="F23" s="44">
        <f t="shared" ca="1" si="6"/>
        <v>100</v>
      </c>
      <c r="G23" s="45">
        <f ca="1">IF(C23="","",SUMIF(PlanTareas!$C:$C,C23,PlanTareas!$E:$E))</f>
        <v>7.5</v>
      </c>
      <c r="H23" s="46">
        <f t="shared" ca="1" si="7"/>
        <v>1.5</v>
      </c>
      <c r="I23" s="44">
        <f t="shared" ca="1" si="7"/>
        <v>2.5</v>
      </c>
      <c r="J23" s="44">
        <f t="shared" ca="1" si="7"/>
        <v>1.5</v>
      </c>
      <c r="K23" s="44">
        <f t="shared" ca="1" si="7"/>
        <v>2.5</v>
      </c>
      <c r="L23" s="47">
        <f t="shared" ca="1" si="7"/>
        <v>1.5</v>
      </c>
      <c r="M23" s="44">
        <f t="shared" ca="1" si="9"/>
        <v>100</v>
      </c>
      <c r="N23" s="44">
        <f t="shared" ca="1" si="9"/>
        <v>100</v>
      </c>
      <c r="O23" s="44">
        <f t="shared" ca="1" si="9"/>
        <v>100</v>
      </c>
      <c r="P23" s="44">
        <f t="shared" ca="1" si="9"/>
        <v>100</v>
      </c>
      <c r="Q23" s="44">
        <f t="shared" ca="1" si="9"/>
        <v>100</v>
      </c>
    </row>
    <row r="24" spans="2:17" x14ac:dyDescent="0.35">
      <c r="B24" s="12">
        <f t="shared" si="8"/>
        <v>19</v>
      </c>
      <c r="C24" s="53" t="str">
        <f>IF(PlanTareas!C24="","",PlanTareas!C24)</f>
        <v xml:space="preserve">Redacción de Plan de Gestión de Configuración </v>
      </c>
      <c r="D24" s="75">
        <v>8</v>
      </c>
      <c r="E24" s="44">
        <f t="shared" ca="1" si="5"/>
        <v>16</v>
      </c>
      <c r="F24" s="44">
        <f t="shared" ca="1" si="6"/>
        <v>100</v>
      </c>
      <c r="G24" s="45">
        <f ca="1">IF(C24="","",SUMIF(PlanTareas!$C:$C,C24,PlanTareas!$E:$E))</f>
        <v>13</v>
      </c>
      <c r="H24" s="46">
        <f t="shared" ca="1" si="7"/>
        <v>1</v>
      </c>
      <c r="I24" s="44">
        <f t="shared" ca="1" si="7"/>
        <v>6.5</v>
      </c>
      <c r="J24" s="44">
        <f t="shared" ca="1" si="7"/>
        <v>1</v>
      </c>
      <c r="K24" s="44">
        <f t="shared" ca="1" si="7"/>
        <v>6.5</v>
      </c>
      <c r="L24" s="47">
        <f t="shared" ca="1" si="7"/>
        <v>1</v>
      </c>
      <c r="M24" s="44">
        <f t="shared" ca="1" si="9"/>
        <v>100</v>
      </c>
      <c r="N24" s="44">
        <f t="shared" ca="1" si="9"/>
        <v>100</v>
      </c>
      <c r="O24" s="44">
        <f t="shared" ca="1" si="9"/>
        <v>100</v>
      </c>
      <c r="P24" s="44">
        <f t="shared" ca="1" si="9"/>
        <v>100</v>
      </c>
      <c r="Q24" s="44">
        <f t="shared" ca="1" si="9"/>
        <v>100</v>
      </c>
    </row>
    <row r="25" spans="2:17" ht="17" customHeight="1" x14ac:dyDescent="0.35">
      <c r="B25" s="12">
        <f t="shared" si="8"/>
        <v>20</v>
      </c>
      <c r="C25" s="53" t="str">
        <f>IF(PlanTareas!C25="","",PlanTareas!C25)</f>
        <v>Revisión del Plan de Gestión de Configuración</v>
      </c>
      <c r="D25" s="75">
        <v>9</v>
      </c>
      <c r="E25" s="44">
        <f t="shared" ca="1" si="5"/>
        <v>5.5</v>
      </c>
      <c r="F25" s="44">
        <f t="shared" ca="1" si="6"/>
        <v>100</v>
      </c>
      <c r="G25" s="45">
        <f ca="1">IF(C25="","",SUMIF(PlanTareas!$C:$C,C25,PlanTareas!$E:$E))</f>
        <v>3.5</v>
      </c>
      <c r="H25" s="46">
        <f t="shared" ca="1" si="7"/>
        <v>0.5</v>
      </c>
      <c r="I25" s="44">
        <f t="shared" ca="1" si="7"/>
        <v>2</v>
      </c>
      <c r="J25" s="44">
        <f t="shared" ca="1" si="7"/>
        <v>0.5</v>
      </c>
      <c r="K25" s="44">
        <f t="shared" ca="1" si="7"/>
        <v>2</v>
      </c>
      <c r="L25" s="47">
        <f t="shared" ca="1" si="7"/>
        <v>0.5</v>
      </c>
      <c r="M25" s="44">
        <f t="shared" ca="1" si="9"/>
        <v>100</v>
      </c>
      <c r="N25" s="44">
        <f t="shared" ca="1" si="9"/>
        <v>100</v>
      </c>
      <c r="O25" s="44">
        <f t="shared" ca="1" si="9"/>
        <v>100</v>
      </c>
      <c r="P25" s="44">
        <f t="shared" ca="1" si="9"/>
        <v>100</v>
      </c>
      <c r="Q25" s="44">
        <f t="shared" ca="1" si="9"/>
        <v>100</v>
      </c>
    </row>
    <row r="26" spans="2:17" x14ac:dyDescent="0.35">
      <c r="B26" s="12">
        <f t="shared" si="8"/>
        <v>21</v>
      </c>
      <c r="C26" s="53" t="str">
        <f>IF(PlanTareas!C26="","",PlanTareas!C26)</f>
        <v>Monitorización del proyecto</v>
      </c>
      <c r="D26" s="155">
        <v>10</v>
      </c>
      <c r="E26" s="44">
        <f t="shared" ca="1" si="5"/>
        <v>18</v>
      </c>
      <c r="F26" s="44">
        <f t="shared" ca="1" si="6"/>
        <v>100</v>
      </c>
      <c r="G26" s="45">
        <f ca="1">IF(C26="","",SUMIF(PlanTareas!$C:$C,C26,PlanTareas!$E:$E))</f>
        <v>8</v>
      </c>
      <c r="H26" s="46">
        <f t="shared" ca="1" si="7"/>
        <v>2</v>
      </c>
      <c r="I26" s="44">
        <f t="shared" ca="1" si="7"/>
        <v>6</v>
      </c>
      <c r="J26" s="44">
        <f t="shared" ca="1" si="7"/>
        <v>2</v>
      </c>
      <c r="K26" s="44">
        <f t="shared" ca="1" si="7"/>
        <v>6</v>
      </c>
      <c r="L26" s="47">
        <f t="shared" ca="1" si="7"/>
        <v>2</v>
      </c>
      <c r="M26" s="44">
        <f t="shared" ca="1" si="9"/>
        <v>100</v>
      </c>
      <c r="N26" s="44">
        <f t="shared" ca="1" si="9"/>
        <v>100</v>
      </c>
      <c r="O26" s="44">
        <f t="shared" ca="1" si="9"/>
        <v>100</v>
      </c>
      <c r="P26" s="44">
        <f t="shared" ca="1" si="9"/>
        <v>100</v>
      </c>
      <c r="Q26" s="44">
        <f t="shared" ca="1" si="9"/>
        <v>100</v>
      </c>
    </row>
    <row r="27" spans="2:17" x14ac:dyDescent="0.35">
      <c r="B27" s="12">
        <f t="shared" si="8"/>
        <v>22</v>
      </c>
      <c r="C27" s="53" t="str">
        <f>IF(PlanTareas!C27="","",PlanTareas!C27)</f>
        <v>Revisión de Monitorización del proyecto</v>
      </c>
      <c r="D27" s="155">
        <v>10</v>
      </c>
      <c r="E27" s="44">
        <f t="shared" ca="1" si="5"/>
        <v>2.5</v>
      </c>
      <c r="F27" s="44">
        <f t="shared" ca="1" si="6"/>
        <v>100</v>
      </c>
      <c r="G27" s="45">
        <f ca="1">IF(C27="","",SUMIF(PlanTareas!$C:$C,C27,PlanTareas!$E:$E))</f>
        <v>2</v>
      </c>
      <c r="H27" s="46">
        <f t="shared" ca="1" si="7"/>
        <v>0.5</v>
      </c>
      <c r="I27" s="44">
        <f t="shared" ca="1" si="7"/>
        <v>0.5</v>
      </c>
      <c r="J27" s="44">
        <f t="shared" ca="1" si="7"/>
        <v>0.5</v>
      </c>
      <c r="K27" s="44">
        <f t="shared" ca="1" si="7"/>
        <v>0.5</v>
      </c>
      <c r="L27" s="47">
        <f t="shared" ca="1" si="7"/>
        <v>0.5</v>
      </c>
      <c r="M27" s="44">
        <f t="shared" ca="1" si="9"/>
        <v>100</v>
      </c>
      <c r="N27" s="44">
        <f t="shared" ca="1" si="9"/>
        <v>100</v>
      </c>
      <c r="O27" s="44">
        <f t="shared" ca="1" si="9"/>
        <v>100</v>
      </c>
      <c r="P27" s="44">
        <f t="shared" ca="1" si="9"/>
        <v>100</v>
      </c>
      <c r="Q27" s="44">
        <f t="shared" ca="1" si="9"/>
        <v>100</v>
      </c>
    </row>
    <row r="28" spans="2:17" x14ac:dyDescent="0.35">
      <c r="B28" s="12">
        <f t="shared" si="8"/>
        <v>23</v>
      </c>
      <c r="C28" s="53" t="str">
        <f>IF(PlanTareas!C28="","",PlanTareas!C28)</f>
        <v>Elaboración de Plan de Calidad</v>
      </c>
      <c r="D28" s="75">
        <v>10</v>
      </c>
      <c r="E28" s="44">
        <f t="shared" ca="1" si="5"/>
        <v>9</v>
      </c>
      <c r="F28" s="44">
        <f t="shared" ca="1" si="6"/>
        <v>100</v>
      </c>
      <c r="G28" s="45">
        <f ca="1">IF(C28="","",SUMIF(PlanTareas!$C:$C,C28,PlanTareas!$E:$E))</f>
        <v>8</v>
      </c>
      <c r="H28" s="46">
        <f t="shared" ca="1" si="7"/>
        <v>3</v>
      </c>
      <c r="I28" s="44">
        <f t="shared" ca="1" si="7"/>
        <v>3</v>
      </c>
      <c r="J28" s="44">
        <f t="shared" ca="1" si="7"/>
        <v>0</v>
      </c>
      <c r="K28" s="44">
        <f t="shared" ca="1" si="7"/>
        <v>3</v>
      </c>
      <c r="L28" s="47">
        <f t="shared" ca="1" si="7"/>
        <v>0</v>
      </c>
      <c r="M28" s="44">
        <f t="shared" ca="1" si="9"/>
        <v>100</v>
      </c>
      <c r="N28" s="44">
        <f t="shared" ca="1" si="9"/>
        <v>100</v>
      </c>
      <c r="O28" s="44">
        <f t="shared" ca="1" si="9"/>
        <v>100</v>
      </c>
      <c r="P28" s="44">
        <f t="shared" ca="1" si="9"/>
        <v>100</v>
      </c>
      <c r="Q28" s="44">
        <f t="shared" ca="1" si="9"/>
        <v>100</v>
      </c>
    </row>
    <row r="29" spans="2:17" x14ac:dyDescent="0.35">
      <c r="B29" s="12">
        <f t="shared" si="8"/>
        <v>24</v>
      </c>
      <c r="C29" s="53" t="str">
        <f>IF(PlanTareas!C29="","",PlanTareas!C29)</f>
        <v>Revisión de la elaboración del Plan de Calidad</v>
      </c>
      <c r="D29" s="75">
        <v>11</v>
      </c>
      <c r="E29" s="44">
        <f t="shared" ca="1" si="5"/>
        <v>2</v>
      </c>
      <c r="F29" s="44">
        <f t="shared" ca="1" si="6"/>
        <v>100</v>
      </c>
      <c r="G29" s="45">
        <f ca="1">IF(C29="","",SUMIF(PlanTareas!$C:$C,C29,PlanTareas!$E:$E))</f>
        <v>2</v>
      </c>
      <c r="H29" s="46">
        <f t="shared" ca="1" si="7"/>
        <v>1</v>
      </c>
      <c r="I29" s="44">
        <f t="shared" ca="1" si="7"/>
        <v>0.5</v>
      </c>
      <c r="J29" s="44">
        <f t="shared" ca="1" si="7"/>
        <v>0</v>
      </c>
      <c r="K29" s="44">
        <f t="shared" ca="1" si="7"/>
        <v>0.5</v>
      </c>
      <c r="L29" s="47">
        <f t="shared" ca="1" si="7"/>
        <v>0</v>
      </c>
      <c r="M29" s="44">
        <f t="shared" ca="1" si="9"/>
        <v>100</v>
      </c>
      <c r="N29" s="44">
        <f t="shared" ca="1" si="9"/>
        <v>100</v>
      </c>
      <c r="O29" s="44">
        <f t="shared" ca="1" si="9"/>
        <v>100</v>
      </c>
      <c r="P29" s="44">
        <f t="shared" ca="1" si="9"/>
        <v>100</v>
      </c>
      <c r="Q29" s="44">
        <f t="shared" ca="1" si="9"/>
        <v>100</v>
      </c>
    </row>
    <row r="30" spans="2:17" x14ac:dyDescent="0.35">
      <c r="B30" s="12">
        <f t="shared" si="8"/>
        <v>25</v>
      </c>
      <c r="C30" s="53" t="str">
        <f>IF(PlanTareas!C30="","",PlanTareas!C30)</f>
        <v>Elaboración PPS</v>
      </c>
      <c r="D30" s="75">
        <v>11</v>
      </c>
      <c r="E30" s="44">
        <f t="shared" ca="1" si="5"/>
        <v>2.2000000000000002</v>
      </c>
      <c r="F30" s="44">
        <f t="shared" ca="1" si="6"/>
        <v>40</v>
      </c>
      <c r="G30" s="45">
        <f ca="1">IF(C30="","",SUMIF(PlanTareas!$C:$C,C30,PlanTareas!$E:$E))</f>
        <v>8</v>
      </c>
      <c r="H30" s="46">
        <f t="shared" ca="1" si="7"/>
        <v>0</v>
      </c>
      <c r="I30" s="44">
        <f t="shared" ca="1" si="7"/>
        <v>0</v>
      </c>
      <c r="J30" s="44">
        <f t="shared" ca="1" si="7"/>
        <v>2</v>
      </c>
      <c r="K30" s="44">
        <f t="shared" ca="1" si="7"/>
        <v>0</v>
      </c>
      <c r="L30" s="47">
        <f t="shared" ca="1" si="7"/>
        <v>0.2</v>
      </c>
      <c r="M30" s="44">
        <f t="shared" ca="1" si="9"/>
        <v>0</v>
      </c>
      <c r="N30" s="44">
        <f t="shared" ca="1" si="9"/>
        <v>0</v>
      </c>
      <c r="O30" s="44">
        <f t="shared" ca="1" si="9"/>
        <v>100</v>
      </c>
      <c r="P30" s="44">
        <f t="shared" ca="1" si="9"/>
        <v>0</v>
      </c>
      <c r="Q30" s="44">
        <f t="shared" ca="1" si="9"/>
        <v>100</v>
      </c>
    </row>
    <row r="31" spans="2:17" x14ac:dyDescent="0.35">
      <c r="B31" s="12">
        <f t="shared" si="8"/>
        <v>26</v>
      </c>
      <c r="C31" s="53" t="str">
        <f>IF(PlanTareas!C31="","",PlanTareas!C31)</f>
        <v>Inspección de ERS y PPS</v>
      </c>
      <c r="D31" s="75">
        <v>11</v>
      </c>
      <c r="E31" s="44">
        <f t="shared" ca="1" si="5"/>
        <v>5.5</v>
      </c>
      <c r="F31" s="44">
        <f t="shared" ca="1" si="6"/>
        <v>100</v>
      </c>
      <c r="G31" s="45">
        <f ca="1">IF(C31="","",SUMIF(PlanTareas!$C:$C,C31,PlanTareas!$E:$E))</f>
        <v>5</v>
      </c>
      <c r="H31" s="46">
        <f t="shared" ca="1" si="7"/>
        <v>0.5</v>
      </c>
      <c r="I31" s="44">
        <f t="shared" ca="1" si="7"/>
        <v>2</v>
      </c>
      <c r="J31" s="44">
        <f t="shared" ca="1" si="7"/>
        <v>1</v>
      </c>
      <c r="K31" s="44">
        <f t="shared" ca="1" si="7"/>
        <v>2</v>
      </c>
      <c r="L31" s="47">
        <f t="shared" ca="1" si="7"/>
        <v>0</v>
      </c>
      <c r="M31" s="44">
        <f t="shared" ca="1" si="9"/>
        <v>100</v>
      </c>
      <c r="N31" s="44">
        <f t="shared" ca="1" si="9"/>
        <v>100</v>
      </c>
      <c r="O31" s="44">
        <f t="shared" ca="1" si="9"/>
        <v>100</v>
      </c>
      <c r="P31" s="44">
        <f t="shared" ca="1" si="9"/>
        <v>100</v>
      </c>
      <c r="Q31" s="44">
        <f t="shared" ca="1" si="9"/>
        <v>100</v>
      </c>
    </row>
    <row r="32" spans="2:17" x14ac:dyDescent="0.35">
      <c r="B32" s="12">
        <f t="shared" si="8"/>
        <v>27</v>
      </c>
      <c r="C32" s="53" t="str">
        <f>IF(PlanTareas!C32="","",PlanTareas!C32)</f>
        <v>Planificación de Diseño de proyecto</v>
      </c>
      <c r="D32" s="75">
        <v>11</v>
      </c>
      <c r="E32" s="44">
        <f t="shared" ca="1" si="5"/>
        <v>10</v>
      </c>
      <c r="F32" s="44">
        <f t="shared" ca="1" si="6"/>
        <v>100</v>
      </c>
      <c r="G32" s="45">
        <f ca="1">IF(C32="","",SUMIF(PlanTareas!$C:$C,C32,PlanTareas!$E:$E))</f>
        <v>5</v>
      </c>
      <c r="H32" s="46">
        <f t="shared" ca="1" si="7"/>
        <v>3</v>
      </c>
      <c r="I32" s="44">
        <f t="shared" ca="1" si="7"/>
        <v>3</v>
      </c>
      <c r="J32" s="44">
        <f t="shared" ca="1" si="7"/>
        <v>1</v>
      </c>
      <c r="K32" s="44">
        <f t="shared" ca="1" si="7"/>
        <v>3</v>
      </c>
      <c r="L32" s="47">
        <f t="shared" ca="1" si="7"/>
        <v>0</v>
      </c>
      <c r="M32" s="44">
        <f t="shared" ca="1" si="9"/>
        <v>100</v>
      </c>
      <c r="N32" s="44">
        <f t="shared" ca="1" si="9"/>
        <v>100</v>
      </c>
      <c r="O32" s="44">
        <f t="shared" ca="1" si="9"/>
        <v>100</v>
      </c>
      <c r="P32" s="44">
        <f t="shared" ca="1" si="9"/>
        <v>100</v>
      </c>
      <c r="Q32" s="44">
        <f t="shared" ca="1" si="9"/>
        <v>100</v>
      </c>
    </row>
    <row r="33" spans="2:17" x14ac:dyDescent="0.35">
      <c r="B33" s="12">
        <f t="shared" si="8"/>
        <v>28</v>
      </c>
      <c r="C33" s="53" t="str">
        <f>IF(PlanTareas!C33="","",PlanTareas!C33)</f>
        <v>Realizar DAN</v>
      </c>
      <c r="D33" s="75">
        <v>11</v>
      </c>
      <c r="E33" s="44">
        <f t="shared" ca="1" si="5"/>
        <v>5</v>
      </c>
      <c r="F33" s="44">
        <f t="shared" ca="1" si="6"/>
        <v>100</v>
      </c>
      <c r="G33" s="45">
        <f ca="1">IF(C33="","",SUMIF(PlanTareas!$C:$C,C33,PlanTareas!$E:$E))</f>
        <v>13</v>
      </c>
      <c r="H33" s="46">
        <f t="shared" ca="1" si="7"/>
        <v>1.5</v>
      </c>
      <c r="I33" s="44">
        <f t="shared" ca="1" si="7"/>
        <v>1.5</v>
      </c>
      <c r="J33" s="44">
        <f t="shared" ca="1" si="7"/>
        <v>0.5</v>
      </c>
      <c r="K33" s="44">
        <f t="shared" ca="1" si="7"/>
        <v>1.5</v>
      </c>
      <c r="L33" s="47">
        <f t="shared" ca="1" si="7"/>
        <v>0</v>
      </c>
      <c r="M33" s="44">
        <f t="shared" ca="1" si="9"/>
        <v>100</v>
      </c>
      <c r="N33" s="44">
        <f t="shared" ca="1" si="9"/>
        <v>100</v>
      </c>
      <c r="O33" s="44">
        <f t="shared" ca="1" si="9"/>
        <v>100</v>
      </c>
      <c r="P33" s="44">
        <f t="shared" ca="1" si="9"/>
        <v>100</v>
      </c>
      <c r="Q33" s="44">
        <f t="shared" ca="1" si="9"/>
        <v>100</v>
      </c>
    </row>
    <row r="34" spans="2:17" x14ac:dyDescent="0.35">
      <c r="B34" s="12">
        <f t="shared" si="8"/>
        <v>29</v>
      </c>
      <c r="C34" s="53" t="str">
        <f>IF(PlanTareas!C34="","",PlanTareas!C34)</f>
        <v>Elaboración PPI</v>
      </c>
      <c r="D34" s="75">
        <v>11</v>
      </c>
      <c r="E34" s="44">
        <f t="shared" ca="1" si="5"/>
        <v>3.5</v>
      </c>
      <c r="F34" s="44">
        <f t="shared" ca="1" si="6"/>
        <v>40</v>
      </c>
      <c r="G34" s="45">
        <f ca="1">IF(C34="","",SUMIF(PlanTareas!$C:$C,C34,PlanTareas!$E:$E))</f>
        <v>8</v>
      </c>
      <c r="H34" s="46">
        <f t="shared" ca="1" si="7"/>
        <v>0</v>
      </c>
      <c r="I34" s="44">
        <f t="shared" ca="1" si="7"/>
        <v>0</v>
      </c>
      <c r="J34" s="44">
        <f t="shared" ca="1" si="7"/>
        <v>2</v>
      </c>
      <c r="K34" s="44">
        <f t="shared" ca="1" si="7"/>
        <v>0</v>
      </c>
      <c r="L34" s="47">
        <f t="shared" ca="1" si="7"/>
        <v>1.5</v>
      </c>
      <c r="M34" s="44">
        <f t="shared" ca="1" si="9"/>
        <v>0</v>
      </c>
      <c r="N34" s="44">
        <f t="shared" ca="1" si="9"/>
        <v>0</v>
      </c>
      <c r="O34" s="44">
        <f t="shared" ca="1" si="9"/>
        <v>100</v>
      </c>
      <c r="P34" s="44">
        <f t="shared" ca="1" si="9"/>
        <v>0</v>
      </c>
      <c r="Q34" s="44">
        <f t="shared" ca="1" si="9"/>
        <v>100</v>
      </c>
    </row>
    <row r="35" spans="2:17" x14ac:dyDescent="0.35">
      <c r="B35" s="12">
        <f t="shared" si="8"/>
        <v>30</v>
      </c>
      <c r="C35" s="53" t="str">
        <f>IF(PlanTareas!C35="","",PlanTareas!C35)</f>
        <v>Realizar DBN</v>
      </c>
      <c r="D35" s="75">
        <v>11</v>
      </c>
      <c r="E35" s="44">
        <f t="shared" ca="1" si="5"/>
        <v>6</v>
      </c>
      <c r="F35" s="44">
        <f t="shared" ca="1" si="6"/>
        <v>100</v>
      </c>
      <c r="G35" s="45">
        <f ca="1">IF(C35="","",SUMIF(PlanTareas!$C:$C,C35,PlanTareas!$E:$E))</f>
        <v>13</v>
      </c>
      <c r="H35" s="46">
        <f t="shared" ca="1" si="7"/>
        <v>2</v>
      </c>
      <c r="I35" s="44">
        <f t="shared" ca="1" si="7"/>
        <v>2</v>
      </c>
      <c r="J35" s="44">
        <f t="shared" ca="1" si="7"/>
        <v>0</v>
      </c>
      <c r="K35" s="44">
        <f t="shared" ca="1" si="7"/>
        <v>2</v>
      </c>
      <c r="L35" s="47">
        <f t="shared" ca="1" si="7"/>
        <v>0</v>
      </c>
      <c r="M35" s="44">
        <f t="shared" ca="1" si="9"/>
        <v>100</v>
      </c>
      <c r="N35" s="44">
        <f t="shared" ca="1" si="9"/>
        <v>100</v>
      </c>
      <c r="O35" s="44">
        <f t="shared" ca="1" si="9"/>
        <v>100</v>
      </c>
      <c r="P35" s="44">
        <f t="shared" ca="1" si="9"/>
        <v>100</v>
      </c>
      <c r="Q35" s="44">
        <f t="shared" ca="1" si="9"/>
        <v>100</v>
      </c>
    </row>
    <row r="36" spans="2:17" x14ac:dyDescent="0.35">
      <c r="B36" s="12">
        <f t="shared" si="8"/>
        <v>31</v>
      </c>
      <c r="C36" s="53" t="str">
        <f>IF(PlanTareas!C36="","",PlanTareas!C36)</f>
        <v>Revision DAN y PPI</v>
      </c>
      <c r="D36" s="75">
        <v>11</v>
      </c>
      <c r="E36" s="44">
        <f t="shared" ca="1" si="5"/>
        <v>0.5</v>
      </c>
      <c r="F36" s="44">
        <f t="shared" ca="1" si="6"/>
        <v>40</v>
      </c>
      <c r="G36" s="45">
        <f ca="1">IF(C36="","",SUMIF(PlanTareas!$C:$C,C36,PlanTareas!$E:$E))</f>
        <v>5</v>
      </c>
      <c r="H36" s="46">
        <f t="shared" ca="1" si="7"/>
        <v>0</v>
      </c>
      <c r="I36" s="44">
        <f t="shared" ca="1" si="7"/>
        <v>0.25</v>
      </c>
      <c r="J36" s="44">
        <f t="shared" ca="1" si="7"/>
        <v>0</v>
      </c>
      <c r="K36" s="44">
        <f t="shared" ca="1" si="7"/>
        <v>0.25</v>
      </c>
      <c r="L36" s="47">
        <f t="shared" ca="1" si="7"/>
        <v>0</v>
      </c>
      <c r="M36" s="44">
        <f t="shared" ca="1" si="9"/>
        <v>0</v>
      </c>
      <c r="N36" s="44">
        <f t="shared" ca="1" si="9"/>
        <v>100</v>
      </c>
      <c r="O36" s="44">
        <f t="shared" ca="1" si="9"/>
        <v>0</v>
      </c>
      <c r="P36" s="44">
        <f t="shared" ca="1" si="9"/>
        <v>100</v>
      </c>
      <c r="Q36" s="44">
        <f t="shared" ca="1" si="9"/>
        <v>0</v>
      </c>
    </row>
    <row r="37" spans="2:17" x14ac:dyDescent="0.35">
      <c r="B37" s="12">
        <f t="shared" si="8"/>
        <v>32</v>
      </c>
      <c r="C37" s="53" t="str">
        <f>IF(PlanTareas!C37="","",PlanTareas!C37)</f>
        <v>Revisión DBN</v>
      </c>
      <c r="D37" s="75">
        <v>11</v>
      </c>
      <c r="E37" s="44">
        <f t="shared" ca="1" si="5"/>
        <v>2.5</v>
      </c>
      <c r="F37" s="44">
        <f t="shared" ca="1" si="6"/>
        <v>100</v>
      </c>
      <c r="G37" s="45">
        <f ca="1">IF(C37="","",SUMIF(PlanTareas!$C:$C,C37,PlanTareas!$E:$E))</f>
        <v>7</v>
      </c>
      <c r="H37" s="46">
        <f t="shared" ca="1" si="7"/>
        <v>1</v>
      </c>
      <c r="I37" s="44">
        <f t="shared" ca="1" si="7"/>
        <v>0.5</v>
      </c>
      <c r="J37" s="44">
        <f t="shared" ca="1" si="7"/>
        <v>0.5</v>
      </c>
      <c r="K37" s="44">
        <f t="shared" ca="1" si="7"/>
        <v>0.5</v>
      </c>
      <c r="L37" s="47">
        <f t="shared" ca="1" si="7"/>
        <v>0</v>
      </c>
      <c r="M37" s="44">
        <f t="shared" ca="1" si="9"/>
        <v>100</v>
      </c>
      <c r="N37" s="44">
        <f t="shared" ca="1" si="9"/>
        <v>100</v>
      </c>
      <c r="O37" s="44">
        <f t="shared" ca="1" si="9"/>
        <v>100</v>
      </c>
      <c r="P37" s="44">
        <f t="shared" ca="1" si="9"/>
        <v>100</v>
      </c>
      <c r="Q37" s="44">
        <f t="shared" ca="1" si="9"/>
        <v>100</v>
      </c>
    </row>
    <row r="38" spans="2:17" x14ac:dyDescent="0.35">
      <c r="B38" s="12">
        <f t="shared" si="8"/>
        <v>33</v>
      </c>
      <c r="C38" s="53" t="str">
        <f>IF(PlanTareas!C38="","",PlanTareas!C38)</f>
        <v>Implementar inicio de sesión</v>
      </c>
      <c r="D38" s="75">
        <v>11</v>
      </c>
      <c r="E38" s="44">
        <f t="shared" ca="1" si="5"/>
        <v>5.5</v>
      </c>
      <c r="F38" s="44">
        <f t="shared" ca="1" si="6"/>
        <v>40</v>
      </c>
      <c r="G38" s="45">
        <f ca="1">IF(C38="","",SUMIF(PlanTareas!$C:$C,C38,PlanTareas!$E:$E))</f>
        <v>3</v>
      </c>
      <c r="H38" s="46">
        <f t="shared" ca="1" si="7"/>
        <v>0</v>
      </c>
      <c r="I38" s="44">
        <f t="shared" ca="1" si="7"/>
        <v>0</v>
      </c>
      <c r="J38" s="44">
        <f t="shared" ca="1" si="7"/>
        <v>0.5</v>
      </c>
      <c r="K38" s="44">
        <f t="shared" ca="1" si="7"/>
        <v>0</v>
      </c>
      <c r="L38" s="47">
        <f t="shared" ca="1" si="7"/>
        <v>5</v>
      </c>
      <c r="M38" s="44">
        <f t="shared" ca="1" si="9"/>
        <v>0</v>
      </c>
      <c r="N38" s="44">
        <f t="shared" ca="1" si="9"/>
        <v>0</v>
      </c>
      <c r="O38" s="44">
        <f t="shared" ca="1" si="9"/>
        <v>100</v>
      </c>
      <c r="P38" s="44">
        <f t="shared" ca="1" si="9"/>
        <v>0</v>
      </c>
      <c r="Q38" s="44">
        <f t="shared" ca="1" si="9"/>
        <v>100</v>
      </c>
    </row>
    <row r="39" spans="2:17" x14ac:dyDescent="0.35">
      <c r="B39" s="12">
        <f t="shared" si="8"/>
        <v>34</v>
      </c>
      <c r="C39" s="53" t="str">
        <f>IF(PlanTareas!C39="","",PlanTareas!C39)</f>
        <v>Implementar pantalla inicio</v>
      </c>
      <c r="D39" s="75">
        <v>11</v>
      </c>
      <c r="E39" s="44">
        <f t="shared" ca="1" si="5"/>
        <v>0.7</v>
      </c>
      <c r="F39" s="44">
        <f t="shared" ca="1" si="6"/>
        <v>40</v>
      </c>
      <c r="G39" s="45">
        <f ca="1">IF(C39="","",SUMIF(PlanTareas!$C:$C,C39,PlanTareas!$E:$E))</f>
        <v>3</v>
      </c>
      <c r="H39" s="46">
        <f t="shared" ca="1" si="7"/>
        <v>0</v>
      </c>
      <c r="I39" s="44">
        <f t="shared" ca="1" si="7"/>
        <v>0</v>
      </c>
      <c r="J39" s="44">
        <f t="shared" ca="1" si="7"/>
        <v>0.5</v>
      </c>
      <c r="K39" s="44">
        <f t="shared" ca="1" si="7"/>
        <v>0</v>
      </c>
      <c r="L39" s="47">
        <f t="shared" ca="1" si="7"/>
        <v>0.2</v>
      </c>
      <c r="M39" s="44">
        <f t="shared" ca="1" si="9"/>
        <v>0</v>
      </c>
      <c r="N39" s="44">
        <f t="shared" ca="1" si="9"/>
        <v>0</v>
      </c>
      <c r="O39" s="44">
        <f t="shared" ca="1" si="9"/>
        <v>100</v>
      </c>
      <c r="P39" s="44">
        <f t="shared" ca="1" si="9"/>
        <v>0</v>
      </c>
      <c r="Q39" s="44">
        <f t="shared" ca="1" si="9"/>
        <v>100</v>
      </c>
    </row>
    <row r="40" spans="2:17" ht="17" customHeight="1" x14ac:dyDescent="0.35">
      <c r="B40" s="12">
        <f t="shared" si="8"/>
        <v>35</v>
      </c>
      <c r="C40" s="53" t="str">
        <f>IF(PlanTareas!C40="","",PlanTareas!C40)</f>
        <v>Implementar seleccionar marca vehículo</v>
      </c>
      <c r="D40" s="75">
        <v>11</v>
      </c>
      <c r="E40" s="44">
        <f t="shared" ca="1" si="5"/>
        <v>2.8</v>
      </c>
      <c r="F40" s="44">
        <f t="shared" ca="1" si="6"/>
        <v>60</v>
      </c>
      <c r="G40" s="45">
        <f ca="1">IF(C40="","",SUMIF(PlanTareas!$C:$C,C40,PlanTareas!$E:$E))</f>
        <v>3</v>
      </c>
      <c r="H40" s="46">
        <f t="shared" ca="1" si="7"/>
        <v>2</v>
      </c>
      <c r="I40" s="44">
        <f t="shared" ca="1" si="7"/>
        <v>0</v>
      </c>
      <c r="J40" s="44">
        <f t="shared" ca="1" si="7"/>
        <v>0.5</v>
      </c>
      <c r="K40" s="44">
        <f t="shared" ca="1" si="7"/>
        <v>0</v>
      </c>
      <c r="L40" s="47">
        <f t="shared" ca="1" si="7"/>
        <v>0.3</v>
      </c>
      <c r="M40" s="44">
        <f t="shared" ca="1" si="9"/>
        <v>100</v>
      </c>
      <c r="N40" s="44">
        <f t="shared" ca="1" si="9"/>
        <v>0</v>
      </c>
      <c r="O40" s="44">
        <f t="shared" ca="1" si="9"/>
        <v>100</v>
      </c>
      <c r="P40" s="44">
        <f t="shared" ca="1" si="9"/>
        <v>0</v>
      </c>
      <c r="Q40" s="44">
        <f t="shared" ca="1" si="9"/>
        <v>100</v>
      </c>
    </row>
    <row r="41" spans="2:17" x14ac:dyDescent="0.35">
      <c r="B41" s="12">
        <f t="shared" si="8"/>
        <v>36</v>
      </c>
      <c r="C41" s="53" t="str">
        <f>IF(PlanTareas!C41="","",PlanTareas!C41)</f>
        <v>Implementar alta vehículo</v>
      </c>
      <c r="D41" s="75">
        <v>11</v>
      </c>
      <c r="E41" s="44">
        <f t="shared" ca="1" si="5"/>
        <v>1</v>
      </c>
      <c r="F41" s="44">
        <f t="shared" ca="1" si="6"/>
        <v>40</v>
      </c>
      <c r="G41" s="45">
        <f ca="1">IF(C41="","",SUMIF(PlanTareas!$C:$C,C41,PlanTareas!$E:$E))</f>
        <v>3</v>
      </c>
      <c r="H41" s="46">
        <f t="shared" ca="1" si="7"/>
        <v>0</v>
      </c>
      <c r="I41" s="44">
        <f t="shared" ca="1" si="7"/>
        <v>0</v>
      </c>
      <c r="J41" s="44">
        <f t="shared" ca="1" si="7"/>
        <v>0.5</v>
      </c>
      <c r="K41" s="44">
        <f t="shared" ca="1" si="7"/>
        <v>0</v>
      </c>
      <c r="L41" s="47">
        <f t="shared" ca="1" si="7"/>
        <v>0.5</v>
      </c>
      <c r="M41" s="44">
        <f t="shared" ca="1" si="9"/>
        <v>0</v>
      </c>
      <c r="N41" s="44">
        <f t="shared" ca="1" si="9"/>
        <v>0</v>
      </c>
      <c r="O41" s="44">
        <f t="shared" ca="1" si="9"/>
        <v>100</v>
      </c>
      <c r="P41" s="44">
        <f t="shared" ca="1" si="9"/>
        <v>0</v>
      </c>
      <c r="Q41" s="44">
        <f t="shared" ca="1" si="9"/>
        <v>100</v>
      </c>
    </row>
    <row r="42" spans="2:17" x14ac:dyDescent="0.35">
      <c r="B42" s="12">
        <f t="shared" si="8"/>
        <v>37</v>
      </c>
      <c r="C42" s="53" t="str">
        <f>IF(PlanTareas!C42="","",PlanTareas!C42)</f>
        <v>Implementar alquilar vehículo</v>
      </c>
      <c r="D42" s="75">
        <v>11</v>
      </c>
      <c r="E42" s="44">
        <f t="shared" ca="1" si="5"/>
        <v>2.75</v>
      </c>
      <c r="F42" s="44">
        <f t="shared" ca="1" si="6"/>
        <v>60</v>
      </c>
      <c r="G42" s="45">
        <f ca="1">IF(C42="","",SUMIF(PlanTareas!$C:$C,C42,PlanTareas!$E:$E))</f>
        <v>3</v>
      </c>
      <c r="H42" s="46">
        <f t="shared" ca="1" si="7"/>
        <v>0.5</v>
      </c>
      <c r="I42" s="44">
        <f t="shared" ca="1" si="7"/>
        <v>0</v>
      </c>
      <c r="J42" s="44">
        <f t="shared" ca="1" si="7"/>
        <v>1.5</v>
      </c>
      <c r="K42" s="44">
        <f t="shared" ca="1" si="7"/>
        <v>0</v>
      </c>
      <c r="L42" s="47">
        <f t="shared" ca="1" si="7"/>
        <v>0.75</v>
      </c>
      <c r="M42" s="44">
        <f t="shared" ca="1" si="9"/>
        <v>100</v>
      </c>
      <c r="N42" s="44">
        <f t="shared" ca="1" si="9"/>
        <v>0</v>
      </c>
      <c r="O42" s="44">
        <f t="shared" ca="1" si="9"/>
        <v>100</v>
      </c>
      <c r="P42" s="44">
        <f t="shared" ca="1" si="9"/>
        <v>0</v>
      </c>
      <c r="Q42" s="44">
        <f t="shared" ca="1" si="9"/>
        <v>100</v>
      </c>
    </row>
    <row r="43" spans="2:17" x14ac:dyDescent="0.35">
      <c r="B43" s="12">
        <f t="shared" si="8"/>
        <v>38</v>
      </c>
      <c r="C43" s="53" t="str">
        <f>IF(PlanTareas!C43="","",PlanTareas!C43)</f>
        <v>Implementar devolver vehículo</v>
      </c>
      <c r="D43" s="75">
        <v>11</v>
      </c>
      <c r="E43" s="44">
        <f t="shared" ca="1" si="5"/>
        <v>2.25</v>
      </c>
      <c r="F43" s="44">
        <f t="shared" ca="1" si="6"/>
        <v>60</v>
      </c>
      <c r="G43" s="45">
        <f ca="1">IF(C43="","",SUMIF(PlanTareas!$C:$C,C43,PlanTareas!$E:$E))</f>
        <v>3</v>
      </c>
      <c r="H43" s="46">
        <f t="shared" ca="1" si="7"/>
        <v>0.5</v>
      </c>
      <c r="I43" s="44">
        <f t="shared" ca="1" si="7"/>
        <v>0</v>
      </c>
      <c r="J43" s="44">
        <f t="shared" ca="1" si="7"/>
        <v>1</v>
      </c>
      <c r="K43" s="44">
        <f t="shared" ca="1" si="7"/>
        <v>0</v>
      </c>
      <c r="L43" s="47">
        <f t="shared" ca="1" si="7"/>
        <v>0.75</v>
      </c>
      <c r="M43" s="44">
        <f t="shared" ca="1" si="9"/>
        <v>100</v>
      </c>
      <c r="N43" s="44">
        <f t="shared" ca="1" si="9"/>
        <v>0</v>
      </c>
      <c r="O43" s="44">
        <f t="shared" ca="1" si="9"/>
        <v>100</v>
      </c>
      <c r="P43" s="44">
        <f t="shared" ca="1" si="9"/>
        <v>0</v>
      </c>
      <c r="Q43" s="44">
        <f t="shared" ca="1" si="9"/>
        <v>100</v>
      </c>
    </row>
    <row r="44" spans="2:17" x14ac:dyDescent="0.35">
      <c r="B44" s="12">
        <f t="shared" si="8"/>
        <v>39</v>
      </c>
      <c r="C44" s="53" t="str">
        <f>IF(PlanTareas!C44="","",PlanTareas!C44)</f>
        <v>Implementar reserva</v>
      </c>
      <c r="D44" s="75">
        <v>11</v>
      </c>
      <c r="E44" s="44">
        <f t="shared" ca="1" si="5"/>
        <v>6.5</v>
      </c>
      <c r="F44" s="44">
        <f t="shared" ca="1" si="6"/>
        <v>60</v>
      </c>
      <c r="G44" s="45">
        <f ca="1">IF(C44="","",SUMIF(PlanTareas!$C:$C,C44,PlanTareas!$E:$E))</f>
        <v>3</v>
      </c>
      <c r="H44" s="46">
        <f t="shared" ca="1" si="7"/>
        <v>1</v>
      </c>
      <c r="I44" s="44">
        <f t="shared" ca="1" si="7"/>
        <v>0</v>
      </c>
      <c r="J44" s="44">
        <f t="shared" ca="1" si="7"/>
        <v>1.5</v>
      </c>
      <c r="K44" s="44">
        <f t="shared" ca="1" si="7"/>
        <v>0</v>
      </c>
      <c r="L44" s="47">
        <f t="shared" ca="1" si="7"/>
        <v>4</v>
      </c>
      <c r="M44" s="44">
        <f t="shared" ca="1" si="9"/>
        <v>100</v>
      </c>
      <c r="N44" s="44">
        <f t="shared" ca="1" si="9"/>
        <v>0</v>
      </c>
      <c r="O44" s="44">
        <f t="shared" ca="1" si="9"/>
        <v>100</v>
      </c>
      <c r="P44" s="44">
        <f t="shared" ca="1" si="9"/>
        <v>0</v>
      </c>
      <c r="Q44" s="44">
        <f t="shared" ca="1" si="9"/>
        <v>100</v>
      </c>
    </row>
    <row r="45" spans="2:17" x14ac:dyDescent="0.35">
      <c r="B45" s="12">
        <f>1+B44</f>
        <v>40</v>
      </c>
      <c r="C45" s="53" t="str">
        <f>IF(PlanTareas!C45="","",PlanTareas!C45)</f>
        <v>Implementar estado vehículo</v>
      </c>
      <c r="D45" s="75">
        <v>11</v>
      </c>
      <c r="E45" s="44">
        <f t="shared" ca="1" si="5"/>
        <v>2</v>
      </c>
      <c r="F45" s="44">
        <f t="shared" ca="1" si="6"/>
        <v>40</v>
      </c>
      <c r="G45" s="45">
        <f ca="1">IF(C45="","",SUMIF(PlanTareas!$C:$C,C45,PlanTareas!$E:$E))</f>
        <v>3</v>
      </c>
      <c r="H45" s="46">
        <f t="shared" ca="1" si="7"/>
        <v>0</v>
      </c>
      <c r="I45" s="44">
        <f t="shared" ca="1" si="7"/>
        <v>0</v>
      </c>
      <c r="J45" s="44">
        <f t="shared" ca="1" si="7"/>
        <v>1</v>
      </c>
      <c r="K45" s="44">
        <f t="shared" ca="1" si="7"/>
        <v>0</v>
      </c>
      <c r="L45" s="47">
        <f t="shared" ca="1" si="7"/>
        <v>1</v>
      </c>
      <c r="M45" s="44">
        <f t="shared" ca="1" si="9"/>
        <v>0</v>
      </c>
      <c r="N45" s="44">
        <f t="shared" ca="1" si="9"/>
        <v>0</v>
      </c>
      <c r="O45" s="44">
        <f t="shared" ca="1" si="9"/>
        <v>100</v>
      </c>
      <c r="P45" s="44">
        <f t="shared" ca="1" si="9"/>
        <v>0</v>
      </c>
      <c r="Q45" s="44">
        <f t="shared" ca="1" si="9"/>
        <v>100</v>
      </c>
    </row>
    <row r="46" spans="2:17" x14ac:dyDescent="0.35">
      <c r="B46" s="12">
        <f t="shared" si="8"/>
        <v>41</v>
      </c>
      <c r="C46" s="53" t="str">
        <f>IF(PlanTareas!C46="","",PlanTareas!C46)</f>
        <v>Implementar tarifa de alquiler</v>
      </c>
      <c r="D46" s="75">
        <v>11</v>
      </c>
      <c r="E46" s="44">
        <f t="shared" ca="1" si="5"/>
        <v>5.5</v>
      </c>
      <c r="F46" s="44">
        <f t="shared" ca="1" si="6"/>
        <v>40</v>
      </c>
      <c r="G46" s="45">
        <f ca="1">IF(C46="","",SUMIF(PlanTareas!$C:$C,C46,PlanTareas!$E:$E))</f>
        <v>3</v>
      </c>
      <c r="H46" s="46">
        <f t="shared" ca="1" si="7"/>
        <v>0</v>
      </c>
      <c r="I46" s="44">
        <f t="shared" ca="1" si="7"/>
        <v>0</v>
      </c>
      <c r="J46" s="44">
        <f t="shared" ca="1" si="7"/>
        <v>0.5</v>
      </c>
      <c r="K46" s="44">
        <f t="shared" ca="1" si="7"/>
        <v>0</v>
      </c>
      <c r="L46" s="47">
        <f t="shared" ca="1" si="7"/>
        <v>5</v>
      </c>
      <c r="M46" s="44">
        <f t="shared" ca="1" si="9"/>
        <v>0</v>
      </c>
      <c r="N46" s="44">
        <f t="shared" ca="1" si="9"/>
        <v>0</v>
      </c>
      <c r="O46" s="44">
        <f t="shared" ca="1" si="9"/>
        <v>100</v>
      </c>
      <c r="P46" s="44">
        <f t="shared" ca="1" si="9"/>
        <v>0</v>
      </c>
      <c r="Q46" s="44">
        <f t="shared" ca="1" si="9"/>
        <v>100</v>
      </c>
    </row>
    <row r="47" spans="2:17" x14ac:dyDescent="0.35">
      <c r="B47" s="12">
        <f t="shared" si="8"/>
        <v>42</v>
      </c>
      <c r="C47" s="53" t="str">
        <f>IF(PlanTareas!C47="","",PlanTareas!C47)</f>
        <v>Implementar realizar reserva</v>
      </c>
      <c r="D47" s="75">
        <v>11</v>
      </c>
      <c r="E47" s="44">
        <f t="shared" ca="1" si="5"/>
        <v>5.5</v>
      </c>
      <c r="F47" s="44">
        <f t="shared" ca="1" si="6"/>
        <v>40</v>
      </c>
      <c r="G47" s="45">
        <f ca="1">IF(C47="","",SUMIF(PlanTareas!$C:$C,C47,PlanTareas!$E:$E))</f>
        <v>3</v>
      </c>
      <c r="H47" s="46">
        <f t="shared" ca="1" si="7"/>
        <v>0</v>
      </c>
      <c r="I47" s="44">
        <f t="shared" ca="1" si="7"/>
        <v>0</v>
      </c>
      <c r="J47" s="44">
        <f t="shared" ca="1" si="7"/>
        <v>1.5</v>
      </c>
      <c r="K47" s="44">
        <f t="shared" ca="1" si="7"/>
        <v>0</v>
      </c>
      <c r="L47" s="47">
        <f t="shared" ca="1" si="7"/>
        <v>4</v>
      </c>
      <c r="M47" s="44">
        <f t="shared" ca="1" si="9"/>
        <v>0</v>
      </c>
      <c r="N47" s="44">
        <f t="shared" ca="1" si="9"/>
        <v>0</v>
      </c>
      <c r="O47" s="44">
        <f t="shared" ca="1" si="9"/>
        <v>100</v>
      </c>
      <c r="P47" s="44">
        <f t="shared" ca="1" si="9"/>
        <v>0</v>
      </c>
      <c r="Q47" s="44">
        <f t="shared" ca="1" si="9"/>
        <v>100</v>
      </c>
    </row>
    <row r="48" spans="2:17" x14ac:dyDescent="0.35">
      <c r="B48" s="12">
        <f t="shared" si="8"/>
        <v>43</v>
      </c>
      <c r="C48" s="53" t="str">
        <f>IF(PlanTareas!C48="","",PlanTareas!C48)</f>
        <v>Implementar alta usuario cliente</v>
      </c>
      <c r="D48" s="75">
        <v>11</v>
      </c>
      <c r="E48" s="44">
        <f t="shared" ca="1" si="5"/>
        <v>0.5</v>
      </c>
      <c r="F48" s="44">
        <f t="shared" ca="1" si="6"/>
        <v>20</v>
      </c>
      <c r="G48" s="45">
        <f ca="1">IF(C48="","",SUMIF(PlanTareas!$C:$C,C48,PlanTareas!$E:$E))</f>
        <v>3</v>
      </c>
      <c r="H48" s="46">
        <f t="shared" ca="1" si="7"/>
        <v>0.5</v>
      </c>
      <c r="I48" s="44">
        <f t="shared" ca="1" si="7"/>
        <v>0</v>
      </c>
      <c r="J48" s="44">
        <f t="shared" ca="1" si="7"/>
        <v>0</v>
      </c>
      <c r="K48" s="44">
        <f t="shared" ca="1" si="7"/>
        <v>0</v>
      </c>
      <c r="L48" s="47">
        <f t="shared" ca="1" si="7"/>
        <v>0</v>
      </c>
      <c r="M48" s="44">
        <f t="shared" ca="1" si="9"/>
        <v>100</v>
      </c>
      <c r="N48" s="44">
        <f t="shared" ca="1" si="9"/>
        <v>0</v>
      </c>
      <c r="O48" s="44">
        <f t="shared" ca="1" si="9"/>
        <v>0</v>
      </c>
      <c r="P48" s="44">
        <f t="shared" ca="1" si="9"/>
        <v>0</v>
      </c>
      <c r="Q48" s="44">
        <f t="shared" ca="1" si="9"/>
        <v>0</v>
      </c>
    </row>
    <row r="49" spans="2:17" x14ac:dyDescent="0.35">
      <c r="B49" s="12">
        <f t="shared" si="8"/>
        <v>44</v>
      </c>
      <c r="C49" s="53" t="str">
        <f>IF(PlanTareas!C49="","",PlanTareas!C49)</f>
        <v>Inspección del código</v>
      </c>
      <c r="D49" s="75">
        <v>11</v>
      </c>
      <c r="E49" s="44">
        <f t="shared" ca="1" si="5"/>
        <v>7</v>
      </c>
      <c r="F49" s="44">
        <f t="shared" ca="1" si="6"/>
        <v>60</v>
      </c>
      <c r="G49" s="45">
        <f ca="1">IF(C49="","",SUMIF(PlanTareas!$C:$C,C49,PlanTareas!$E:$E))</f>
        <v>3</v>
      </c>
      <c r="H49" s="46">
        <f t="shared" ca="1" si="7"/>
        <v>4</v>
      </c>
      <c r="I49" s="44">
        <f t="shared" ca="1" si="7"/>
        <v>0</v>
      </c>
      <c r="J49" s="44">
        <f t="shared" ca="1" si="7"/>
        <v>1</v>
      </c>
      <c r="K49" s="44">
        <f t="shared" ca="1" si="7"/>
        <v>0</v>
      </c>
      <c r="L49" s="47">
        <f t="shared" ca="1" si="7"/>
        <v>2</v>
      </c>
      <c r="M49" s="44">
        <f t="shared" ca="1" si="9"/>
        <v>100</v>
      </c>
      <c r="N49" s="44">
        <f t="shared" ca="1" si="9"/>
        <v>0</v>
      </c>
      <c r="O49" s="44">
        <f t="shared" ca="1" si="9"/>
        <v>100</v>
      </c>
      <c r="P49" s="44">
        <f t="shared" ca="1" si="9"/>
        <v>0</v>
      </c>
      <c r="Q49" s="44">
        <f t="shared" ca="1" si="9"/>
        <v>100</v>
      </c>
    </row>
    <row r="50" spans="2:17" x14ac:dyDescent="0.35">
      <c r="B50" s="12">
        <f t="shared" si="8"/>
        <v>45</v>
      </c>
      <c r="C50" s="53" t="str">
        <f>IF(PlanTareas!C50="","",PlanTareas!C50)</f>
        <v>Casos de Pruebas Unitarias</v>
      </c>
      <c r="D50" s="75">
        <v>11</v>
      </c>
      <c r="E50" s="44">
        <f t="shared" ca="1" si="5"/>
        <v>5.5</v>
      </c>
      <c r="F50" s="44">
        <f t="shared" ca="1" si="6"/>
        <v>60</v>
      </c>
      <c r="G50" s="45">
        <f ca="1">IF(C50="","",SUMIF(PlanTareas!$C:$C,C50,PlanTareas!$E:$E))</f>
        <v>3</v>
      </c>
      <c r="H50" s="46">
        <f t="shared" ca="1" si="7"/>
        <v>1.5</v>
      </c>
      <c r="I50" s="44">
        <f t="shared" ca="1" si="7"/>
        <v>0</v>
      </c>
      <c r="J50" s="44">
        <f t="shared" ca="1" si="7"/>
        <v>2</v>
      </c>
      <c r="K50" s="44">
        <f t="shared" ca="1" si="7"/>
        <v>0</v>
      </c>
      <c r="L50" s="47">
        <f t="shared" ca="1" si="7"/>
        <v>2</v>
      </c>
      <c r="M50" s="44">
        <f t="shared" ca="1" si="9"/>
        <v>100</v>
      </c>
      <c r="N50" s="44">
        <f t="shared" ca="1" si="9"/>
        <v>0</v>
      </c>
      <c r="O50" s="44">
        <f t="shared" ca="1" si="9"/>
        <v>100</v>
      </c>
      <c r="P50" s="44">
        <f t="shared" ca="1" si="9"/>
        <v>0</v>
      </c>
      <c r="Q50" s="44">
        <f t="shared" ca="1" si="9"/>
        <v>100</v>
      </c>
    </row>
    <row r="51" spans="2:17" x14ac:dyDescent="0.35">
      <c r="B51" s="12">
        <f t="shared" si="8"/>
        <v>46</v>
      </c>
      <c r="C51" s="53" t="str">
        <f>IF(PlanTareas!C51="","",PlanTareas!C51)</f>
        <v>Casos de Pruebas de Integración</v>
      </c>
      <c r="D51" s="75">
        <v>11</v>
      </c>
      <c r="E51" s="44">
        <f t="shared" ca="1" si="5"/>
        <v>1.5</v>
      </c>
      <c r="F51" s="44">
        <f t="shared" ca="1" si="6"/>
        <v>40</v>
      </c>
      <c r="G51" s="45">
        <f ca="1">IF(C51="","",SUMIF(PlanTareas!$C:$C,C51,PlanTareas!$E:$E))</f>
        <v>3</v>
      </c>
      <c r="H51" s="46">
        <f t="shared" ca="1" si="7"/>
        <v>0</v>
      </c>
      <c r="I51" s="44">
        <f t="shared" ca="1" si="7"/>
        <v>0</v>
      </c>
      <c r="J51" s="44">
        <f t="shared" ca="1" si="7"/>
        <v>0.5</v>
      </c>
      <c r="K51" s="44">
        <f t="shared" ca="1" si="7"/>
        <v>0</v>
      </c>
      <c r="L51" s="47">
        <f t="shared" ca="1" si="7"/>
        <v>1</v>
      </c>
      <c r="M51" s="44">
        <f t="shared" ca="1" si="9"/>
        <v>0</v>
      </c>
      <c r="N51" s="44">
        <f t="shared" ca="1" si="9"/>
        <v>0</v>
      </c>
      <c r="O51" s="44">
        <f t="shared" ca="1" si="9"/>
        <v>100</v>
      </c>
      <c r="P51" s="44">
        <f t="shared" ca="1" si="9"/>
        <v>0</v>
      </c>
      <c r="Q51" s="44">
        <f t="shared" ca="1" si="9"/>
        <v>100</v>
      </c>
    </row>
    <row r="52" spans="2:17" x14ac:dyDescent="0.35">
      <c r="B52" s="12">
        <f>1+B51</f>
        <v>47</v>
      </c>
      <c r="C52" s="53" t="str">
        <f>IF(PlanTareas!C52="","",PlanTareas!C52)</f>
        <v>Casos de Pruebas del Sistema</v>
      </c>
      <c r="D52" s="75">
        <v>11</v>
      </c>
      <c r="E52" s="44">
        <f t="shared" ca="1" si="5"/>
        <v>2.5</v>
      </c>
      <c r="F52" s="44">
        <f t="shared" ca="1" si="6"/>
        <v>40</v>
      </c>
      <c r="G52" s="45">
        <f ca="1">IF(C52="","",SUMIF(PlanTareas!$C:$C,C52,PlanTareas!$E:$E))</f>
        <v>3</v>
      </c>
      <c r="H52" s="46">
        <f t="shared" ca="1" si="7"/>
        <v>0</v>
      </c>
      <c r="I52" s="44">
        <f t="shared" ca="1" si="7"/>
        <v>0</v>
      </c>
      <c r="J52" s="44">
        <f t="shared" ca="1" si="7"/>
        <v>0.5</v>
      </c>
      <c r="K52" s="44">
        <f t="shared" ca="1" si="7"/>
        <v>0</v>
      </c>
      <c r="L52" s="47">
        <f t="shared" ca="1" si="7"/>
        <v>2</v>
      </c>
      <c r="M52" s="44">
        <f t="shared" ca="1" si="9"/>
        <v>0</v>
      </c>
      <c r="N52" s="44">
        <f t="shared" ca="1" si="9"/>
        <v>0</v>
      </c>
      <c r="O52" s="44">
        <f t="shared" ca="1" si="9"/>
        <v>100</v>
      </c>
      <c r="P52" s="44">
        <f t="shared" ca="1" si="9"/>
        <v>0</v>
      </c>
      <c r="Q52" s="44">
        <f t="shared" ca="1" si="9"/>
        <v>100</v>
      </c>
    </row>
    <row r="53" spans="2:17" x14ac:dyDescent="0.35">
      <c r="B53" s="12">
        <f t="shared" si="8"/>
        <v>48</v>
      </c>
      <c r="C53" s="53" t="str">
        <f>IF(PlanTareas!C53="","",PlanTareas!C53)</f>
        <v>Elaboración Post-Mortem</v>
      </c>
      <c r="D53" s="75">
        <v>11</v>
      </c>
      <c r="E53" s="44">
        <f t="shared" ca="1" si="5"/>
        <v>3</v>
      </c>
      <c r="F53" s="44">
        <f t="shared" ca="1" si="6"/>
        <v>60</v>
      </c>
      <c r="G53" s="45">
        <f ca="1">IF(C53="","",SUMIF(PlanTareas!$C:$C,C53,PlanTareas!$E:$E))</f>
        <v>2</v>
      </c>
      <c r="H53" s="46">
        <f t="shared" ca="1" si="7"/>
        <v>0</v>
      </c>
      <c r="I53" s="44">
        <f t="shared" ca="1" si="7"/>
        <v>1</v>
      </c>
      <c r="J53" s="44">
        <f t="shared" ca="1" si="7"/>
        <v>1</v>
      </c>
      <c r="K53" s="44">
        <f t="shared" ca="1" si="7"/>
        <v>1</v>
      </c>
      <c r="L53" s="47">
        <f t="shared" ca="1" si="7"/>
        <v>0</v>
      </c>
      <c r="M53" s="44">
        <f t="shared" ca="1" si="9"/>
        <v>0</v>
      </c>
      <c r="N53" s="44">
        <f t="shared" ca="1" si="9"/>
        <v>100</v>
      </c>
      <c r="O53" s="44">
        <f t="shared" ca="1" si="9"/>
        <v>100</v>
      </c>
      <c r="P53" s="44">
        <f t="shared" ca="1" si="9"/>
        <v>100</v>
      </c>
      <c r="Q53" s="44">
        <f t="shared" ca="1" si="9"/>
        <v>0</v>
      </c>
    </row>
    <row r="54" spans="2:17" x14ac:dyDescent="0.35">
      <c r="B54" s="12">
        <f t="shared" si="8"/>
        <v>49</v>
      </c>
      <c r="C54" s="53" t="str">
        <f>IF(PlanTareas!C54="","",PlanTareas!C54)</f>
        <v>Análisis Post-Mortem</v>
      </c>
      <c r="D54" s="75">
        <v>11</v>
      </c>
      <c r="E54" s="44">
        <f t="shared" ca="1" si="5"/>
        <v>1</v>
      </c>
      <c r="F54" s="44">
        <f t="shared" ca="1" si="6"/>
        <v>60</v>
      </c>
      <c r="G54" s="45">
        <f ca="1">IF(C54="","",SUMIF(PlanTareas!$C:$C,C54,PlanTareas!$E:$E))</f>
        <v>2</v>
      </c>
      <c r="H54" s="46">
        <f t="shared" ca="1" si="7"/>
        <v>0</v>
      </c>
      <c r="I54" s="44">
        <f t="shared" ca="1" si="7"/>
        <v>0.25</v>
      </c>
      <c r="J54" s="44">
        <f t="shared" ca="1" si="7"/>
        <v>0.5</v>
      </c>
      <c r="K54" s="44">
        <f t="shared" ca="1" si="7"/>
        <v>0.25</v>
      </c>
      <c r="L54" s="47">
        <f t="shared" ref="I54:L69" ca="1" si="10">IF($C54="","",SUMIF(INDIRECT("'"&amp;L$5&amp;"'!"&amp;"C$4:C$103"),$C54, INDIRECT("'"&amp;L$5&amp;"'!"&amp;"E$4:E$103")))</f>
        <v>0</v>
      </c>
      <c r="M54" s="44">
        <f t="shared" ca="1" si="9"/>
        <v>0</v>
      </c>
      <c r="N54" s="44">
        <f t="shared" ca="1" si="9"/>
        <v>100</v>
      </c>
      <c r="O54" s="44">
        <f t="shared" ca="1" si="9"/>
        <v>100</v>
      </c>
      <c r="P54" s="44">
        <f t="shared" ca="1" si="9"/>
        <v>100</v>
      </c>
      <c r="Q54" s="44">
        <f t="shared" ca="1" si="9"/>
        <v>0</v>
      </c>
    </row>
    <row r="55" spans="2:17" x14ac:dyDescent="0.35">
      <c r="B55" s="12">
        <f>1+B54</f>
        <v>50</v>
      </c>
      <c r="C55" s="53" t="str">
        <f>IF(PlanTareas!C55="","",PlanTareas!C55)</f>
        <v/>
      </c>
      <c r="D55"/>
      <c r="E55" s="44" t="str">
        <f t="shared" si="5"/>
        <v/>
      </c>
      <c r="F55" s="44" t="str">
        <f t="shared" ca="1" si="6"/>
        <v/>
      </c>
      <c r="G55" s="45" t="str">
        <f>IF(C55="","",SUMIF(PlanTareas!$C:$C,C55,PlanTareas!$E:$E))</f>
        <v/>
      </c>
      <c r="H55" s="46" t="str">
        <f t="shared" ca="1" si="7"/>
        <v/>
      </c>
      <c r="I55" s="44" t="str">
        <f t="shared" ca="1" si="10"/>
        <v/>
      </c>
      <c r="J55" s="44" t="str">
        <f t="shared" ca="1" si="10"/>
        <v/>
      </c>
      <c r="K55" s="44" t="str">
        <f t="shared" ca="1" si="10"/>
        <v/>
      </c>
      <c r="L55" s="47" t="str">
        <f t="shared" ca="1" si="10"/>
        <v/>
      </c>
      <c r="M55" s="44" t="str">
        <f t="shared" ca="1" si="9"/>
        <v/>
      </c>
      <c r="N55" s="44" t="str">
        <f t="shared" ca="1" si="9"/>
        <v/>
      </c>
      <c r="O55" s="44" t="str">
        <f t="shared" ca="1" si="9"/>
        <v/>
      </c>
      <c r="P55" s="44" t="str">
        <f t="shared" ca="1" si="9"/>
        <v/>
      </c>
      <c r="Q55" s="44" t="str">
        <f t="shared" ca="1" si="9"/>
        <v/>
      </c>
    </row>
    <row r="56" spans="2:17" x14ac:dyDescent="0.35">
      <c r="B56" s="12">
        <f t="shared" si="8"/>
        <v>51</v>
      </c>
      <c r="C56" s="53" t="str">
        <f>IF(PlanTareas!C56="","",PlanTareas!C56)</f>
        <v/>
      </c>
      <c r="D56"/>
      <c r="E56" s="44" t="str">
        <f t="shared" si="5"/>
        <v/>
      </c>
      <c r="F56" s="44" t="str">
        <f t="shared" ca="1" si="6"/>
        <v/>
      </c>
      <c r="G56" s="45" t="str">
        <f>IF(C56="","",SUMIF(PlanTareas!$C:$C,C56,PlanTareas!$E:$E))</f>
        <v/>
      </c>
      <c r="H56" s="46" t="str">
        <f t="shared" ca="1" si="7"/>
        <v/>
      </c>
      <c r="I56" s="44" t="str">
        <f t="shared" ca="1" si="10"/>
        <v/>
      </c>
      <c r="J56" s="44" t="str">
        <f t="shared" ca="1" si="10"/>
        <v/>
      </c>
      <c r="K56" s="44" t="str">
        <f t="shared" ca="1" si="10"/>
        <v/>
      </c>
      <c r="L56" s="47" t="str">
        <f t="shared" ca="1" si="10"/>
        <v/>
      </c>
      <c r="M56" s="44" t="str">
        <f t="shared" ca="1" si="9"/>
        <v/>
      </c>
      <c r="N56" s="44" t="str">
        <f t="shared" ca="1" si="9"/>
        <v/>
      </c>
      <c r="O56" s="44" t="str">
        <f t="shared" ca="1" si="9"/>
        <v/>
      </c>
      <c r="P56" s="44" t="str">
        <f t="shared" ca="1" si="9"/>
        <v/>
      </c>
      <c r="Q56" s="44" t="str">
        <f t="shared" ca="1" si="9"/>
        <v/>
      </c>
    </row>
    <row r="57" spans="2:17" x14ac:dyDescent="0.35">
      <c r="B57" s="12">
        <f t="shared" si="8"/>
        <v>52</v>
      </c>
      <c r="C57" s="53" t="str">
        <f>IF(PlanTareas!C57="","",PlanTareas!C57)</f>
        <v/>
      </c>
      <c r="D57"/>
      <c r="E57" s="44" t="str">
        <f t="shared" si="5"/>
        <v/>
      </c>
      <c r="F57" s="44" t="str">
        <f t="shared" ca="1" si="6"/>
        <v/>
      </c>
      <c r="G57" s="45" t="str">
        <f>IF(C57="","",SUMIF(PlanTareas!$C:$C,C57,PlanTareas!$E:$E))</f>
        <v/>
      </c>
      <c r="H57" s="46" t="str">
        <f t="shared" ca="1" si="7"/>
        <v/>
      </c>
      <c r="I57" s="44" t="str">
        <f t="shared" ca="1" si="10"/>
        <v/>
      </c>
      <c r="J57" s="44" t="str">
        <f t="shared" ca="1" si="10"/>
        <v/>
      </c>
      <c r="K57" s="44" t="str">
        <f t="shared" ca="1" si="10"/>
        <v/>
      </c>
      <c r="L57" s="47" t="str">
        <f t="shared" ca="1" si="10"/>
        <v/>
      </c>
      <c r="M57" s="44" t="str">
        <f t="shared" ca="1" si="9"/>
        <v/>
      </c>
      <c r="N57" s="44" t="str">
        <f t="shared" ca="1" si="9"/>
        <v/>
      </c>
      <c r="O57" s="44" t="str">
        <f t="shared" ca="1" si="9"/>
        <v/>
      </c>
      <c r="P57" s="44" t="str">
        <f t="shared" ca="1" si="9"/>
        <v/>
      </c>
      <c r="Q57" s="44" t="str">
        <f t="shared" ca="1" si="9"/>
        <v/>
      </c>
    </row>
    <row r="58" spans="2:17" x14ac:dyDescent="0.35">
      <c r="B58" s="12">
        <f t="shared" si="8"/>
        <v>53</v>
      </c>
      <c r="C58" s="53" t="str">
        <f>IF(PlanTareas!C58="","",PlanTareas!C58)</f>
        <v/>
      </c>
      <c r="D58"/>
      <c r="E58" s="44" t="str">
        <f t="shared" si="5"/>
        <v/>
      </c>
      <c r="F58" s="44" t="str">
        <f t="shared" ca="1" si="6"/>
        <v/>
      </c>
      <c r="G58" s="45" t="str">
        <f>IF(C58="","",SUMIF(PlanTareas!$C:$C,C58,PlanTareas!$E:$E))</f>
        <v/>
      </c>
      <c r="H58" s="46" t="str">
        <f t="shared" ca="1" si="7"/>
        <v/>
      </c>
      <c r="I58" s="44" t="str">
        <f t="shared" ca="1" si="10"/>
        <v/>
      </c>
      <c r="J58" s="44" t="str">
        <f t="shared" ca="1" si="10"/>
        <v/>
      </c>
      <c r="K58" s="44" t="str">
        <f t="shared" ca="1" si="10"/>
        <v/>
      </c>
      <c r="L58" s="47" t="str">
        <f t="shared" ca="1" si="10"/>
        <v/>
      </c>
      <c r="M58" s="44" t="str">
        <f t="shared" ca="1" si="9"/>
        <v/>
      </c>
      <c r="N58" s="44" t="str">
        <f t="shared" ca="1" si="9"/>
        <v/>
      </c>
      <c r="O58" s="44" t="str">
        <f t="shared" ca="1" si="9"/>
        <v/>
      </c>
      <c r="P58" s="44" t="str">
        <f t="shared" ca="1" si="9"/>
        <v/>
      </c>
      <c r="Q58" s="44" t="str">
        <f t="shared" ca="1" si="9"/>
        <v/>
      </c>
    </row>
    <row r="59" spans="2:17" x14ac:dyDescent="0.35">
      <c r="B59" s="12">
        <f t="shared" si="8"/>
        <v>54</v>
      </c>
      <c r="C59" s="53" t="str">
        <f>IF(PlanTareas!C59="","",PlanTareas!C59)</f>
        <v/>
      </c>
      <c r="D59"/>
      <c r="E59" s="44" t="str">
        <f t="shared" si="5"/>
        <v/>
      </c>
      <c r="F59" s="44" t="str">
        <f t="shared" ca="1" si="6"/>
        <v/>
      </c>
      <c r="G59" s="45" t="str">
        <f>IF(C59="","",SUMIF(PlanTareas!$C:$C,C59,PlanTareas!$E:$E))</f>
        <v/>
      </c>
      <c r="H59" s="46" t="str">
        <f t="shared" ca="1" si="7"/>
        <v/>
      </c>
      <c r="I59" s="44" t="str">
        <f t="shared" ca="1" si="10"/>
        <v/>
      </c>
      <c r="J59" s="44" t="str">
        <f t="shared" ca="1" si="10"/>
        <v/>
      </c>
      <c r="K59" s="44" t="str">
        <f t="shared" ca="1" si="10"/>
        <v/>
      </c>
      <c r="L59" s="47" t="str">
        <f t="shared" ca="1" si="10"/>
        <v/>
      </c>
      <c r="M59" s="44" t="str">
        <f t="shared" ca="1" si="9"/>
        <v/>
      </c>
      <c r="N59" s="44" t="str">
        <f t="shared" ca="1" si="9"/>
        <v/>
      </c>
      <c r="O59" s="44" t="str">
        <f t="shared" ca="1" si="9"/>
        <v/>
      </c>
      <c r="P59" s="44" t="str">
        <f t="shared" ca="1" si="9"/>
        <v/>
      </c>
      <c r="Q59" s="44" t="str">
        <f t="shared" ca="1" si="9"/>
        <v/>
      </c>
    </row>
    <row r="60" spans="2:17" x14ac:dyDescent="0.35">
      <c r="B60" s="12">
        <f t="shared" si="8"/>
        <v>55</v>
      </c>
      <c r="C60" s="53" t="str">
        <f>IF(PlanTareas!C60="","",PlanTareas!C60)</f>
        <v/>
      </c>
      <c r="D60"/>
      <c r="E60" s="44" t="str">
        <f t="shared" si="5"/>
        <v/>
      </c>
      <c r="F60" s="44" t="str">
        <f t="shared" ca="1" si="6"/>
        <v/>
      </c>
      <c r="G60" s="45" t="str">
        <f>IF(C60="","",SUMIF(PlanTareas!$C:$C,C60,PlanTareas!$E:$E))</f>
        <v/>
      </c>
      <c r="H60" s="46" t="str">
        <f t="shared" ca="1" si="7"/>
        <v/>
      </c>
      <c r="I60" s="44" t="str">
        <f t="shared" ca="1" si="10"/>
        <v/>
      </c>
      <c r="J60" s="44" t="str">
        <f t="shared" ca="1" si="10"/>
        <v/>
      </c>
      <c r="K60" s="44" t="str">
        <f t="shared" ca="1" si="10"/>
        <v/>
      </c>
      <c r="L60" s="47" t="str">
        <f t="shared" ca="1" si="10"/>
        <v/>
      </c>
      <c r="M60" s="44" t="str">
        <f t="shared" ca="1" si="9"/>
        <v/>
      </c>
      <c r="N60" s="44" t="str">
        <f t="shared" ca="1" si="9"/>
        <v/>
      </c>
      <c r="O60" s="44" t="str">
        <f t="shared" ca="1" si="9"/>
        <v/>
      </c>
      <c r="P60" s="44" t="str">
        <f t="shared" ca="1" si="9"/>
        <v/>
      </c>
      <c r="Q60" s="44" t="str">
        <f t="shared" ca="1" si="9"/>
        <v/>
      </c>
    </row>
    <row r="61" spans="2:17" x14ac:dyDescent="0.35">
      <c r="B61" s="12">
        <f t="shared" si="8"/>
        <v>56</v>
      </c>
      <c r="C61" s="53" t="str">
        <f>IF(PlanTareas!C61="","",PlanTareas!C61)</f>
        <v/>
      </c>
      <c r="D61"/>
      <c r="E61" s="44" t="str">
        <f t="shared" si="5"/>
        <v/>
      </c>
      <c r="F61" s="44" t="str">
        <f t="shared" ca="1" si="6"/>
        <v/>
      </c>
      <c r="G61" s="45" t="str">
        <f>IF(C61="","",SUMIF(PlanTareas!$C:$C,C61,PlanTareas!$E:$E))</f>
        <v/>
      </c>
      <c r="H61" s="46" t="str">
        <f t="shared" ca="1" si="7"/>
        <v/>
      </c>
      <c r="I61" s="44" t="str">
        <f t="shared" ca="1" si="10"/>
        <v/>
      </c>
      <c r="J61" s="44" t="str">
        <f t="shared" ca="1" si="10"/>
        <v/>
      </c>
      <c r="K61" s="44" t="str">
        <f t="shared" ca="1" si="10"/>
        <v/>
      </c>
      <c r="L61" s="47" t="str">
        <f t="shared" ca="1" si="10"/>
        <v/>
      </c>
      <c r="M61" s="44" t="str">
        <f t="shared" ca="1" si="9"/>
        <v/>
      </c>
      <c r="N61" s="44" t="str">
        <f t="shared" ca="1" si="9"/>
        <v/>
      </c>
      <c r="O61" s="44" t="str">
        <f t="shared" ca="1" si="9"/>
        <v/>
      </c>
      <c r="P61" s="44" t="str">
        <f t="shared" ca="1" si="9"/>
        <v/>
      </c>
      <c r="Q61" s="44" t="str">
        <f t="shared" ca="1" si="9"/>
        <v/>
      </c>
    </row>
    <row r="62" spans="2:17" x14ac:dyDescent="0.35">
      <c r="B62" s="12">
        <f t="shared" si="8"/>
        <v>57</v>
      </c>
      <c r="C62" s="53" t="str">
        <f>IF(PlanTareas!C62="","",PlanTareas!C62)</f>
        <v/>
      </c>
      <c r="D62"/>
      <c r="E62" s="44" t="str">
        <f t="shared" si="5"/>
        <v/>
      </c>
      <c r="F62" s="44" t="str">
        <f t="shared" ca="1" si="6"/>
        <v/>
      </c>
      <c r="G62" s="45" t="str">
        <f>IF(C62="","",SUMIF(PlanTareas!$C:$C,C62,PlanTareas!$E:$E))</f>
        <v/>
      </c>
      <c r="H62" s="46" t="str">
        <f t="shared" ca="1" si="7"/>
        <v/>
      </c>
      <c r="I62" s="44" t="str">
        <f t="shared" ca="1" si="10"/>
        <v/>
      </c>
      <c r="J62" s="44" t="str">
        <f t="shared" ca="1" si="10"/>
        <v/>
      </c>
      <c r="K62" s="44" t="str">
        <f t="shared" ca="1" si="10"/>
        <v/>
      </c>
      <c r="L62" s="47" t="str">
        <f t="shared" ca="1" si="10"/>
        <v/>
      </c>
      <c r="M62" s="44" t="str">
        <f t="shared" ca="1" si="9"/>
        <v/>
      </c>
      <c r="N62" s="44" t="str">
        <f t="shared" ca="1" si="9"/>
        <v/>
      </c>
      <c r="O62" s="44" t="str">
        <f t="shared" ca="1" si="9"/>
        <v/>
      </c>
      <c r="P62" s="44" t="str">
        <f t="shared" ca="1" si="9"/>
        <v/>
      </c>
      <c r="Q62" s="44" t="str">
        <f t="shared" ca="1" si="9"/>
        <v/>
      </c>
    </row>
    <row r="63" spans="2:17" x14ac:dyDescent="0.35">
      <c r="B63" s="12">
        <f t="shared" si="8"/>
        <v>58</v>
      </c>
      <c r="C63" s="53" t="str">
        <f>IF(PlanTareas!C63="","",PlanTareas!C63)</f>
        <v/>
      </c>
      <c r="D63"/>
      <c r="E63" s="44" t="str">
        <f t="shared" si="5"/>
        <v/>
      </c>
      <c r="F63" s="44" t="str">
        <f t="shared" ca="1" si="6"/>
        <v/>
      </c>
      <c r="G63" s="45" t="str">
        <f>IF(C63="","",SUMIF(PlanTareas!$C:$C,C63,PlanTareas!$E:$E))</f>
        <v/>
      </c>
      <c r="H63" s="46" t="str">
        <f t="shared" ca="1" si="7"/>
        <v/>
      </c>
      <c r="I63" s="44" t="str">
        <f t="shared" ca="1" si="10"/>
        <v/>
      </c>
      <c r="J63" s="44" t="str">
        <f t="shared" ca="1" si="10"/>
        <v/>
      </c>
      <c r="K63" s="44" t="str">
        <f t="shared" ca="1" si="10"/>
        <v/>
      </c>
      <c r="L63" s="47" t="str">
        <f t="shared" ca="1" si="10"/>
        <v/>
      </c>
      <c r="M63" s="44" t="str">
        <f t="shared" ca="1" si="9"/>
        <v/>
      </c>
      <c r="N63" s="44" t="str">
        <f t="shared" ca="1" si="9"/>
        <v/>
      </c>
      <c r="O63" s="44" t="str">
        <f t="shared" ca="1" si="9"/>
        <v/>
      </c>
      <c r="P63" s="44" t="str">
        <f t="shared" ca="1" si="9"/>
        <v/>
      </c>
      <c r="Q63" s="44" t="str">
        <f t="shared" ca="1" si="9"/>
        <v/>
      </c>
    </row>
    <row r="64" spans="2:17" x14ac:dyDescent="0.35">
      <c r="B64" s="12">
        <f t="shared" si="8"/>
        <v>59</v>
      </c>
      <c r="C64" s="53" t="str">
        <f>IF(PlanTareas!C64="","",PlanTareas!C64)</f>
        <v/>
      </c>
      <c r="D64"/>
      <c r="E64" s="44" t="str">
        <f t="shared" si="5"/>
        <v/>
      </c>
      <c r="F64" s="44" t="str">
        <f t="shared" ca="1" si="6"/>
        <v/>
      </c>
      <c r="G64" s="45" t="str">
        <f>IF(C64="","",SUMIF(PlanTareas!$C:$C,C64,PlanTareas!$E:$E))</f>
        <v/>
      </c>
      <c r="H64" s="46" t="str">
        <f t="shared" ca="1" si="7"/>
        <v/>
      </c>
      <c r="I64" s="44" t="str">
        <f t="shared" ca="1" si="10"/>
        <v/>
      </c>
      <c r="J64" s="44" t="str">
        <f t="shared" ca="1" si="10"/>
        <v/>
      </c>
      <c r="K64" s="44" t="str">
        <f t="shared" ca="1" si="10"/>
        <v/>
      </c>
      <c r="L64" s="47" t="str">
        <f t="shared" ca="1" si="10"/>
        <v/>
      </c>
      <c r="M64" s="44" t="str">
        <f t="shared" ca="1" si="9"/>
        <v/>
      </c>
      <c r="N64" s="44" t="str">
        <f t="shared" ca="1" si="9"/>
        <v/>
      </c>
      <c r="O64" s="44" t="str">
        <f t="shared" ca="1" si="9"/>
        <v/>
      </c>
      <c r="P64" s="44" t="str">
        <f t="shared" ca="1" si="9"/>
        <v/>
      </c>
      <c r="Q64" s="44" t="str">
        <f t="shared" ca="1" si="9"/>
        <v/>
      </c>
    </row>
    <row r="65" spans="2:17" x14ac:dyDescent="0.35">
      <c r="B65" s="12">
        <f t="shared" si="8"/>
        <v>60</v>
      </c>
      <c r="C65" s="53" t="str">
        <f>IF(PlanTareas!C65="","",PlanTareas!C65)</f>
        <v/>
      </c>
      <c r="D65"/>
      <c r="E65" s="44" t="str">
        <f t="shared" si="5"/>
        <v/>
      </c>
      <c r="F65" s="44" t="str">
        <f t="shared" ca="1" si="6"/>
        <v/>
      </c>
      <c r="G65" s="45" t="str">
        <f>IF(C65="","",SUMIF(PlanTareas!$C:$C,C65,PlanTareas!$E:$E))</f>
        <v/>
      </c>
      <c r="H65" s="46" t="str">
        <f t="shared" ca="1" si="7"/>
        <v/>
      </c>
      <c r="I65" s="44" t="str">
        <f t="shared" ca="1" si="10"/>
        <v/>
      </c>
      <c r="J65" s="44" t="str">
        <f t="shared" ca="1" si="10"/>
        <v/>
      </c>
      <c r="K65" s="44" t="str">
        <f t="shared" ca="1" si="10"/>
        <v/>
      </c>
      <c r="L65" s="47" t="str">
        <f t="shared" ca="1" si="10"/>
        <v/>
      </c>
      <c r="M65" s="44" t="str">
        <f t="shared" ca="1" si="9"/>
        <v/>
      </c>
      <c r="N65" s="44" t="str">
        <f t="shared" ca="1" si="9"/>
        <v/>
      </c>
      <c r="O65" s="44" t="str">
        <f t="shared" ca="1" si="9"/>
        <v/>
      </c>
      <c r="P65" s="44" t="str">
        <f t="shared" ca="1" si="9"/>
        <v/>
      </c>
      <c r="Q65" s="44" t="str">
        <f t="shared" ca="1" si="9"/>
        <v/>
      </c>
    </row>
    <row r="66" spans="2:17" x14ac:dyDescent="0.35">
      <c r="B66" s="12">
        <f t="shared" si="8"/>
        <v>61</v>
      </c>
      <c r="C66" s="53" t="str">
        <f>IF(PlanTareas!C66="","",PlanTareas!C66)</f>
        <v/>
      </c>
      <c r="D66"/>
      <c r="E66" s="44" t="str">
        <f t="shared" si="5"/>
        <v/>
      </c>
      <c r="F66" s="44" t="str">
        <f t="shared" ca="1" si="6"/>
        <v/>
      </c>
      <c r="G66" s="45" t="str">
        <f>IF(C66="","",SUMIF(PlanTareas!$C:$C,C66,PlanTareas!$E:$E))</f>
        <v/>
      </c>
      <c r="H66" s="46" t="str">
        <f t="shared" ca="1" si="7"/>
        <v/>
      </c>
      <c r="I66" s="44" t="str">
        <f t="shared" ca="1" si="10"/>
        <v/>
      </c>
      <c r="J66" s="44" t="str">
        <f t="shared" ca="1" si="10"/>
        <v/>
      </c>
      <c r="K66" s="44" t="str">
        <f t="shared" ca="1" si="10"/>
        <v/>
      </c>
      <c r="L66" s="47" t="str">
        <f t="shared" ca="1" si="10"/>
        <v/>
      </c>
      <c r="M66" s="44" t="str">
        <f t="shared" ca="1" si="9"/>
        <v/>
      </c>
      <c r="N66" s="44" t="str">
        <f t="shared" ca="1" si="9"/>
        <v/>
      </c>
      <c r="O66" s="44" t="str">
        <f t="shared" ca="1" si="9"/>
        <v/>
      </c>
      <c r="P66" s="44" t="str">
        <f t="shared" ca="1" si="9"/>
        <v/>
      </c>
      <c r="Q66" s="44" t="str">
        <f t="shared" ca="1" si="9"/>
        <v/>
      </c>
    </row>
    <row r="67" spans="2:17" x14ac:dyDescent="0.35">
      <c r="B67" s="12">
        <f t="shared" si="8"/>
        <v>62</v>
      </c>
      <c r="C67" s="53" t="str">
        <f>IF(PlanTareas!C67="","",PlanTareas!C67)</f>
        <v/>
      </c>
      <c r="D67"/>
      <c r="E67" s="44" t="str">
        <f t="shared" si="5"/>
        <v/>
      </c>
      <c r="F67" s="44" t="str">
        <f t="shared" ca="1" si="6"/>
        <v/>
      </c>
      <c r="G67" s="45" t="str">
        <f>IF(C67="","",SUMIF(PlanTareas!$C:$C,C67,PlanTareas!$E:$E))</f>
        <v/>
      </c>
      <c r="H67" s="46" t="str">
        <f t="shared" ca="1" si="7"/>
        <v/>
      </c>
      <c r="I67" s="44" t="str">
        <f t="shared" ca="1" si="10"/>
        <v/>
      </c>
      <c r="J67" s="44" t="str">
        <f t="shared" ca="1" si="10"/>
        <v/>
      </c>
      <c r="K67" s="44" t="str">
        <f t="shared" ca="1" si="10"/>
        <v/>
      </c>
      <c r="L67" s="47" t="str">
        <f t="shared" ca="1" si="10"/>
        <v/>
      </c>
      <c r="M67" s="44" t="str">
        <f t="shared" ca="1" si="9"/>
        <v/>
      </c>
      <c r="N67" s="44" t="str">
        <f t="shared" ca="1" si="9"/>
        <v/>
      </c>
      <c r="O67" s="44" t="str">
        <f t="shared" ca="1" si="9"/>
        <v/>
      </c>
      <c r="P67" s="44" t="str">
        <f t="shared" ca="1" si="9"/>
        <v/>
      </c>
      <c r="Q67" s="44" t="str">
        <f t="shared" ca="1" si="9"/>
        <v/>
      </c>
    </row>
    <row r="68" spans="2:17" x14ac:dyDescent="0.35">
      <c r="B68" s="12">
        <f t="shared" si="8"/>
        <v>63</v>
      </c>
      <c r="C68" s="53" t="str">
        <f>IF(PlanTareas!C68="","",PlanTareas!C68)</f>
        <v/>
      </c>
      <c r="D68"/>
      <c r="E68" s="44" t="str">
        <f t="shared" si="5"/>
        <v/>
      </c>
      <c r="F68" s="44" t="str">
        <f t="shared" ca="1" si="6"/>
        <v/>
      </c>
      <c r="G68" s="45" t="str">
        <f>IF(C68="","",SUMIF(PlanTareas!$C:$C,C68,PlanTareas!$E:$E))</f>
        <v/>
      </c>
      <c r="H68" s="46" t="str">
        <f t="shared" ca="1" si="7"/>
        <v/>
      </c>
      <c r="I68" s="44" t="str">
        <f t="shared" ca="1" si="10"/>
        <v/>
      </c>
      <c r="J68" s="44" t="str">
        <f t="shared" ca="1" si="10"/>
        <v/>
      </c>
      <c r="K68" s="44" t="str">
        <f t="shared" ca="1" si="10"/>
        <v/>
      </c>
      <c r="L68" s="47" t="str">
        <f t="shared" ca="1" si="10"/>
        <v/>
      </c>
      <c r="M68" s="44" t="str">
        <f t="shared" ca="1" si="9"/>
        <v/>
      </c>
      <c r="N68" s="44" t="str">
        <f t="shared" ca="1" si="9"/>
        <v/>
      </c>
      <c r="O68" s="44" t="str">
        <f t="shared" ca="1" si="9"/>
        <v/>
      </c>
      <c r="P68" s="44" t="str">
        <f t="shared" ca="1" si="9"/>
        <v/>
      </c>
      <c r="Q68" s="44" t="str">
        <f t="shared" ca="1" si="9"/>
        <v/>
      </c>
    </row>
    <row r="69" spans="2:17" x14ac:dyDescent="0.35">
      <c r="B69" s="12">
        <f t="shared" si="8"/>
        <v>64</v>
      </c>
      <c r="C69" s="53" t="str">
        <f>IF(PlanTareas!C69="","",PlanTareas!C69)</f>
        <v/>
      </c>
      <c r="D69"/>
      <c r="E69" s="44" t="str">
        <f t="shared" si="5"/>
        <v/>
      </c>
      <c r="F69" s="44" t="str">
        <f t="shared" ca="1" si="6"/>
        <v/>
      </c>
      <c r="G69" s="45" t="str">
        <f>IF(C69="","",SUMIF(PlanTareas!$C:$C,C69,PlanTareas!$E:$E))</f>
        <v/>
      </c>
      <c r="H69" s="46" t="str">
        <f t="shared" ca="1" si="7"/>
        <v/>
      </c>
      <c r="I69" s="44" t="str">
        <f t="shared" ca="1" si="10"/>
        <v/>
      </c>
      <c r="J69" s="44" t="str">
        <f t="shared" ca="1" si="10"/>
        <v/>
      </c>
      <c r="K69" s="44" t="str">
        <f t="shared" ca="1" si="10"/>
        <v/>
      </c>
      <c r="L69" s="47" t="str">
        <f t="shared" ca="1" si="10"/>
        <v/>
      </c>
      <c r="M69" s="44" t="str">
        <f t="shared" ca="1" si="9"/>
        <v/>
      </c>
      <c r="N69" s="44" t="str">
        <f t="shared" ca="1" si="9"/>
        <v/>
      </c>
      <c r="O69" s="44" t="str">
        <f t="shared" ca="1" si="9"/>
        <v/>
      </c>
      <c r="P69" s="44" t="str">
        <f t="shared" ca="1" si="9"/>
        <v/>
      </c>
      <c r="Q69" s="44" t="str">
        <f t="shared" ref="N69:Q84" ca="1" si="11">IF($C69="","",SUMIFS(INDIRECT("'"&amp;Q$5&amp;"'!"&amp;"F$4:F$103"), INDIRECT("'"&amp;Q$5&amp;"'!"&amp;"C$4:C$103"),$C69,INDIRECT("'"&amp;Q$5&amp;"'!"&amp;"F$4:F$103"),100))</f>
        <v/>
      </c>
    </row>
    <row r="70" spans="2:17" x14ac:dyDescent="0.35">
      <c r="B70" s="12">
        <f t="shared" si="8"/>
        <v>65</v>
      </c>
      <c r="C70" s="53" t="str">
        <f>IF(PlanTareas!C70="","",PlanTareas!C70)</f>
        <v/>
      </c>
      <c r="D70"/>
      <c r="E70" s="44" t="str">
        <f t="shared" si="5"/>
        <v/>
      </c>
      <c r="F70" s="44" t="str">
        <f t="shared" ca="1" si="6"/>
        <v/>
      </c>
      <c r="G70" s="45" t="str">
        <f>IF(C70="","",SUMIF(PlanTareas!$C:$C,C70,PlanTareas!$E:$E))</f>
        <v/>
      </c>
      <c r="H70" s="46" t="str">
        <f t="shared" ca="1" si="7"/>
        <v/>
      </c>
      <c r="I70" s="44" t="str">
        <f t="shared" ref="I70:L70" ca="1" si="12">IF($C70="","",SUMIF(INDIRECT("'"&amp;I$5&amp;"'!"&amp;"C$4:C$103"),$C70, INDIRECT("'"&amp;I$5&amp;"'!"&amp;"E$4:E$103")))</f>
        <v/>
      </c>
      <c r="J70" s="44" t="str">
        <f t="shared" ca="1" si="12"/>
        <v/>
      </c>
      <c r="K70" s="44" t="str">
        <f t="shared" ca="1" si="12"/>
        <v/>
      </c>
      <c r="L70" s="47" t="str">
        <f t="shared" ca="1" si="12"/>
        <v/>
      </c>
      <c r="M70" s="44" t="str">
        <f t="shared" ca="1" si="9"/>
        <v/>
      </c>
      <c r="N70" s="44" t="str">
        <f t="shared" ca="1" si="11"/>
        <v/>
      </c>
      <c r="O70" s="44" t="str">
        <f t="shared" ca="1" si="11"/>
        <v/>
      </c>
      <c r="P70" s="44" t="str">
        <f t="shared" ca="1" si="11"/>
        <v/>
      </c>
      <c r="Q70" s="44" t="str">
        <f t="shared" ca="1" si="11"/>
        <v/>
      </c>
    </row>
    <row r="71" spans="2:17" x14ac:dyDescent="0.35">
      <c r="B71" s="12">
        <f t="shared" si="8"/>
        <v>66</v>
      </c>
      <c r="C71" s="53" t="str">
        <f>IF(PlanTareas!C71="","",PlanTareas!C71)</f>
        <v/>
      </c>
      <c r="D71"/>
      <c r="E71" s="44" t="str">
        <f t="shared" ref="E71:E124" si="13">IF(C71="","",SUM(H71:L71))</f>
        <v/>
      </c>
      <c r="F71" s="44" t="str">
        <f t="shared" ref="F71:F124" ca="1" si="14">IFERROR(AVERAGE(M71:Q71),"")</f>
        <v/>
      </c>
      <c r="G71" s="45" t="str">
        <f>IF(C71="","",SUMIF(PlanTareas!$C:$C,C71,PlanTareas!$E:$E))</f>
        <v/>
      </c>
      <c r="H71" s="46" t="str">
        <f t="shared" ref="H71:L124" ca="1" si="15">IF($C71="","",SUMIF(INDIRECT("'"&amp;H$5&amp;"'!"&amp;"C$4:C$103"),$C71, INDIRECT("'"&amp;H$5&amp;"'!"&amp;"E$4:E$103")))</f>
        <v/>
      </c>
      <c r="I71" s="44" t="str">
        <f t="shared" ca="1" si="15"/>
        <v/>
      </c>
      <c r="J71" s="44" t="str">
        <f t="shared" ca="1" si="15"/>
        <v/>
      </c>
      <c r="K71" s="44" t="str">
        <f t="shared" ca="1" si="15"/>
        <v/>
      </c>
      <c r="L71" s="47" t="str">
        <f t="shared" ca="1" si="15"/>
        <v/>
      </c>
      <c r="M71" s="44" t="str">
        <f t="shared" ca="1" si="9"/>
        <v/>
      </c>
      <c r="N71" s="44" t="str">
        <f t="shared" ca="1" si="11"/>
        <v/>
      </c>
      <c r="O71" s="44" t="str">
        <f t="shared" ca="1" si="11"/>
        <v/>
      </c>
      <c r="P71" s="44" t="str">
        <f t="shared" ca="1" si="11"/>
        <v/>
      </c>
      <c r="Q71" s="44" t="str">
        <f t="shared" ca="1" si="11"/>
        <v/>
      </c>
    </row>
    <row r="72" spans="2:17" x14ac:dyDescent="0.35">
      <c r="B72" s="12">
        <f t="shared" si="8"/>
        <v>67</v>
      </c>
      <c r="C72" s="53" t="str">
        <f>IF(PlanTareas!C72="","",PlanTareas!C72)</f>
        <v/>
      </c>
      <c r="D72"/>
      <c r="E72" s="44" t="str">
        <f t="shared" si="13"/>
        <v/>
      </c>
      <c r="F72" s="44" t="str">
        <f t="shared" ca="1" si="14"/>
        <v/>
      </c>
      <c r="G72" s="45" t="str">
        <f>IF(C72="","",SUMIF(PlanTareas!$C:$C,C72,PlanTareas!$E:$E))</f>
        <v/>
      </c>
      <c r="H72" s="46" t="str">
        <f t="shared" ca="1" si="15"/>
        <v/>
      </c>
      <c r="I72" s="44" t="str">
        <f t="shared" ca="1" si="15"/>
        <v/>
      </c>
      <c r="J72" s="44" t="str">
        <f t="shared" ca="1" si="15"/>
        <v/>
      </c>
      <c r="K72" s="44" t="str">
        <f t="shared" ca="1" si="15"/>
        <v/>
      </c>
      <c r="L72" s="47" t="str">
        <f t="shared" ca="1" si="15"/>
        <v/>
      </c>
      <c r="M72" s="44" t="str">
        <f t="shared" ca="1" si="9"/>
        <v/>
      </c>
      <c r="N72" s="44" t="str">
        <f t="shared" ca="1" si="11"/>
        <v/>
      </c>
      <c r="O72" s="44" t="str">
        <f t="shared" ca="1" si="11"/>
        <v/>
      </c>
      <c r="P72" s="44" t="str">
        <f t="shared" ca="1" si="11"/>
        <v/>
      </c>
      <c r="Q72" s="44" t="str">
        <f t="shared" ca="1" si="11"/>
        <v/>
      </c>
    </row>
    <row r="73" spans="2:17" x14ac:dyDescent="0.35">
      <c r="B73" s="12">
        <f t="shared" ref="B73:B124" si="16">1+B72</f>
        <v>68</v>
      </c>
      <c r="C73" s="53" t="str">
        <f>IF(PlanTareas!C73="","",PlanTareas!C73)</f>
        <v/>
      </c>
      <c r="D73"/>
      <c r="E73" s="44" t="str">
        <f t="shared" si="13"/>
        <v/>
      </c>
      <c r="F73" s="44" t="str">
        <f t="shared" ca="1" si="14"/>
        <v/>
      </c>
      <c r="G73" s="45" t="str">
        <f>IF(C73="","",SUMIF(PlanTareas!$C:$C,C73,PlanTareas!$E:$E))</f>
        <v/>
      </c>
      <c r="H73" s="46" t="str">
        <f t="shared" ca="1" si="15"/>
        <v/>
      </c>
      <c r="I73" s="44" t="str">
        <f t="shared" ca="1" si="15"/>
        <v/>
      </c>
      <c r="J73" s="44" t="str">
        <f t="shared" ca="1" si="15"/>
        <v/>
      </c>
      <c r="K73" s="44" t="str">
        <f t="shared" ca="1" si="15"/>
        <v/>
      </c>
      <c r="L73" s="47" t="str">
        <f t="shared" ca="1" si="15"/>
        <v/>
      </c>
      <c r="M73" s="44" t="str">
        <f t="shared" ca="1" si="9"/>
        <v/>
      </c>
      <c r="N73" s="44" t="str">
        <f t="shared" ca="1" si="11"/>
        <v/>
      </c>
      <c r="O73" s="44" t="str">
        <f t="shared" ca="1" si="11"/>
        <v/>
      </c>
      <c r="P73" s="44" t="str">
        <f t="shared" ca="1" si="11"/>
        <v/>
      </c>
      <c r="Q73" s="44" t="str">
        <f t="shared" ca="1" si="11"/>
        <v/>
      </c>
    </row>
    <row r="74" spans="2:17" x14ac:dyDescent="0.35">
      <c r="B74" s="12">
        <f t="shared" si="16"/>
        <v>69</v>
      </c>
      <c r="C74" s="53" t="str">
        <f>IF(PlanTareas!C74="","",PlanTareas!C74)</f>
        <v/>
      </c>
      <c r="D74"/>
      <c r="E74" s="44" t="str">
        <f t="shared" si="13"/>
        <v/>
      </c>
      <c r="F74" s="44" t="str">
        <f t="shared" ca="1" si="14"/>
        <v/>
      </c>
      <c r="G74" s="45" t="str">
        <f>IF(C74="","",SUMIF(PlanTareas!$C:$C,C74,PlanTareas!$E:$E))</f>
        <v/>
      </c>
      <c r="H74" s="46" t="str">
        <f t="shared" ca="1" si="15"/>
        <v/>
      </c>
      <c r="I74" s="44" t="str">
        <f t="shared" ca="1" si="15"/>
        <v/>
      </c>
      <c r="J74" s="44" t="str">
        <f t="shared" ca="1" si="15"/>
        <v/>
      </c>
      <c r="K74" s="44" t="str">
        <f t="shared" ca="1" si="15"/>
        <v/>
      </c>
      <c r="L74" s="47" t="str">
        <f t="shared" ca="1" si="15"/>
        <v/>
      </c>
      <c r="M74" s="44" t="str">
        <f t="shared" ca="1" si="9"/>
        <v/>
      </c>
      <c r="N74" s="44" t="str">
        <f t="shared" ca="1" si="11"/>
        <v/>
      </c>
      <c r="O74" s="44" t="str">
        <f t="shared" ca="1" si="11"/>
        <v/>
      </c>
      <c r="P74" s="44" t="str">
        <f t="shared" ca="1" si="11"/>
        <v/>
      </c>
      <c r="Q74" s="44" t="str">
        <f t="shared" ca="1" si="11"/>
        <v/>
      </c>
    </row>
    <row r="75" spans="2:17" x14ac:dyDescent="0.35">
      <c r="B75" s="12">
        <f t="shared" si="16"/>
        <v>70</v>
      </c>
      <c r="C75" s="53" t="str">
        <f>IF(PlanTareas!C75="","",PlanTareas!C75)</f>
        <v/>
      </c>
      <c r="D75"/>
      <c r="E75" s="44" t="str">
        <f t="shared" si="13"/>
        <v/>
      </c>
      <c r="F75" s="44" t="str">
        <f t="shared" ca="1" si="14"/>
        <v/>
      </c>
      <c r="G75" s="45" t="str">
        <f>IF(C75="","",SUMIF(PlanTareas!$C:$C,C75,PlanTareas!$E:$E))</f>
        <v/>
      </c>
      <c r="H75" s="46" t="str">
        <f t="shared" ca="1" si="15"/>
        <v/>
      </c>
      <c r="I75" s="44" t="str">
        <f t="shared" ca="1" si="15"/>
        <v/>
      </c>
      <c r="J75" s="44" t="str">
        <f t="shared" ca="1" si="15"/>
        <v/>
      </c>
      <c r="K75" s="44" t="str">
        <f t="shared" ca="1" si="15"/>
        <v/>
      </c>
      <c r="L75" s="47" t="str">
        <f t="shared" ca="1" si="15"/>
        <v/>
      </c>
      <c r="M75" s="44" t="str">
        <f t="shared" ca="1" si="9"/>
        <v/>
      </c>
      <c r="N75" s="44" t="str">
        <f t="shared" ca="1" si="11"/>
        <v/>
      </c>
      <c r="O75" s="44" t="str">
        <f t="shared" ca="1" si="11"/>
        <v/>
      </c>
      <c r="P75" s="44" t="str">
        <f t="shared" ca="1" si="11"/>
        <v/>
      </c>
      <c r="Q75" s="44" t="str">
        <f t="shared" ca="1" si="11"/>
        <v/>
      </c>
    </row>
    <row r="76" spans="2:17" x14ac:dyDescent="0.35">
      <c r="B76" s="12">
        <f t="shared" si="16"/>
        <v>71</v>
      </c>
      <c r="C76" s="53" t="str">
        <f>IF(PlanTareas!C76="","",PlanTareas!C76)</f>
        <v/>
      </c>
      <c r="D76"/>
      <c r="E76" s="44" t="str">
        <f t="shared" si="13"/>
        <v/>
      </c>
      <c r="F76" s="44" t="str">
        <f t="shared" ca="1" si="14"/>
        <v/>
      </c>
      <c r="G76" s="45" t="str">
        <f>IF(C76="","",SUMIF(PlanTareas!$C:$C,C76,PlanTareas!$E:$E))</f>
        <v/>
      </c>
      <c r="H76" s="46" t="str">
        <f t="shared" ca="1" si="15"/>
        <v/>
      </c>
      <c r="I76" s="44" t="str">
        <f t="shared" ca="1" si="15"/>
        <v/>
      </c>
      <c r="J76" s="44" t="str">
        <f t="shared" ca="1" si="15"/>
        <v/>
      </c>
      <c r="K76" s="44" t="str">
        <f t="shared" ca="1" si="15"/>
        <v/>
      </c>
      <c r="L76" s="47" t="str">
        <f t="shared" ca="1" si="15"/>
        <v/>
      </c>
      <c r="M76" s="44" t="str">
        <f t="shared" ca="1" si="9"/>
        <v/>
      </c>
      <c r="N76" s="44" t="str">
        <f t="shared" ca="1" si="11"/>
        <v/>
      </c>
      <c r="O76" s="44" t="str">
        <f t="shared" ca="1" si="11"/>
        <v/>
      </c>
      <c r="P76" s="44" t="str">
        <f t="shared" ca="1" si="11"/>
        <v/>
      </c>
      <c r="Q76" s="44" t="str">
        <f t="shared" ca="1" si="11"/>
        <v/>
      </c>
    </row>
    <row r="77" spans="2:17" x14ac:dyDescent="0.35">
      <c r="B77" s="12">
        <f t="shared" si="16"/>
        <v>72</v>
      </c>
      <c r="C77" s="53" t="str">
        <f>IF(PlanTareas!C77="","",PlanTareas!C77)</f>
        <v/>
      </c>
      <c r="D77"/>
      <c r="E77" s="44" t="str">
        <f t="shared" si="13"/>
        <v/>
      </c>
      <c r="F77" s="44" t="str">
        <f t="shared" ca="1" si="14"/>
        <v/>
      </c>
      <c r="G77" s="45" t="str">
        <f>IF(C77="","",SUMIF(PlanTareas!$C:$C,C77,PlanTareas!$E:$E))</f>
        <v/>
      </c>
      <c r="H77" s="46" t="str">
        <f t="shared" ca="1" si="15"/>
        <v/>
      </c>
      <c r="I77" s="44" t="str">
        <f t="shared" ca="1" si="15"/>
        <v/>
      </c>
      <c r="J77" s="44" t="str">
        <f t="shared" ca="1" si="15"/>
        <v/>
      </c>
      <c r="K77" s="44" t="str">
        <f t="shared" ca="1" si="15"/>
        <v/>
      </c>
      <c r="L77" s="47" t="str">
        <f t="shared" ca="1" si="15"/>
        <v/>
      </c>
      <c r="M77" s="44" t="str">
        <f t="shared" ca="1" si="9"/>
        <v/>
      </c>
      <c r="N77" s="44" t="str">
        <f t="shared" ca="1" si="11"/>
        <v/>
      </c>
      <c r="O77" s="44" t="str">
        <f t="shared" ca="1" si="11"/>
        <v/>
      </c>
      <c r="P77" s="44" t="str">
        <f t="shared" ca="1" si="11"/>
        <v/>
      </c>
      <c r="Q77" s="44" t="str">
        <f t="shared" ca="1" si="11"/>
        <v/>
      </c>
    </row>
    <row r="78" spans="2:17" x14ac:dyDescent="0.35">
      <c r="B78" s="12">
        <f t="shared" si="16"/>
        <v>73</v>
      </c>
      <c r="C78" s="53" t="str">
        <f>IF(PlanTareas!C78="","",PlanTareas!C78)</f>
        <v/>
      </c>
      <c r="D78"/>
      <c r="E78" s="44" t="str">
        <f t="shared" si="13"/>
        <v/>
      </c>
      <c r="F78" s="44" t="str">
        <f t="shared" ca="1" si="14"/>
        <v/>
      </c>
      <c r="G78" s="45" t="str">
        <f>IF(C78="","",SUMIF(PlanTareas!$C:$C,C78,PlanTareas!$E:$E))</f>
        <v/>
      </c>
      <c r="H78" s="46" t="str">
        <f t="shared" ca="1" si="15"/>
        <v/>
      </c>
      <c r="I78" s="44" t="str">
        <f t="shared" ca="1" si="15"/>
        <v/>
      </c>
      <c r="J78" s="44" t="str">
        <f t="shared" ca="1" si="15"/>
        <v/>
      </c>
      <c r="K78" s="44" t="str">
        <f t="shared" ca="1" si="15"/>
        <v/>
      </c>
      <c r="L78" s="47" t="str">
        <f t="shared" ca="1" si="15"/>
        <v/>
      </c>
      <c r="M78" s="44" t="str">
        <f t="shared" ca="1" si="9"/>
        <v/>
      </c>
      <c r="N78" s="44" t="str">
        <f t="shared" ca="1" si="11"/>
        <v/>
      </c>
      <c r="O78" s="44" t="str">
        <f t="shared" ca="1" si="11"/>
        <v/>
      </c>
      <c r="P78" s="44" t="str">
        <f t="shared" ca="1" si="11"/>
        <v/>
      </c>
      <c r="Q78" s="44" t="str">
        <f t="shared" ca="1" si="11"/>
        <v/>
      </c>
    </row>
    <row r="79" spans="2:17" x14ac:dyDescent="0.35">
      <c r="B79" s="12">
        <f t="shared" si="16"/>
        <v>74</v>
      </c>
      <c r="C79" s="53" t="str">
        <f>IF(PlanTareas!C79="","",PlanTareas!C79)</f>
        <v/>
      </c>
      <c r="D79"/>
      <c r="E79" s="44" t="str">
        <f t="shared" si="13"/>
        <v/>
      </c>
      <c r="F79" s="44" t="str">
        <f t="shared" ca="1" si="14"/>
        <v/>
      </c>
      <c r="G79" s="45" t="str">
        <f>IF(C79="","",SUMIF(PlanTareas!$C:$C,C79,PlanTareas!$E:$E))</f>
        <v/>
      </c>
      <c r="H79" s="46" t="str">
        <f t="shared" ca="1" si="15"/>
        <v/>
      </c>
      <c r="I79" s="44" t="str">
        <f t="shared" ca="1" si="15"/>
        <v/>
      </c>
      <c r="J79" s="44" t="str">
        <f t="shared" ca="1" si="15"/>
        <v/>
      </c>
      <c r="K79" s="44" t="str">
        <f t="shared" ca="1" si="15"/>
        <v/>
      </c>
      <c r="L79" s="47" t="str">
        <f t="shared" ca="1" si="15"/>
        <v/>
      </c>
      <c r="M79" s="44" t="str">
        <f t="shared" ca="1" si="9"/>
        <v/>
      </c>
      <c r="N79" s="44" t="str">
        <f t="shared" ca="1" si="11"/>
        <v/>
      </c>
      <c r="O79" s="44" t="str">
        <f t="shared" ca="1" si="11"/>
        <v/>
      </c>
      <c r="P79" s="44" t="str">
        <f t="shared" ca="1" si="11"/>
        <v/>
      </c>
      <c r="Q79" s="44" t="str">
        <f t="shared" ca="1" si="11"/>
        <v/>
      </c>
    </row>
    <row r="80" spans="2:17" x14ac:dyDescent="0.35">
      <c r="B80" s="12">
        <f t="shared" si="16"/>
        <v>75</v>
      </c>
      <c r="C80" s="53" t="str">
        <f>IF(PlanTareas!C80="","",PlanTareas!C80)</f>
        <v/>
      </c>
      <c r="D80"/>
      <c r="E80" s="44" t="str">
        <f t="shared" si="13"/>
        <v/>
      </c>
      <c r="F80" s="44" t="str">
        <f t="shared" ca="1" si="14"/>
        <v/>
      </c>
      <c r="G80" s="45" t="str">
        <f>IF(C80="","",SUMIF(PlanTareas!$C:$C,C80,PlanTareas!$E:$E))</f>
        <v/>
      </c>
      <c r="H80" s="46" t="str">
        <f t="shared" ca="1" si="15"/>
        <v/>
      </c>
      <c r="I80" s="44" t="str">
        <f t="shared" ca="1" si="15"/>
        <v/>
      </c>
      <c r="J80" s="44" t="str">
        <f t="shared" ca="1" si="15"/>
        <v/>
      </c>
      <c r="K80" s="44" t="str">
        <f t="shared" ca="1" si="15"/>
        <v/>
      </c>
      <c r="L80" s="47" t="str">
        <f t="shared" ca="1" si="15"/>
        <v/>
      </c>
      <c r="M80" s="44" t="str">
        <f t="shared" ca="1" si="9"/>
        <v/>
      </c>
      <c r="N80" s="44" t="str">
        <f t="shared" ca="1" si="11"/>
        <v/>
      </c>
      <c r="O80" s="44" t="str">
        <f t="shared" ca="1" si="11"/>
        <v/>
      </c>
      <c r="P80" s="44" t="str">
        <f t="shared" ca="1" si="11"/>
        <v/>
      </c>
      <c r="Q80" s="44" t="str">
        <f t="shared" ca="1" si="11"/>
        <v/>
      </c>
    </row>
    <row r="81" spans="2:17" x14ac:dyDescent="0.35">
      <c r="B81" s="12">
        <f t="shared" si="16"/>
        <v>76</v>
      </c>
      <c r="C81" s="53" t="str">
        <f>IF(PlanTareas!C81="","",PlanTareas!C81)</f>
        <v/>
      </c>
      <c r="D81"/>
      <c r="E81" s="44" t="str">
        <f t="shared" si="13"/>
        <v/>
      </c>
      <c r="F81" s="44" t="str">
        <f t="shared" ca="1" si="14"/>
        <v/>
      </c>
      <c r="G81" s="45" t="str">
        <f>IF(C81="","",SUMIF(PlanTareas!$C:$C,C81,PlanTareas!$E:$E))</f>
        <v/>
      </c>
      <c r="H81" s="46" t="str">
        <f t="shared" ca="1" si="15"/>
        <v/>
      </c>
      <c r="I81" s="44" t="str">
        <f t="shared" ca="1" si="15"/>
        <v/>
      </c>
      <c r="J81" s="44" t="str">
        <f t="shared" ca="1" si="15"/>
        <v/>
      </c>
      <c r="K81" s="44" t="str">
        <f t="shared" ca="1" si="15"/>
        <v/>
      </c>
      <c r="L81" s="47" t="str">
        <f t="shared" ca="1" si="15"/>
        <v/>
      </c>
      <c r="M81" s="44" t="str">
        <f t="shared" ca="1" si="9"/>
        <v/>
      </c>
      <c r="N81" s="44" t="str">
        <f t="shared" ca="1" si="11"/>
        <v/>
      </c>
      <c r="O81" s="44" t="str">
        <f t="shared" ca="1" si="11"/>
        <v/>
      </c>
      <c r="P81" s="44" t="str">
        <f t="shared" ca="1" si="11"/>
        <v/>
      </c>
      <c r="Q81" s="44" t="str">
        <f t="shared" ca="1" si="11"/>
        <v/>
      </c>
    </row>
    <row r="82" spans="2:17" x14ac:dyDescent="0.35">
      <c r="B82" s="12">
        <f t="shared" si="16"/>
        <v>77</v>
      </c>
      <c r="C82" s="53" t="str">
        <f>IF(PlanTareas!C82="","",PlanTareas!C82)</f>
        <v/>
      </c>
      <c r="D82"/>
      <c r="E82" s="44" t="str">
        <f t="shared" si="13"/>
        <v/>
      </c>
      <c r="F82" s="44" t="str">
        <f t="shared" ca="1" si="14"/>
        <v/>
      </c>
      <c r="G82" s="45" t="str">
        <f>IF(C82="","",SUMIF(PlanTareas!$C:$C,C82,PlanTareas!$E:$E))</f>
        <v/>
      </c>
      <c r="H82" s="46" t="str">
        <f t="shared" ca="1" si="15"/>
        <v/>
      </c>
      <c r="I82" s="44" t="str">
        <f t="shared" ca="1" si="15"/>
        <v/>
      </c>
      <c r="J82" s="44" t="str">
        <f t="shared" ca="1" si="15"/>
        <v/>
      </c>
      <c r="K82" s="44" t="str">
        <f t="shared" ca="1" si="15"/>
        <v/>
      </c>
      <c r="L82" s="47" t="str">
        <f t="shared" ca="1" si="15"/>
        <v/>
      </c>
      <c r="M82" s="44" t="str">
        <f t="shared" ca="1" si="9"/>
        <v/>
      </c>
      <c r="N82" s="44" t="str">
        <f t="shared" ca="1" si="11"/>
        <v/>
      </c>
      <c r="O82" s="44" t="str">
        <f t="shared" ca="1" si="11"/>
        <v/>
      </c>
      <c r="P82" s="44" t="str">
        <f t="shared" ca="1" si="11"/>
        <v/>
      </c>
      <c r="Q82" s="44" t="str">
        <f t="shared" ca="1" si="11"/>
        <v/>
      </c>
    </row>
    <row r="83" spans="2:17" x14ac:dyDescent="0.35">
      <c r="B83" s="12">
        <f t="shared" si="16"/>
        <v>78</v>
      </c>
      <c r="C83" s="53" t="str">
        <f>IF(PlanTareas!C83="","",PlanTareas!C83)</f>
        <v/>
      </c>
      <c r="D83"/>
      <c r="E83" s="44" t="str">
        <f t="shared" si="13"/>
        <v/>
      </c>
      <c r="F83" s="44" t="str">
        <f t="shared" ca="1" si="14"/>
        <v/>
      </c>
      <c r="G83" s="45" t="str">
        <f>IF(C83="","",SUMIF(PlanTareas!$C:$C,C83,PlanTareas!$E:$E))</f>
        <v/>
      </c>
      <c r="H83" s="46" t="str">
        <f t="shared" ca="1" si="15"/>
        <v/>
      </c>
      <c r="I83" s="44" t="str">
        <f t="shared" ca="1" si="15"/>
        <v/>
      </c>
      <c r="J83" s="44" t="str">
        <f t="shared" ca="1" si="15"/>
        <v/>
      </c>
      <c r="K83" s="44" t="str">
        <f t="shared" ca="1" si="15"/>
        <v/>
      </c>
      <c r="L83" s="47" t="str">
        <f t="shared" ca="1" si="15"/>
        <v/>
      </c>
      <c r="M83" s="44" t="str">
        <f t="shared" ca="1" si="9"/>
        <v/>
      </c>
      <c r="N83" s="44" t="str">
        <f t="shared" ca="1" si="11"/>
        <v/>
      </c>
      <c r="O83" s="44" t="str">
        <f t="shared" ca="1" si="11"/>
        <v/>
      </c>
      <c r="P83" s="44" t="str">
        <f t="shared" ca="1" si="11"/>
        <v/>
      </c>
      <c r="Q83" s="44" t="str">
        <f t="shared" ca="1" si="11"/>
        <v/>
      </c>
    </row>
    <row r="84" spans="2:17" x14ac:dyDescent="0.35">
      <c r="B84" s="12">
        <f t="shared" si="16"/>
        <v>79</v>
      </c>
      <c r="C84" s="53" t="str">
        <f>IF(PlanTareas!C84="","",PlanTareas!C84)</f>
        <v/>
      </c>
      <c r="D84"/>
      <c r="E84" s="44" t="str">
        <f t="shared" si="13"/>
        <v/>
      </c>
      <c r="F84" s="44" t="str">
        <f t="shared" ca="1" si="14"/>
        <v/>
      </c>
      <c r="G84" s="45" t="str">
        <f>IF(C84="","",SUMIF(PlanTareas!$C:$C,C84,PlanTareas!$E:$E))</f>
        <v/>
      </c>
      <c r="H84" s="46" t="str">
        <f t="shared" ca="1" si="15"/>
        <v/>
      </c>
      <c r="I84" s="44" t="str">
        <f t="shared" ca="1" si="15"/>
        <v/>
      </c>
      <c r="J84" s="44" t="str">
        <f t="shared" ca="1" si="15"/>
        <v/>
      </c>
      <c r="K84" s="44" t="str">
        <f t="shared" ca="1" si="15"/>
        <v/>
      </c>
      <c r="L84" s="47" t="str">
        <f t="shared" ca="1" si="15"/>
        <v/>
      </c>
      <c r="M84" s="44" t="str">
        <f t="shared" ca="1" si="9"/>
        <v/>
      </c>
      <c r="N84" s="44" t="str">
        <f t="shared" ca="1" si="11"/>
        <v/>
      </c>
      <c r="O84" s="44" t="str">
        <f t="shared" ca="1" si="11"/>
        <v/>
      </c>
      <c r="P84" s="44" t="str">
        <f t="shared" ca="1" si="11"/>
        <v/>
      </c>
      <c r="Q84" s="44" t="str">
        <f t="shared" ca="1" si="11"/>
        <v/>
      </c>
    </row>
    <row r="85" spans="2:17" x14ac:dyDescent="0.35">
      <c r="B85" s="12">
        <f t="shared" si="16"/>
        <v>80</v>
      </c>
      <c r="C85" s="53" t="str">
        <f>IF(PlanTareas!C85="","",PlanTareas!C85)</f>
        <v/>
      </c>
      <c r="D85"/>
      <c r="E85" s="44" t="str">
        <f t="shared" si="13"/>
        <v/>
      </c>
      <c r="F85" s="44" t="str">
        <f t="shared" ca="1" si="14"/>
        <v/>
      </c>
      <c r="G85" s="45" t="str">
        <f>IF(C85="","",SUMIF(PlanTareas!$C:$C,C85,PlanTareas!$E:$E))</f>
        <v/>
      </c>
      <c r="H85" s="46" t="str">
        <f t="shared" ca="1" si="15"/>
        <v/>
      </c>
      <c r="I85" s="44" t="str">
        <f t="shared" ca="1" si="15"/>
        <v/>
      </c>
      <c r="J85" s="44" t="str">
        <f t="shared" ca="1" si="15"/>
        <v/>
      </c>
      <c r="K85" s="44" t="str">
        <f t="shared" ca="1" si="15"/>
        <v/>
      </c>
      <c r="L85" s="47" t="str">
        <f t="shared" ca="1" si="15"/>
        <v/>
      </c>
      <c r="M85" s="44" t="str">
        <f t="shared" ca="1" si="9"/>
        <v/>
      </c>
      <c r="N85" s="44" t="str">
        <f t="shared" ref="N85:Q85" ca="1" si="17">IF($C85="","",SUMIFS(INDIRECT("'"&amp;N$5&amp;"'!"&amp;"F$4:F$103"), INDIRECT("'"&amp;N$5&amp;"'!"&amp;"C$4:C$103"),$C85,INDIRECT("'"&amp;N$5&amp;"'!"&amp;"F$4:F$103"),100))</f>
        <v/>
      </c>
      <c r="O85" s="44" t="str">
        <f t="shared" ca="1" si="17"/>
        <v/>
      </c>
      <c r="P85" s="44" t="str">
        <f t="shared" ca="1" si="17"/>
        <v/>
      </c>
      <c r="Q85" s="44" t="str">
        <f t="shared" ca="1" si="17"/>
        <v/>
      </c>
    </row>
    <row r="86" spans="2:17" x14ac:dyDescent="0.35">
      <c r="B86" s="12">
        <f t="shared" si="16"/>
        <v>81</v>
      </c>
      <c r="C86" s="53" t="str">
        <f>IF(PlanTareas!C86="","",PlanTareas!C86)</f>
        <v/>
      </c>
      <c r="D86"/>
      <c r="E86" s="44" t="str">
        <f t="shared" si="13"/>
        <v/>
      </c>
      <c r="F86" s="44" t="str">
        <f t="shared" ca="1" si="14"/>
        <v/>
      </c>
      <c r="G86" s="45" t="str">
        <f>IF(C86="","",SUMIF(PlanTareas!$C:$C,C86,PlanTareas!$E:$E))</f>
        <v/>
      </c>
      <c r="H86" s="46" t="str">
        <f t="shared" ca="1" si="15"/>
        <v/>
      </c>
      <c r="I86" s="44" t="str">
        <f t="shared" ca="1" si="15"/>
        <v/>
      </c>
      <c r="J86" s="44" t="str">
        <f t="shared" ca="1" si="15"/>
        <v/>
      </c>
      <c r="K86" s="44" t="str">
        <f t="shared" ca="1" si="15"/>
        <v/>
      </c>
      <c r="L86" s="47" t="str">
        <f t="shared" ca="1" si="15"/>
        <v/>
      </c>
      <c r="M86" s="44" t="str">
        <f t="shared" ref="M86:Q124" ca="1" si="18">IF($C86="","",SUMIFS(INDIRECT("'"&amp;M$5&amp;"'!"&amp;"F$4:F$103"), INDIRECT("'"&amp;M$5&amp;"'!"&amp;"C$4:C$103"),$C86,INDIRECT("'"&amp;M$5&amp;"'!"&amp;"F$4:F$103"),100))</f>
        <v/>
      </c>
      <c r="N86" s="44" t="str">
        <f t="shared" ca="1" si="18"/>
        <v/>
      </c>
      <c r="O86" s="44" t="str">
        <f t="shared" ca="1" si="18"/>
        <v/>
      </c>
      <c r="P86" s="44" t="str">
        <f t="shared" ca="1" si="18"/>
        <v/>
      </c>
      <c r="Q86" s="44" t="str">
        <f t="shared" ca="1" si="18"/>
        <v/>
      </c>
    </row>
    <row r="87" spans="2:17" x14ac:dyDescent="0.35">
      <c r="B87" s="12">
        <f t="shared" si="16"/>
        <v>82</v>
      </c>
      <c r="C87" s="53" t="str">
        <f>IF(PlanTareas!C87="","",PlanTareas!C87)</f>
        <v/>
      </c>
      <c r="D87"/>
      <c r="E87" s="44" t="str">
        <f t="shared" si="13"/>
        <v/>
      </c>
      <c r="F87" s="44" t="str">
        <f t="shared" ca="1" si="14"/>
        <v/>
      </c>
      <c r="G87" s="45" t="str">
        <f>IF(C87="","",SUMIF(PlanTareas!$C:$C,C87,PlanTareas!$E:$E))</f>
        <v/>
      </c>
      <c r="H87" s="46" t="str">
        <f t="shared" ca="1" si="15"/>
        <v/>
      </c>
      <c r="I87" s="44" t="str">
        <f t="shared" ca="1" si="15"/>
        <v/>
      </c>
      <c r="J87" s="44" t="str">
        <f t="shared" ca="1" si="15"/>
        <v/>
      </c>
      <c r="K87" s="44" t="str">
        <f t="shared" ca="1" si="15"/>
        <v/>
      </c>
      <c r="L87" s="47" t="str">
        <f t="shared" ca="1" si="15"/>
        <v/>
      </c>
      <c r="M87" s="44" t="str">
        <f t="shared" ca="1" si="18"/>
        <v/>
      </c>
      <c r="N87" s="44" t="str">
        <f t="shared" ca="1" si="18"/>
        <v/>
      </c>
      <c r="O87" s="44" t="str">
        <f t="shared" ca="1" si="18"/>
        <v/>
      </c>
      <c r="P87" s="44" t="str">
        <f t="shared" ca="1" si="18"/>
        <v/>
      </c>
      <c r="Q87" s="44" t="str">
        <f t="shared" ca="1" si="18"/>
        <v/>
      </c>
    </row>
    <row r="88" spans="2:17" x14ac:dyDescent="0.35">
      <c r="B88" s="12">
        <f t="shared" si="16"/>
        <v>83</v>
      </c>
      <c r="C88" s="53" t="str">
        <f>IF(PlanTareas!C88="","",PlanTareas!C88)</f>
        <v/>
      </c>
      <c r="D88"/>
      <c r="E88" s="44" t="str">
        <f t="shared" si="13"/>
        <v/>
      </c>
      <c r="F88" s="44" t="str">
        <f t="shared" ca="1" si="14"/>
        <v/>
      </c>
      <c r="G88" s="45" t="str">
        <f>IF(C88="","",SUMIF(PlanTareas!$C:$C,C88,PlanTareas!$E:$E))</f>
        <v/>
      </c>
      <c r="H88" s="46" t="str">
        <f t="shared" ca="1" si="15"/>
        <v/>
      </c>
      <c r="I88" s="44" t="str">
        <f t="shared" ca="1" si="15"/>
        <v/>
      </c>
      <c r="J88" s="44" t="str">
        <f t="shared" ca="1" si="15"/>
        <v/>
      </c>
      <c r="K88" s="44" t="str">
        <f t="shared" ca="1" si="15"/>
        <v/>
      </c>
      <c r="L88" s="47" t="str">
        <f t="shared" ca="1" si="15"/>
        <v/>
      </c>
      <c r="M88" s="44" t="str">
        <f t="shared" ca="1" si="18"/>
        <v/>
      </c>
      <c r="N88" s="44" t="str">
        <f t="shared" ca="1" si="18"/>
        <v/>
      </c>
      <c r="O88" s="44" t="str">
        <f t="shared" ca="1" si="18"/>
        <v/>
      </c>
      <c r="P88" s="44" t="str">
        <f t="shared" ca="1" si="18"/>
        <v/>
      </c>
      <c r="Q88" s="44" t="str">
        <f t="shared" ca="1" si="18"/>
        <v/>
      </c>
    </row>
    <row r="89" spans="2:17" x14ac:dyDescent="0.35">
      <c r="B89" s="12">
        <f t="shared" si="16"/>
        <v>84</v>
      </c>
      <c r="C89" s="53" t="str">
        <f>IF(PlanTareas!C89="","",PlanTareas!C89)</f>
        <v/>
      </c>
      <c r="D89"/>
      <c r="E89" s="44" t="str">
        <f t="shared" si="13"/>
        <v/>
      </c>
      <c r="F89" s="44" t="str">
        <f t="shared" ca="1" si="14"/>
        <v/>
      </c>
      <c r="G89" s="45" t="str">
        <f>IF(C89="","",SUMIF(PlanTareas!$C:$C,C89,PlanTareas!$E:$E))</f>
        <v/>
      </c>
      <c r="H89" s="46" t="str">
        <f t="shared" ca="1" si="15"/>
        <v/>
      </c>
      <c r="I89" s="44" t="str">
        <f t="shared" ca="1" si="15"/>
        <v/>
      </c>
      <c r="J89" s="44" t="str">
        <f t="shared" ca="1" si="15"/>
        <v/>
      </c>
      <c r="K89" s="44" t="str">
        <f t="shared" ca="1" si="15"/>
        <v/>
      </c>
      <c r="L89" s="47" t="str">
        <f t="shared" ca="1" si="15"/>
        <v/>
      </c>
      <c r="M89" s="44" t="str">
        <f t="shared" ca="1" si="18"/>
        <v/>
      </c>
      <c r="N89" s="44" t="str">
        <f t="shared" ca="1" si="18"/>
        <v/>
      </c>
      <c r="O89" s="44" t="str">
        <f t="shared" ca="1" si="18"/>
        <v/>
      </c>
      <c r="P89" s="44" t="str">
        <f t="shared" ca="1" si="18"/>
        <v/>
      </c>
      <c r="Q89" s="44" t="str">
        <f t="shared" ca="1" si="18"/>
        <v/>
      </c>
    </row>
    <row r="90" spans="2:17" x14ac:dyDescent="0.35">
      <c r="B90" s="12">
        <f t="shared" si="16"/>
        <v>85</v>
      </c>
      <c r="C90" s="53" t="str">
        <f>IF(PlanTareas!C90="","",PlanTareas!C90)</f>
        <v/>
      </c>
      <c r="D90"/>
      <c r="E90" s="44" t="str">
        <f t="shared" si="13"/>
        <v/>
      </c>
      <c r="F90" s="44" t="str">
        <f t="shared" ca="1" si="14"/>
        <v/>
      </c>
      <c r="G90" s="45" t="str">
        <f>IF(C90="","",SUMIF(PlanTareas!$C:$C,C90,PlanTareas!$E:$E))</f>
        <v/>
      </c>
      <c r="H90" s="46" t="str">
        <f t="shared" ca="1" si="15"/>
        <v/>
      </c>
      <c r="I90" s="44" t="str">
        <f t="shared" ca="1" si="15"/>
        <v/>
      </c>
      <c r="J90" s="44" t="str">
        <f t="shared" ca="1" si="15"/>
        <v/>
      </c>
      <c r="K90" s="44" t="str">
        <f t="shared" ca="1" si="15"/>
        <v/>
      </c>
      <c r="L90" s="47" t="str">
        <f t="shared" ca="1" si="15"/>
        <v/>
      </c>
      <c r="M90" s="44" t="str">
        <f t="shared" ca="1" si="18"/>
        <v/>
      </c>
      <c r="N90" s="44" t="str">
        <f t="shared" ca="1" si="18"/>
        <v/>
      </c>
      <c r="O90" s="44" t="str">
        <f t="shared" ca="1" si="18"/>
        <v/>
      </c>
      <c r="P90" s="44" t="str">
        <f t="shared" ca="1" si="18"/>
        <v/>
      </c>
      <c r="Q90" s="44" t="str">
        <f t="shared" ca="1" si="18"/>
        <v/>
      </c>
    </row>
    <row r="91" spans="2:17" x14ac:dyDescent="0.35">
      <c r="B91" s="12">
        <f t="shared" si="16"/>
        <v>86</v>
      </c>
      <c r="C91" s="53" t="str">
        <f>IF(PlanTareas!C91="","",PlanTareas!C91)</f>
        <v/>
      </c>
      <c r="D91"/>
      <c r="E91" s="44" t="str">
        <f t="shared" si="13"/>
        <v/>
      </c>
      <c r="F91" s="44" t="str">
        <f t="shared" ca="1" si="14"/>
        <v/>
      </c>
      <c r="G91" s="45" t="str">
        <f>IF(C91="","",SUMIF(PlanTareas!$C:$C,C91,PlanTareas!$E:$E))</f>
        <v/>
      </c>
      <c r="H91" s="46" t="str">
        <f t="shared" ca="1" si="15"/>
        <v/>
      </c>
      <c r="I91" s="44" t="str">
        <f t="shared" ca="1" si="15"/>
        <v/>
      </c>
      <c r="J91" s="44" t="str">
        <f t="shared" ca="1" si="15"/>
        <v/>
      </c>
      <c r="K91" s="44" t="str">
        <f t="shared" ca="1" si="15"/>
        <v/>
      </c>
      <c r="L91" s="47" t="str">
        <f t="shared" ca="1" si="15"/>
        <v/>
      </c>
      <c r="M91" s="44" t="str">
        <f t="shared" ca="1" si="18"/>
        <v/>
      </c>
      <c r="N91" s="44" t="str">
        <f t="shared" ca="1" si="18"/>
        <v/>
      </c>
      <c r="O91" s="44" t="str">
        <f t="shared" ca="1" si="18"/>
        <v/>
      </c>
      <c r="P91" s="44" t="str">
        <f t="shared" ca="1" si="18"/>
        <v/>
      </c>
      <c r="Q91" s="44" t="str">
        <f t="shared" ca="1" si="18"/>
        <v/>
      </c>
    </row>
    <row r="92" spans="2:17" x14ac:dyDescent="0.35">
      <c r="B92" s="12">
        <f t="shared" si="16"/>
        <v>87</v>
      </c>
      <c r="C92" s="53" t="str">
        <f>IF(PlanTareas!C92="","",PlanTareas!C92)</f>
        <v/>
      </c>
      <c r="D92"/>
      <c r="E92" s="44" t="str">
        <f t="shared" si="13"/>
        <v/>
      </c>
      <c r="F92" s="44" t="str">
        <f t="shared" ca="1" si="14"/>
        <v/>
      </c>
      <c r="G92" s="45" t="str">
        <f>IF(C92="","",SUMIF(PlanTareas!$C:$C,C92,PlanTareas!$E:$E))</f>
        <v/>
      </c>
      <c r="H92" s="46" t="str">
        <f t="shared" ca="1" si="15"/>
        <v/>
      </c>
      <c r="I92" s="44" t="str">
        <f t="shared" ca="1" si="15"/>
        <v/>
      </c>
      <c r="J92" s="44" t="str">
        <f t="shared" ca="1" si="15"/>
        <v/>
      </c>
      <c r="K92" s="44" t="str">
        <f t="shared" ca="1" si="15"/>
        <v/>
      </c>
      <c r="L92" s="47" t="str">
        <f t="shared" ca="1" si="15"/>
        <v/>
      </c>
      <c r="M92" s="44" t="str">
        <f t="shared" ca="1" si="18"/>
        <v/>
      </c>
      <c r="N92" s="44" t="str">
        <f t="shared" ca="1" si="18"/>
        <v/>
      </c>
      <c r="O92" s="44" t="str">
        <f t="shared" ca="1" si="18"/>
        <v/>
      </c>
      <c r="P92" s="44" t="str">
        <f t="shared" ca="1" si="18"/>
        <v/>
      </c>
      <c r="Q92" s="44" t="str">
        <f t="shared" ca="1" si="18"/>
        <v/>
      </c>
    </row>
    <row r="93" spans="2:17" x14ac:dyDescent="0.35">
      <c r="B93" s="12">
        <f t="shared" si="16"/>
        <v>88</v>
      </c>
      <c r="C93" s="53" t="str">
        <f>IF(PlanTareas!C93="","",PlanTareas!C93)</f>
        <v/>
      </c>
      <c r="D93"/>
      <c r="E93" s="44" t="str">
        <f t="shared" si="13"/>
        <v/>
      </c>
      <c r="F93" s="44" t="str">
        <f t="shared" ca="1" si="14"/>
        <v/>
      </c>
      <c r="G93" s="45" t="str">
        <f>IF(C93="","",SUMIF(PlanTareas!$C:$C,C93,PlanTareas!$E:$E))</f>
        <v/>
      </c>
      <c r="H93" s="46" t="str">
        <f t="shared" ca="1" si="15"/>
        <v/>
      </c>
      <c r="I93" s="44" t="str">
        <f t="shared" ca="1" si="15"/>
        <v/>
      </c>
      <c r="J93" s="44" t="str">
        <f t="shared" ca="1" si="15"/>
        <v/>
      </c>
      <c r="K93" s="44" t="str">
        <f t="shared" ca="1" si="15"/>
        <v/>
      </c>
      <c r="L93" s="47" t="str">
        <f t="shared" ca="1" si="15"/>
        <v/>
      </c>
      <c r="M93" s="44" t="str">
        <f t="shared" ca="1" si="18"/>
        <v/>
      </c>
      <c r="N93" s="44" t="str">
        <f t="shared" ca="1" si="18"/>
        <v/>
      </c>
      <c r="O93" s="44" t="str">
        <f t="shared" ca="1" si="18"/>
        <v/>
      </c>
      <c r="P93" s="44" t="str">
        <f t="shared" ca="1" si="18"/>
        <v/>
      </c>
      <c r="Q93" s="44" t="str">
        <f t="shared" ca="1" si="18"/>
        <v/>
      </c>
    </row>
    <row r="94" spans="2:17" x14ac:dyDescent="0.35">
      <c r="B94" s="12">
        <f t="shared" si="16"/>
        <v>89</v>
      </c>
      <c r="C94" s="53" t="str">
        <f>IF(PlanTareas!C94="","",PlanTareas!C94)</f>
        <v/>
      </c>
      <c r="D94"/>
      <c r="E94" s="44" t="str">
        <f t="shared" si="13"/>
        <v/>
      </c>
      <c r="F94" s="44" t="str">
        <f t="shared" ca="1" si="14"/>
        <v/>
      </c>
      <c r="G94" s="45" t="str">
        <f>IF(C94="","",SUMIF(PlanTareas!$C:$C,C94,PlanTareas!$E:$E))</f>
        <v/>
      </c>
      <c r="H94" s="46" t="str">
        <f t="shared" ca="1" si="15"/>
        <v/>
      </c>
      <c r="I94" s="44" t="str">
        <f t="shared" ca="1" si="15"/>
        <v/>
      </c>
      <c r="J94" s="44" t="str">
        <f t="shared" ca="1" si="15"/>
        <v/>
      </c>
      <c r="K94" s="44" t="str">
        <f t="shared" ca="1" si="15"/>
        <v/>
      </c>
      <c r="L94" s="47" t="str">
        <f t="shared" ca="1" si="15"/>
        <v/>
      </c>
      <c r="M94" s="44" t="str">
        <f t="shared" ca="1" si="18"/>
        <v/>
      </c>
      <c r="N94" s="44" t="str">
        <f t="shared" ca="1" si="18"/>
        <v/>
      </c>
      <c r="O94" s="44" t="str">
        <f t="shared" ca="1" si="18"/>
        <v/>
      </c>
      <c r="P94" s="44" t="str">
        <f t="shared" ca="1" si="18"/>
        <v/>
      </c>
      <c r="Q94" s="44" t="str">
        <f t="shared" ca="1" si="18"/>
        <v/>
      </c>
    </row>
    <row r="95" spans="2:17" x14ac:dyDescent="0.35">
      <c r="B95" s="12">
        <f t="shared" si="16"/>
        <v>90</v>
      </c>
      <c r="C95" s="53" t="str">
        <f>IF(PlanTareas!C95="","",PlanTareas!C95)</f>
        <v/>
      </c>
      <c r="D95"/>
      <c r="E95" s="44" t="str">
        <f t="shared" si="13"/>
        <v/>
      </c>
      <c r="F95" s="44" t="str">
        <f t="shared" ca="1" si="14"/>
        <v/>
      </c>
      <c r="G95" s="45" t="str">
        <f>IF(C95="","",SUMIF(PlanTareas!$C:$C,C95,PlanTareas!$E:$E))</f>
        <v/>
      </c>
      <c r="H95" s="46" t="str">
        <f t="shared" ca="1" si="15"/>
        <v/>
      </c>
      <c r="I95" s="44" t="str">
        <f t="shared" ca="1" si="15"/>
        <v/>
      </c>
      <c r="J95" s="44" t="str">
        <f t="shared" ca="1" si="15"/>
        <v/>
      </c>
      <c r="K95" s="44" t="str">
        <f t="shared" ca="1" si="15"/>
        <v/>
      </c>
      <c r="L95" s="47" t="str">
        <f t="shared" ca="1" si="15"/>
        <v/>
      </c>
      <c r="M95" s="44" t="str">
        <f t="shared" ca="1" si="18"/>
        <v/>
      </c>
      <c r="N95" s="44" t="str">
        <f t="shared" ca="1" si="18"/>
        <v/>
      </c>
      <c r="O95" s="44" t="str">
        <f t="shared" ca="1" si="18"/>
        <v/>
      </c>
      <c r="P95" s="44" t="str">
        <f t="shared" ca="1" si="18"/>
        <v/>
      </c>
      <c r="Q95" s="44" t="str">
        <f t="shared" ca="1" si="18"/>
        <v/>
      </c>
    </row>
    <row r="96" spans="2:17" x14ac:dyDescent="0.35">
      <c r="B96" s="12">
        <f t="shared" si="16"/>
        <v>91</v>
      </c>
      <c r="C96" s="53" t="str">
        <f>IF(PlanTareas!C96="","",PlanTareas!C96)</f>
        <v/>
      </c>
      <c r="D96"/>
      <c r="E96" s="44" t="str">
        <f t="shared" si="13"/>
        <v/>
      </c>
      <c r="F96" s="44" t="str">
        <f t="shared" ca="1" si="14"/>
        <v/>
      </c>
      <c r="G96" s="45" t="str">
        <f>IF(C96="","",SUMIF(PlanTareas!$C:$C,C96,PlanTareas!$E:$E))</f>
        <v/>
      </c>
      <c r="H96" s="46" t="str">
        <f t="shared" ca="1" si="15"/>
        <v/>
      </c>
      <c r="I96" s="44" t="str">
        <f t="shared" ca="1" si="15"/>
        <v/>
      </c>
      <c r="J96" s="44" t="str">
        <f t="shared" ca="1" si="15"/>
        <v/>
      </c>
      <c r="K96" s="44" t="str">
        <f t="shared" ca="1" si="15"/>
        <v/>
      </c>
      <c r="L96" s="47" t="str">
        <f t="shared" ca="1" si="15"/>
        <v/>
      </c>
      <c r="M96" s="44" t="str">
        <f t="shared" ca="1" si="18"/>
        <v/>
      </c>
      <c r="N96" s="44" t="str">
        <f t="shared" ca="1" si="18"/>
        <v/>
      </c>
      <c r="O96" s="44" t="str">
        <f t="shared" ca="1" si="18"/>
        <v/>
      </c>
      <c r="P96" s="44" t="str">
        <f t="shared" ca="1" si="18"/>
        <v/>
      </c>
      <c r="Q96" s="44" t="str">
        <f t="shared" ca="1" si="18"/>
        <v/>
      </c>
    </row>
    <row r="97" spans="2:17" x14ac:dyDescent="0.35">
      <c r="B97" s="12">
        <f t="shared" si="16"/>
        <v>92</v>
      </c>
      <c r="C97" s="53" t="str">
        <f>IF(PlanTareas!C97="","",PlanTareas!C97)</f>
        <v/>
      </c>
      <c r="D97"/>
      <c r="E97" s="44" t="str">
        <f t="shared" si="13"/>
        <v/>
      </c>
      <c r="F97" s="44" t="str">
        <f t="shared" ca="1" si="14"/>
        <v/>
      </c>
      <c r="G97" s="45" t="str">
        <f>IF(C97="","",SUMIF(PlanTareas!$C:$C,C97,PlanTareas!$E:$E))</f>
        <v/>
      </c>
      <c r="H97" s="46" t="str">
        <f t="shared" ca="1" si="15"/>
        <v/>
      </c>
      <c r="I97" s="44" t="str">
        <f t="shared" ca="1" si="15"/>
        <v/>
      </c>
      <c r="J97" s="44" t="str">
        <f t="shared" ca="1" si="15"/>
        <v/>
      </c>
      <c r="K97" s="44" t="str">
        <f t="shared" ca="1" si="15"/>
        <v/>
      </c>
      <c r="L97" s="47" t="str">
        <f t="shared" ca="1" si="15"/>
        <v/>
      </c>
      <c r="M97" s="44" t="str">
        <f t="shared" ca="1" si="18"/>
        <v/>
      </c>
      <c r="N97" s="44" t="str">
        <f t="shared" ca="1" si="18"/>
        <v/>
      </c>
      <c r="O97" s="44" t="str">
        <f t="shared" ca="1" si="18"/>
        <v/>
      </c>
      <c r="P97" s="44" t="str">
        <f t="shared" ca="1" si="18"/>
        <v/>
      </c>
      <c r="Q97" s="44" t="str">
        <f t="shared" ca="1" si="18"/>
        <v/>
      </c>
    </row>
    <row r="98" spans="2:17" x14ac:dyDescent="0.35">
      <c r="B98" s="12">
        <f t="shared" si="16"/>
        <v>93</v>
      </c>
      <c r="C98" s="53" t="str">
        <f>IF(PlanTareas!C98="","",PlanTareas!C98)</f>
        <v/>
      </c>
      <c r="D98"/>
      <c r="E98" s="44" t="str">
        <f t="shared" si="13"/>
        <v/>
      </c>
      <c r="F98" s="44" t="str">
        <f t="shared" ca="1" si="14"/>
        <v/>
      </c>
      <c r="G98" s="45" t="str">
        <f>IF(C98="","",SUMIF(PlanTareas!$C:$C,C98,PlanTareas!$E:$E))</f>
        <v/>
      </c>
      <c r="H98" s="46" t="str">
        <f t="shared" ca="1" si="15"/>
        <v/>
      </c>
      <c r="I98" s="44" t="str">
        <f t="shared" ca="1" si="15"/>
        <v/>
      </c>
      <c r="J98" s="44" t="str">
        <f t="shared" ca="1" si="15"/>
        <v/>
      </c>
      <c r="K98" s="44" t="str">
        <f t="shared" ca="1" si="15"/>
        <v/>
      </c>
      <c r="L98" s="47" t="str">
        <f t="shared" ca="1" si="15"/>
        <v/>
      </c>
      <c r="M98" s="44" t="str">
        <f t="shared" ca="1" si="18"/>
        <v/>
      </c>
      <c r="N98" s="44" t="str">
        <f t="shared" ca="1" si="18"/>
        <v/>
      </c>
      <c r="O98" s="44" t="str">
        <f t="shared" ca="1" si="18"/>
        <v/>
      </c>
      <c r="P98" s="44" t="str">
        <f t="shared" ca="1" si="18"/>
        <v/>
      </c>
      <c r="Q98" s="44" t="str">
        <f t="shared" ca="1" si="18"/>
        <v/>
      </c>
    </row>
    <row r="99" spans="2:17" x14ac:dyDescent="0.35">
      <c r="B99" s="12">
        <f t="shared" si="16"/>
        <v>94</v>
      </c>
      <c r="C99" s="53" t="str">
        <f>IF(PlanTareas!C99="","",PlanTareas!C99)</f>
        <v/>
      </c>
      <c r="D99"/>
      <c r="E99" s="44" t="str">
        <f t="shared" si="13"/>
        <v/>
      </c>
      <c r="F99" s="44" t="str">
        <f t="shared" ca="1" si="14"/>
        <v/>
      </c>
      <c r="G99" s="45" t="str">
        <f>IF(C99="","",SUMIF(PlanTareas!$C:$C,C99,PlanTareas!$E:$E))</f>
        <v/>
      </c>
      <c r="H99" s="46" t="str">
        <f t="shared" ca="1" si="15"/>
        <v/>
      </c>
      <c r="I99" s="44" t="str">
        <f t="shared" ca="1" si="15"/>
        <v/>
      </c>
      <c r="J99" s="44" t="str">
        <f t="shared" ca="1" si="15"/>
        <v/>
      </c>
      <c r="K99" s="44" t="str">
        <f t="shared" ca="1" si="15"/>
        <v/>
      </c>
      <c r="L99" s="47" t="str">
        <f t="shared" ca="1" si="15"/>
        <v/>
      </c>
      <c r="M99" s="44" t="str">
        <f t="shared" ca="1" si="18"/>
        <v/>
      </c>
      <c r="N99" s="44" t="str">
        <f t="shared" ca="1" si="18"/>
        <v/>
      </c>
      <c r="O99" s="44" t="str">
        <f t="shared" ca="1" si="18"/>
        <v/>
      </c>
      <c r="P99" s="44" t="str">
        <f t="shared" ca="1" si="18"/>
        <v/>
      </c>
      <c r="Q99" s="44" t="str">
        <f t="shared" ca="1" si="18"/>
        <v/>
      </c>
    </row>
    <row r="100" spans="2:17" x14ac:dyDescent="0.35">
      <c r="B100" s="12">
        <f t="shared" si="16"/>
        <v>95</v>
      </c>
      <c r="C100" s="53" t="str">
        <f>IF(PlanTareas!C100="","",PlanTareas!C100)</f>
        <v/>
      </c>
      <c r="D100"/>
      <c r="E100" s="44" t="str">
        <f t="shared" si="13"/>
        <v/>
      </c>
      <c r="F100" s="44" t="str">
        <f t="shared" ca="1" si="14"/>
        <v/>
      </c>
      <c r="G100" s="45" t="str">
        <f>IF(C100="","",SUMIF(PlanTareas!$C:$C,C100,PlanTareas!$E:$E))</f>
        <v/>
      </c>
      <c r="H100" s="46" t="str">
        <f t="shared" ca="1" si="15"/>
        <v/>
      </c>
      <c r="I100" s="44" t="str">
        <f t="shared" ca="1" si="15"/>
        <v/>
      </c>
      <c r="J100" s="44" t="str">
        <f t="shared" ca="1" si="15"/>
        <v/>
      </c>
      <c r="K100" s="44" t="str">
        <f t="shared" ca="1" si="15"/>
        <v/>
      </c>
      <c r="L100" s="47" t="str">
        <f t="shared" ca="1" si="15"/>
        <v/>
      </c>
      <c r="M100" s="44" t="str">
        <f t="shared" ca="1" si="18"/>
        <v/>
      </c>
      <c r="N100" s="44" t="str">
        <f t="shared" ca="1" si="18"/>
        <v/>
      </c>
      <c r="O100" s="44" t="str">
        <f t="shared" ca="1" si="18"/>
        <v/>
      </c>
      <c r="P100" s="44" t="str">
        <f t="shared" ca="1" si="18"/>
        <v/>
      </c>
      <c r="Q100" s="44" t="str">
        <f t="shared" ca="1" si="18"/>
        <v/>
      </c>
    </row>
    <row r="101" spans="2:17" x14ac:dyDescent="0.35">
      <c r="B101" s="12">
        <f t="shared" si="16"/>
        <v>96</v>
      </c>
      <c r="C101" s="53" t="str">
        <f>IF(PlanTareas!C101="","",PlanTareas!C101)</f>
        <v/>
      </c>
      <c r="D101"/>
      <c r="E101" s="44" t="str">
        <f t="shared" si="13"/>
        <v/>
      </c>
      <c r="F101" s="44" t="str">
        <f t="shared" ca="1" si="14"/>
        <v/>
      </c>
      <c r="G101" s="45" t="str">
        <f>IF(C101="","",SUMIF(PlanTareas!$C:$C,C101,PlanTareas!$E:$E))</f>
        <v/>
      </c>
      <c r="H101" s="46" t="str">
        <f t="shared" ca="1" si="15"/>
        <v/>
      </c>
      <c r="I101" s="44" t="str">
        <f t="shared" ca="1" si="15"/>
        <v/>
      </c>
      <c r="J101" s="44" t="str">
        <f t="shared" ca="1" si="15"/>
        <v/>
      </c>
      <c r="K101" s="44" t="str">
        <f t="shared" ca="1" si="15"/>
        <v/>
      </c>
      <c r="L101" s="47" t="str">
        <f t="shared" ca="1" si="15"/>
        <v/>
      </c>
      <c r="M101" s="44" t="str">
        <f t="shared" ca="1" si="18"/>
        <v/>
      </c>
      <c r="N101" s="44" t="str">
        <f t="shared" ca="1" si="18"/>
        <v/>
      </c>
      <c r="O101" s="44" t="str">
        <f t="shared" ca="1" si="18"/>
        <v/>
      </c>
      <c r="P101" s="44" t="str">
        <f t="shared" ca="1" si="18"/>
        <v/>
      </c>
      <c r="Q101" s="44" t="str">
        <f t="shared" ca="1" si="18"/>
        <v/>
      </c>
    </row>
    <row r="102" spans="2:17" x14ac:dyDescent="0.35">
      <c r="B102" s="12">
        <f t="shared" si="16"/>
        <v>97</v>
      </c>
      <c r="C102" s="53" t="str">
        <f>IF(PlanTareas!C102="","",PlanTareas!C102)</f>
        <v/>
      </c>
      <c r="D102"/>
      <c r="E102" s="44" t="str">
        <f t="shared" si="13"/>
        <v/>
      </c>
      <c r="F102" s="44" t="str">
        <f t="shared" ca="1" si="14"/>
        <v/>
      </c>
      <c r="G102" s="45" t="str">
        <f>IF(C102="","",SUMIF(PlanTareas!$C:$C,C102,PlanTareas!$E:$E))</f>
        <v/>
      </c>
      <c r="H102" s="46" t="str">
        <f t="shared" ca="1" si="15"/>
        <v/>
      </c>
      <c r="I102" s="44" t="str">
        <f t="shared" ca="1" si="15"/>
        <v/>
      </c>
      <c r="J102" s="44" t="str">
        <f t="shared" ca="1" si="15"/>
        <v/>
      </c>
      <c r="K102" s="44" t="str">
        <f t="shared" ca="1" si="15"/>
        <v/>
      </c>
      <c r="L102" s="47" t="str">
        <f t="shared" ca="1" si="15"/>
        <v/>
      </c>
      <c r="M102" s="44" t="str">
        <f t="shared" ca="1" si="18"/>
        <v/>
      </c>
      <c r="N102" s="44" t="str">
        <f t="shared" ca="1" si="18"/>
        <v/>
      </c>
      <c r="O102" s="44" t="str">
        <f t="shared" ca="1" si="18"/>
        <v/>
      </c>
      <c r="P102" s="44" t="str">
        <f t="shared" ca="1" si="18"/>
        <v/>
      </c>
      <c r="Q102" s="44" t="str">
        <f t="shared" ca="1" si="18"/>
        <v/>
      </c>
    </row>
    <row r="103" spans="2:17" x14ac:dyDescent="0.35">
      <c r="B103" s="12">
        <f t="shared" si="16"/>
        <v>98</v>
      </c>
      <c r="C103" s="53" t="str">
        <f>IF(PlanTareas!C103="","",PlanTareas!C103)</f>
        <v/>
      </c>
      <c r="D103"/>
      <c r="E103" s="44" t="str">
        <f t="shared" si="13"/>
        <v/>
      </c>
      <c r="F103" s="44" t="str">
        <f t="shared" ca="1" si="14"/>
        <v/>
      </c>
      <c r="G103" s="45" t="str">
        <f>IF(C103="","",SUMIF(PlanTareas!$C:$C,C103,PlanTareas!$E:$E))</f>
        <v/>
      </c>
      <c r="H103" s="46" t="str">
        <f t="shared" ca="1" si="15"/>
        <v/>
      </c>
      <c r="I103" s="44" t="str">
        <f t="shared" ca="1" si="15"/>
        <v/>
      </c>
      <c r="J103" s="44" t="str">
        <f t="shared" ca="1" si="15"/>
        <v/>
      </c>
      <c r="K103" s="44" t="str">
        <f t="shared" ca="1" si="15"/>
        <v/>
      </c>
      <c r="L103" s="47" t="str">
        <f t="shared" ca="1" si="15"/>
        <v/>
      </c>
      <c r="M103" s="44" t="str">
        <f t="shared" ca="1" si="18"/>
        <v/>
      </c>
      <c r="N103" s="44" t="str">
        <f t="shared" ca="1" si="18"/>
        <v/>
      </c>
      <c r="O103" s="44" t="str">
        <f t="shared" ca="1" si="18"/>
        <v/>
      </c>
      <c r="P103" s="44" t="str">
        <f t="shared" ca="1" si="18"/>
        <v/>
      </c>
      <c r="Q103" s="44" t="str">
        <f t="shared" ca="1" si="18"/>
        <v/>
      </c>
    </row>
    <row r="104" spans="2:17" x14ac:dyDescent="0.35">
      <c r="B104" s="12">
        <f t="shared" si="16"/>
        <v>99</v>
      </c>
      <c r="C104" s="53" t="str">
        <f>IF(PlanTareas!C104="","",PlanTareas!C104)</f>
        <v/>
      </c>
      <c r="D104"/>
      <c r="E104" s="44" t="str">
        <f t="shared" si="13"/>
        <v/>
      </c>
      <c r="F104" s="44" t="str">
        <f t="shared" ca="1" si="14"/>
        <v/>
      </c>
      <c r="G104" s="45" t="str">
        <f>IF(C104="","",SUMIF(PlanTareas!$C:$C,C104,PlanTareas!$E:$E))</f>
        <v/>
      </c>
      <c r="H104" s="46" t="str">
        <f t="shared" ca="1" si="15"/>
        <v/>
      </c>
      <c r="I104" s="44" t="str">
        <f t="shared" ca="1" si="15"/>
        <v/>
      </c>
      <c r="J104" s="44" t="str">
        <f t="shared" ca="1" si="15"/>
        <v/>
      </c>
      <c r="K104" s="44" t="str">
        <f t="shared" ca="1" si="15"/>
        <v/>
      </c>
      <c r="L104" s="47" t="str">
        <f t="shared" ca="1" si="15"/>
        <v/>
      </c>
      <c r="M104" s="44" t="str">
        <f t="shared" ca="1" si="18"/>
        <v/>
      </c>
      <c r="N104" s="44" t="str">
        <f t="shared" ca="1" si="18"/>
        <v/>
      </c>
      <c r="O104" s="44" t="str">
        <f t="shared" ca="1" si="18"/>
        <v/>
      </c>
      <c r="P104" s="44" t="str">
        <f t="shared" ca="1" si="18"/>
        <v/>
      </c>
      <c r="Q104" s="44" t="str">
        <f t="shared" ca="1" si="18"/>
        <v/>
      </c>
    </row>
    <row r="105" spans="2:17" x14ac:dyDescent="0.35">
      <c r="B105" s="12">
        <f t="shared" si="16"/>
        <v>100</v>
      </c>
      <c r="C105" s="53" t="str">
        <f>IF(PlanTareas!C105="","",PlanTareas!C105)</f>
        <v/>
      </c>
      <c r="D105"/>
      <c r="E105" s="44" t="str">
        <f t="shared" si="13"/>
        <v/>
      </c>
      <c r="F105" s="44" t="str">
        <f t="shared" ca="1" si="14"/>
        <v/>
      </c>
      <c r="G105" s="45" t="str">
        <f>IF(C105="","",SUMIF(PlanTareas!$C:$C,C105,PlanTareas!$E:$E))</f>
        <v/>
      </c>
      <c r="H105" s="46" t="str">
        <f t="shared" ca="1" si="15"/>
        <v/>
      </c>
      <c r="I105" s="44" t="str">
        <f t="shared" ca="1" si="15"/>
        <v/>
      </c>
      <c r="J105" s="44" t="str">
        <f t="shared" ca="1" si="15"/>
        <v/>
      </c>
      <c r="K105" s="44" t="str">
        <f t="shared" ca="1" si="15"/>
        <v/>
      </c>
      <c r="L105" s="47" t="str">
        <f t="shared" ca="1" si="15"/>
        <v/>
      </c>
      <c r="M105" s="44" t="str">
        <f t="shared" ca="1" si="18"/>
        <v/>
      </c>
      <c r="N105" s="44" t="str">
        <f t="shared" ca="1" si="18"/>
        <v/>
      </c>
      <c r="O105" s="44" t="str">
        <f t="shared" ca="1" si="18"/>
        <v/>
      </c>
      <c r="P105" s="44" t="str">
        <f t="shared" ca="1" si="18"/>
        <v/>
      </c>
      <c r="Q105" s="44" t="str">
        <f t="shared" ca="1" si="18"/>
        <v/>
      </c>
    </row>
    <row r="106" spans="2:17" x14ac:dyDescent="0.35">
      <c r="B106" s="12">
        <f t="shared" si="16"/>
        <v>101</v>
      </c>
      <c r="C106" s="53" t="str">
        <f>IF(PlanTareas!C106="","",PlanTareas!C106)</f>
        <v/>
      </c>
      <c r="D106"/>
      <c r="E106" s="44" t="str">
        <f t="shared" si="13"/>
        <v/>
      </c>
      <c r="F106" s="44" t="str">
        <f t="shared" ca="1" si="14"/>
        <v/>
      </c>
      <c r="G106" s="45" t="str">
        <f>IF(C106="","",SUMIF(PlanTareas!$C:$C,C106,PlanTareas!$E:$E))</f>
        <v/>
      </c>
      <c r="H106" s="46" t="str">
        <f t="shared" ca="1" si="15"/>
        <v/>
      </c>
      <c r="I106" s="44" t="str">
        <f t="shared" ca="1" si="15"/>
        <v/>
      </c>
      <c r="J106" s="44" t="str">
        <f t="shared" ca="1" si="15"/>
        <v/>
      </c>
      <c r="K106" s="44" t="str">
        <f t="shared" ca="1" si="15"/>
        <v/>
      </c>
      <c r="L106" s="47" t="str">
        <f t="shared" ca="1" si="15"/>
        <v/>
      </c>
      <c r="M106" s="44" t="str">
        <f t="shared" ca="1" si="18"/>
        <v/>
      </c>
      <c r="N106" s="44" t="str">
        <f t="shared" ca="1" si="18"/>
        <v/>
      </c>
      <c r="O106" s="44" t="str">
        <f t="shared" ca="1" si="18"/>
        <v/>
      </c>
      <c r="P106" s="44" t="str">
        <f t="shared" ca="1" si="18"/>
        <v/>
      </c>
      <c r="Q106" s="44" t="str">
        <f t="shared" ca="1" si="18"/>
        <v/>
      </c>
    </row>
    <row r="107" spans="2:17" x14ac:dyDescent="0.35">
      <c r="B107" s="12">
        <f t="shared" si="16"/>
        <v>102</v>
      </c>
      <c r="C107" s="53" t="str">
        <f>IF(PlanTareas!C107="","",PlanTareas!C107)</f>
        <v/>
      </c>
      <c r="D107"/>
      <c r="E107" s="44" t="str">
        <f t="shared" si="13"/>
        <v/>
      </c>
      <c r="F107" s="44" t="str">
        <f t="shared" ca="1" si="14"/>
        <v/>
      </c>
      <c r="G107" s="45" t="str">
        <f>IF(C107="","",SUMIF(PlanTareas!$C:$C,C107,PlanTareas!$E:$E))</f>
        <v/>
      </c>
      <c r="H107" s="46" t="str">
        <f t="shared" ca="1" si="15"/>
        <v/>
      </c>
      <c r="I107" s="44" t="str">
        <f t="shared" ca="1" si="15"/>
        <v/>
      </c>
      <c r="J107" s="44" t="str">
        <f t="shared" ca="1" si="15"/>
        <v/>
      </c>
      <c r="K107" s="44" t="str">
        <f t="shared" ca="1" si="15"/>
        <v/>
      </c>
      <c r="L107" s="47" t="str">
        <f t="shared" ca="1" si="15"/>
        <v/>
      </c>
      <c r="M107" s="44" t="str">
        <f t="shared" ca="1" si="18"/>
        <v/>
      </c>
      <c r="N107" s="44" t="str">
        <f t="shared" ca="1" si="18"/>
        <v/>
      </c>
      <c r="O107" s="44" t="str">
        <f t="shared" ca="1" si="18"/>
        <v/>
      </c>
      <c r="P107" s="44" t="str">
        <f t="shared" ca="1" si="18"/>
        <v/>
      </c>
      <c r="Q107" s="44" t="str">
        <f t="shared" ca="1" si="18"/>
        <v/>
      </c>
    </row>
    <row r="108" spans="2:17" x14ac:dyDescent="0.35">
      <c r="B108" s="12">
        <f t="shared" si="16"/>
        <v>103</v>
      </c>
      <c r="C108" s="53" t="str">
        <f>IF(PlanTareas!C108="","",PlanTareas!C108)</f>
        <v/>
      </c>
      <c r="D108"/>
      <c r="E108" s="44" t="str">
        <f t="shared" si="13"/>
        <v/>
      </c>
      <c r="F108" s="44" t="str">
        <f t="shared" ca="1" si="14"/>
        <v/>
      </c>
      <c r="G108" s="45" t="str">
        <f>IF(C108="","",SUMIF(PlanTareas!$C:$C,C108,PlanTareas!$E:$E))</f>
        <v/>
      </c>
      <c r="H108" s="46" t="str">
        <f t="shared" ca="1" si="15"/>
        <v/>
      </c>
      <c r="I108" s="44" t="str">
        <f t="shared" ca="1" si="15"/>
        <v/>
      </c>
      <c r="J108" s="44" t="str">
        <f t="shared" ca="1" si="15"/>
        <v/>
      </c>
      <c r="K108" s="44" t="str">
        <f t="shared" ca="1" si="15"/>
        <v/>
      </c>
      <c r="L108" s="47" t="str">
        <f t="shared" ca="1" si="15"/>
        <v/>
      </c>
      <c r="M108" s="44" t="str">
        <f t="shared" ca="1" si="18"/>
        <v/>
      </c>
      <c r="N108" s="44" t="str">
        <f t="shared" ca="1" si="18"/>
        <v/>
      </c>
      <c r="O108" s="44" t="str">
        <f t="shared" ca="1" si="18"/>
        <v/>
      </c>
      <c r="P108" s="44" t="str">
        <f t="shared" ca="1" si="18"/>
        <v/>
      </c>
      <c r="Q108" s="44" t="str">
        <f t="shared" ca="1" si="18"/>
        <v/>
      </c>
    </row>
    <row r="109" spans="2:17" x14ac:dyDescent="0.35">
      <c r="B109" s="12">
        <f t="shared" si="16"/>
        <v>104</v>
      </c>
      <c r="C109" s="53" t="str">
        <f>IF(PlanTareas!C109="","",PlanTareas!C109)</f>
        <v/>
      </c>
      <c r="D109"/>
      <c r="E109" s="44" t="str">
        <f t="shared" si="13"/>
        <v/>
      </c>
      <c r="F109" s="44" t="str">
        <f t="shared" ca="1" si="14"/>
        <v/>
      </c>
      <c r="G109" s="45" t="str">
        <f>IF(C109="","",SUMIF(PlanTareas!$C:$C,C109,PlanTareas!$E:$E))</f>
        <v/>
      </c>
      <c r="H109" s="46" t="str">
        <f t="shared" ca="1" si="15"/>
        <v/>
      </c>
      <c r="I109" s="44" t="str">
        <f t="shared" ca="1" si="15"/>
        <v/>
      </c>
      <c r="J109" s="44" t="str">
        <f t="shared" ca="1" si="15"/>
        <v/>
      </c>
      <c r="K109" s="44" t="str">
        <f t="shared" ca="1" si="15"/>
        <v/>
      </c>
      <c r="L109" s="47" t="str">
        <f t="shared" ca="1" si="15"/>
        <v/>
      </c>
      <c r="M109" s="44" t="str">
        <f t="shared" ca="1" si="18"/>
        <v/>
      </c>
      <c r="N109" s="44" t="str">
        <f t="shared" ca="1" si="18"/>
        <v/>
      </c>
      <c r="O109" s="44" t="str">
        <f t="shared" ca="1" si="18"/>
        <v/>
      </c>
      <c r="P109" s="44" t="str">
        <f t="shared" ca="1" si="18"/>
        <v/>
      </c>
      <c r="Q109" s="44" t="str">
        <f t="shared" ca="1" si="18"/>
        <v/>
      </c>
    </row>
    <row r="110" spans="2:17" x14ac:dyDescent="0.35">
      <c r="B110" s="12">
        <f t="shared" si="16"/>
        <v>105</v>
      </c>
      <c r="C110" s="53" t="str">
        <f>IF(PlanTareas!C110="","",PlanTareas!C110)</f>
        <v/>
      </c>
      <c r="D110"/>
      <c r="E110" s="44" t="str">
        <f t="shared" si="13"/>
        <v/>
      </c>
      <c r="F110" s="44" t="str">
        <f t="shared" ca="1" si="14"/>
        <v/>
      </c>
      <c r="G110" s="45" t="str">
        <f>IF(C110="","",SUMIF(PlanTareas!$C:$C,C110,PlanTareas!$E:$E))</f>
        <v/>
      </c>
      <c r="H110" s="46" t="str">
        <f t="shared" ca="1" si="15"/>
        <v/>
      </c>
      <c r="I110" s="44" t="str">
        <f t="shared" ca="1" si="15"/>
        <v/>
      </c>
      <c r="J110" s="44" t="str">
        <f t="shared" ca="1" si="15"/>
        <v/>
      </c>
      <c r="K110" s="44" t="str">
        <f t="shared" ca="1" si="15"/>
        <v/>
      </c>
      <c r="L110" s="47" t="str">
        <f t="shared" ca="1" si="15"/>
        <v/>
      </c>
      <c r="M110" s="44" t="str">
        <f t="shared" ca="1" si="18"/>
        <v/>
      </c>
      <c r="N110" s="44" t="str">
        <f t="shared" ca="1" si="18"/>
        <v/>
      </c>
      <c r="O110" s="44" t="str">
        <f t="shared" ca="1" si="18"/>
        <v/>
      </c>
      <c r="P110" s="44" t="str">
        <f t="shared" ca="1" si="18"/>
        <v/>
      </c>
      <c r="Q110" s="44" t="str">
        <f t="shared" ca="1" si="18"/>
        <v/>
      </c>
    </row>
    <row r="111" spans="2:17" x14ac:dyDescent="0.35">
      <c r="B111" s="12">
        <f t="shared" si="16"/>
        <v>106</v>
      </c>
      <c r="C111" s="53" t="str">
        <f>IF(PlanTareas!C111="","",PlanTareas!C111)</f>
        <v/>
      </c>
      <c r="D111"/>
      <c r="E111" s="44" t="str">
        <f t="shared" si="13"/>
        <v/>
      </c>
      <c r="F111" s="44" t="str">
        <f t="shared" ca="1" si="14"/>
        <v/>
      </c>
      <c r="G111" s="45" t="str">
        <f>IF(C111="","",SUMIF(PlanTareas!$C:$C,C111,PlanTareas!$E:$E))</f>
        <v/>
      </c>
      <c r="H111" s="46" t="str">
        <f t="shared" ca="1" si="15"/>
        <v/>
      </c>
      <c r="I111" s="44" t="str">
        <f t="shared" ca="1" si="15"/>
        <v/>
      </c>
      <c r="J111" s="44" t="str">
        <f t="shared" ca="1" si="15"/>
        <v/>
      </c>
      <c r="K111" s="44" t="str">
        <f t="shared" ca="1" si="15"/>
        <v/>
      </c>
      <c r="L111" s="47" t="str">
        <f t="shared" ca="1" si="15"/>
        <v/>
      </c>
      <c r="M111" s="44" t="str">
        <f t="shared" ca="1" si="18"/>
        <v/>
      </c>
      <c r="N111" s="44" t="str">
        <f t="shared" ca="1" si="18"/>
        <v/>
      </c>
      <c r="O111" s="44" t="str">
        <f t="shared" ca="1" si="18"/>
        <v/>
      </c>
      <c r="P111" s="44" t="str">
        <f t="shared" ca="1" si="18"/>
        <v/>
      </c>
      <c r="Q111" s="44" t="str">
        <f t="shared" ca="1" si="18"/>
        <v/>
      </c>
    </row>
    <row r="112" spans="2:17" x14ac:dyDescent="0.35">
      <c r="B112" s="12">
        <f t="shared" si="16"/>
        <v>107</v>
      </c>
      <c r="C112" s="53" t="str">
        <f>IF(PlanTareas!C112="","",PlanTareas!C112)</f>
        <v/>
      </c>
      <c r="D112"/>
      <c r="E112" s="44" t="str">
        <f t="shared" si="13"/>
        <v/>
      </c>
      <c r="F112" s="44" t="str">
        <f t="shared" ca="1" si="14"/>
        <v/>
      </c>
      <c r="G112" s="45" t="str">
        <f>IF(C112="","",SUMIF(PlanTareas!$C:$C,C112,PlanTareas!$E:$E))</f>
        <v/>
      </c>
      <c r="H112" s="46" t="str">
        <f t="shared" ca="1" si="15"/>
        <v/>
      </c>
      <c r="I112" s="44" t="str">
        <f t="shared" ca="1" si="15"/>
        <v/>
      </c>
      <c r="J112" s="44" t="str">
        <f t="shared" ca="1" si="15"/>
        <v/>
      </c>
      <c r="K112" s="44" t="str">
        <f t="shared" ca="1" si="15"/>
        <v/>
      </c>
      <c r="L112" s="47" t="str">
        <f t="shared" ca="1" si="15"/>
        <v/>
      </c>
      <c r="M112" s="44" t="str">
        <f t="shared" ca="1" si="18"/>
        <v/>
      </c>
      <c r="N112" s="44" t="str">
        <f t="shared" ca="1" si="18"/>
        <v/>
      </c>
      <c r="O112" s="44" t="str">
        <f t="shared" ca="1" si="18"/>
        <v/>
      </c>
      <c r="P112" s="44" t="str">
        <f t="shared" ca="1" si="18"/>
        <v/>
      </c>
      <c r="Q112" s="44" t="str">
        <f t="shared" ca="1" si="18"/>
        <v/>
      </c>
    </row>
    <row r="113" spans="2:17" x14ac:dyDescent="0.35">
      <c r="B113" s="12">
        <f t="shared" si="16"/>
        <v>108</v>
      </c>
      <c r="C113" s="53" t="str">
        <f>IF(PlanTareas!C113="","",PlanTareas!C113)</f>
        <v/>
      </c>
      <c r="D113"/>
      <c r="E113" s="44" t="str">
        <f t="shared" si="13"/>
        <v/>
      </c>
      <c r="F113" s="44" t="str">
        <f t="shared" ca="1" si="14"/>
        <v/>
      </c>
      <c r="G113" s="45" t="str">
        <f>IF(C113="","",SUMIF(PlanTareas!$C:$C,C113,PlanTareas!$E:$E))</f>
        <v/>
      </c>
      <c r="H113" s="46" t="str">
        <f t="shared" ca="1" si="15"/>
        <v/>
      </c>
      <c r="I113" s="44" t="str">
        <f t="shared" ca="1" si="15"/>
        <v/>
      </c>
      <c r="J113" s="44" t="str">
        <f t="shared" ca="1" si="15"/>
        <v/>
      </c>
      <c r="K113" s="44" t="str">
        <f t="shared" ca="1" si="15"/>
        <v/>
      </c>
      <c r="L113" s="47" t="str">
        <f t="shared" ca="1" si="15"/>
        <v/>
      </c>
      <c r="M113" s="44" t="str">
        <f t="shared" ca="1" si="18"/>
        <v/>
      </c>
      <c r="N113" s="44" t="str">
        <f t="shared" ca="1" si="18"/>
        <v/>
      </c>
      <c r="O113" s="44" t="str">
        <f t="shared" ca="1" si="18"/>
        <v/>
      </c>
      <c r="P113" s="44" t="str">
        <f t="shared" ca="1" si="18"/>
        <v/>
      </c>
      <c r="Q113" s="44" t="str">
        <f t="shared" ca="1" si="18"/>
        <v/>
      </c>
    </row>
    <row r="114" spans="2:17" x14ac:dyDescent="0.35">
      <c r="B114" s="12">
        <f t="shared" si="16"/>
        <v>109</v>
      </c>
      <c r="C114" s="53" t="str">
        <f>IF(PlanTareas!C114="","",PlanTareas!C114)</f>
        <v/>
      </c>
      <c r="D114"/>
      <c r="E114" s="44" t="str">
        <f t="shared" si="13"/>
        <v/>
      </c>
      <c r="F114" s="44" t="str">
        <f t="shared" ca="1" si="14"/>
        <v/>
      </c>
      <c r="G114" s="45" t="str">
        <f>IF(C114="","",SUMIF(PlanTareas!$C:$C,C114,PlanTareas!$E:$E))</f>
        <v/>
      </c>
      <c r="H114" s="46" t="str">
        <f t="shared" ca="1" si="15"/>
        <v/>
      </c>
      <c r="I114" s="44" t="str">
        <f t="shared" ca="1" si="15"/>
        <v/>
      </c>
      <c r="J114" s="44" t="str">
        <f t="shared" ca="1" si="15"/>
        <v/>
      </c>
      <c r="K114" s="44" t="str">
        <f t="shared" ca="1" si="15"/>
        <v/>
      </c>
      <c r="L114" s="47" t="str">
        <f t="shared" ca="1" si="15"/>
        <v/>
      </c>
      <c r="M114" s="44" t="str">
        <f t="shared" ca="1" si="18"/>
        <v/>
      </c>
      <c r="N114" s="44" t="str">
        <f t="shared" ca="1" si="18"/>
        <v/>
      </c>
      <c r="O114" s="44" t="str">
        <f t="shared" ca="1" si="18"/>
        <v/>
      </c>
      <c r="P114" s="44" t="str">
        <f t="shared" ca="1" si="18"/>
        <v/>
      </c>
      <c r="Q114" s="44" t="str">
        <f t="shared" ca="1" si="18"/>
        <v/>
      </c>
    </row>
    <row r="115" spans="2:17" x14ac:dyDescent="0.35">
      <c r="B115" s="12">
        <f t="shared" si="16"/>
        <v>110</v>
      </c>
      <c r="C115" s="53" t="str">
        <f>IF(PlanTareas!C115="","",PlanTareas!C115)</f>
        <v/>
      </c>
      <c r="D115"/>
      <c r="E115" s="44" t="str">
        <f t="shared" si="13"/>
        <v/>
      </c>
      <c r="F115" s="44" t="str">
        <f t="shared" ca="1" si="14"/>
        <v/>
      </c>
      <c r="G115" s="45" t="str">
        <f>IF(C115="","",SUMIF(PlanTareas!$C:$C,C115,PlanTareas!$E:$E))</f>
        <v/>
      </c>
      <c r="H115" s="46" t="str">
        <f t="shared" ca="1" si="15"/>
        <v/>
      </c>
      <c r="I115" s="44" t="str">
        <f t="shared" ca="1" si="15"/>
        <v/>
      </c>
      <c r="J115" s="44" t="str">
        <f t="shared" ca="1" si="15"/>
        <v/>
      </c>
      <c r="K115" s="44" t="str">
        <f t="shared" ca="1" si="15"/>
        <v/>
      </c>
      <c r="L115" s="47" t="str">
        <f t="shared" ca="1" si="15"/>
        <v/>
      </c>
      <c r="M115" s="44" t="str">
        <f t="shared" ca="1" si="18"/>
        <v/>
      </c>
      <c r="N115" s="44" t="str">
        <f t="shared" ca="1" si="18"/>
        <v/>
      </c>
      <c r="O115" s="44" t="str">
        <f t="shared" ca="1" si="18"/>
        <v/>
      </c>
      <c r="P115" s="44" t="str">
        <f t="shared" ca="1" si="18"/>
        <v/>
      </c>
      <c r="Q115" s="44" t="str">
        <f t="shared" ca="1" si="18"/>
        <v/>
      </c>
    </row>
    <row r="116" spans="2:17" x14ac:dyDescent="0.35">
      <c r="B116" s="12">
        <f t="shared" si="16"/>
        <v>111</v>
      </c>
      <c r="C116" s="53" t="str">
        <f>IF(PlanTareas!C116="","",PlanTareas!C116)</f>
        <v/>
      </c>
      <c r="D116"/>
      <c r="E116" s="44" t="str">
        <f t="shared" si="13"/>
        <v/>
      </c>
      <c r="F116" s="44" t="str">
        <f t="shared" ca="1" si="14"/>
        <v/>
      </c>
      <c r="G116" s="45" t="str">
        <f>IF(C116="","",SUMIF(PlanTareas!$C:$C,C116,PlanTareas!$E:$E))</f>
        <v/>
      </c>
      <c r="H116" s="46" t="str">
        <f t="shared" ca="1" si="15"/>
        <v/>
      </c>
      <c r="I116" s="44" t="str">
        <f t="shared" ca="1" si="15"/>
        <v/>
      </c>
      <c r="J116" s="44" t="str">
        <f t="shared" ca="1" si="15"/>
        <v/>
      </c>
      <c r="K116" s="44" t="str">
        <f t="shared" ca="1" si="15"/>
        <v/>
      </c>
      <c r="L116" s="47" t="str">
        <f t="shared" ca="1" si="15"/>
        <v/>
      </c>
      <c r="M116" s="44" t="str">
        <f t="shared" ca="1" si="18"/>
        <v/>
      </c>
      <c r="N116" s="44" t="str">
        <f t="shared" ca="1" si="18"/>
        <v/>
      </c>
      <c r="O116" s="44" t="str">
        <f t="shared" ca="1" si="18"/>
        <v/>
      </c>
      <c r="P116" s="44" t="str">
        <f t="shared" ca="1" si="18"/>
        <v/>
      </c>
      <c r="Q116" s="44" t="str">
        <f t="shared" ca="1" si="18"/>
        <v/>
      </c>
    </row>
    <row r="117" spans="2:17" x14ac:dyDescent="0.35">
      <c r="B117" s="12">
        <f t="shared" si="16"/>
        <v>112</v>
      </c>
      <c r="C117" s="53" t="str">
        <f>IF(PlanTareas!C117="","",PlanTareas!C117)</f>
        <v/>
      </c>
      <c r="D117"/>
      <c r="E117" s="44" t="str">
        <f t="shared" si="13"/>
        <v/>
      </c>
      <c r="F117" s="44" t="str">
        <f t="shared" ca="1" si="14"/>
        <v/>
      </c>
      <c r="G117" s="45" t="str">
        <f>IF(C117="","",SUMIF(PlanTareas!$C:$C,C117,PlanTareas!$E:$E))</f>
        <v/>
      </c>
      <c r="H117" s="46" t="str">
        <f t="shared" ca="1" si="15"/>
        <v/>
      </c>
      <c r="I117" s="44" t="str">
        <f t="shared" ca="1" si="15"/>
        <v/>
      </c>
      <c r="J117" s="44" t="str">
        <f t="shared" ca="1" si="15"/>
        <v/>
      </c>
      <c r="K117" s="44" t="str">
        <f t="shared" ca="1" si="15"/>
        <v/>
      </c>
      <c r="L117" s="47" t="str">
        <f t="shared" ca="1" si="15"/>
        <v/>
      </c>
      <c r="M117" s="44" t="str">
        <f t="shared" ca="1" si="18"/>
        <v/>
      </c>
      <c r="N117" s="44" t="str">
        <f t="shared" ca="1" si="18"/>
        <v/>
      </c>
      <c r="O117" s="44" t="str">
        <f t="shared" ca="1" si="18"/>
        <v/>
      </c>
      <c r="P117" s="44" t="str">
        <f t="shared" ca="1" si="18"/>
        <v/>
      </c>
      <c r="Q117" s="44" t="str">
        <f t="shared" ca="1" si="18"/>
        <v/>
      </c>
    </row>
    <row r="118" spans="2:17" x14ac:dyDescent="0.35">
      <c r="B118" s="12">
        <f t="shared" si="16"/>
        <v>113</v>
      </c>
      <c r="C118" s="53" t="str">
        <f>IF(PlanTareas!C118="","",PlanTareas!C118)</f>
        <v/>
      </c>
      <c r="D118"/>
      <c r="E118" s="44" t="str">
        <f t="shared" si="13"/>
        <v/>
      </c>
      <c r="F118" s="44" t="str">
        <f t="shared" ca="1" si="14"/>
        <v/>
      </c>
      <c r="G118" s="45" t="str">
        <f>IF(C118="","",SUMIF(PlanTareas!$C:$C,C118,PlanTareas!$E:$E))</f>
        <v/>
      </c>
      <c r="H118" s="46" t="str">
        <f t="shared" ca="1" si="15"/>
        <v/>
      </c>
      <c r="I118" s="44" t="str">
        <f t="shared" ca="1" si="15"/>
        <v/>
      </c>
      <c r="J118" s="44" t="str">
        <f t="shared" ca="1" si="15"/>
        <v/>
      </c>
      <c r="K118" s="44" t="str">
        <f t="shared" ca="1" si="15"/>
        <v/>
      </c>
      <c r="L118" s="47" t="str">
        <f t="shared" ca="1" si="15"/>
        <v/>
      </c>
      <c r="M118" s="44" t="str">
        <f t="shared" ca="1" si="18"/>
        <v/>
      </c>
      <c r="N118" s="44" t="str">
        <f t="shared" ca="1" si="18"/>
        <v/>
      </c>
      <c r="O118" s="44" t="str">
        <f t="shared" ca="1" si="18"/>
        <v/>
      </c>
      <c r="P118" s="44" t="str">
        <f t="shared" ca="1" si="18"/>
        <v/>
      </c>
      <c r="Q118" s="44" t="str">
        <f t="shared" ca="1" si="18"/>
        <v/>
      </c>
    </row>
    <row r="119" spans="2:17" x14ac:dyDescent="0.35">
      <c r="B119" s="12">
        <f t="shared" si="16"/>
        <v>114</v>
      </c>
      <c r="C119" s="53" t="str">
        <f>IF(PlanTareas!C119="","",PlanTareas!C119)</f>
        <v/>
      </c>
      <c r="D119"/>
      <c r="E119" s="44" t="str">
        <f t="shared" si="13"/>
        <v/>
      </c>
      <c r="F119" s="44" t="str">
        <f t="shared" ca="1" si="14"/>
        <v/>
      </c>
      <c r="G119" s="45" t="str">
        <f>IF(C119="","",SUMIF(PlanTareas!$C:$C,C119,PlanTareas!$E:$E))</f>
        <v/>
      </c>
      <c r="H119" s="46" t="str">
        <f t="shared" ca="1" si="15"/>
        <v/>
      </c>
      <c r="I119" s="44" t="str">
        <f t="shared" ca="1" si="15"/>
        <v/>
      </c>
      <c r="J119" s="44" t="str">
        <f t="shared" ca="1" si="15"/>
        <v/>
      </c>
      <c r="K119" s="44" t="str">
        <f t="shared" ca="1" si="15"/>
        <v/>
      </c>
      <c r="L119" s="47" t="str">
        <f t="shared" ca="1" si="15"/>
        <v/>
      </c>
      <c r="M119" s="44" t="str">
        <f t="shared" ca="1" si="18"/>
        <v/>
      </c>
      <c r="N119" s="44" t="str">
        <f t="shared" ca="1" si="18"/>
        <v/>
      </c>
      <c r="O119" s="44" t="str">
        <f t="shared" ca="1" si="18"/>
        <v/>
      </c>
      <c r="P119" s="44" t="str">
        <f t="shared" ca="1" si="18"/>
        <v/>
      </c>
      <c r="Q119" s="44" t="str">
        <f t="shared" ca="1" si="18"/>
        <v/>
      </c>
    </row>
    <row r="120" spans="2:17" x14ac:dyDescent="0.35">
      <c r="B120" s="12">
        <f t="shared" si="16"/>
        <v>115</v>
      </c>
      <c r="C120" s="53" t="str">
        <f>IF(PlanTareas!C120="","",PlanTareas!C120)</f>
        <v/>
      </c>
      <c r="D120"/>
      <c r="E120" s="44" t="str">
        <f t="shared" si="13"/>
        <v/>
      </c>
      <c r="F120" s="44" t="str">
        <f t="shared" ca="1" si="14"/>
        <v/>
      </c>
      <c r="G120" s="45" t="str">
        <f>IF(C120="","",SUMIF(PlanTareas!$C:$C,C120,PlanTareas!$E:$E))</f>
        <v/>
      </c>
      <c r="H120" s="46" t="str">
        <f t="shared" ca="1" si="15"/>
        <v/>
      </c>
      <c r="I120" s="44" t="str">
        <f t="shared" ca="1" si="15"/>
        <v/>
      </c>
      <c r="J120" s="44" t="str">
        <f t="shared" ca="1" si="15"/>
        <v/>
      </c>
      <c r="K120" s="44" t="str">
        <f t="shared" ca="1" si="15"/>
        <v/>
      </c>
      <c r="L120" s="47" t="str">
        <f t="shared" ca="1" si="15"/>
        <v/>
      </c>
      <c r="M120" s="44" t="str">
        <f t="shared" ca="1" si="18"/>
        <v/>
      </c>
      <c r="N120" s="44" t="str">
        <f t="shared" ca="1" si="18"/>
        <v/>
      </c>
      <c r="O120" s="44" t="str">
        <f t="shared" ca="1" si="18"/>
        <v/>
      </c>
      <c r="P120" s="44" t="str">
        <f t="shared" ca="1" si="18"/>
        <v/>
      </c>
      <c r="Q120" s="44" t="str">
        <f t="shared" ca="1" si="18"/>
        <v/>
      </c>
    </row>
    <row r="121" spans="2:17" x14ac:dyDescent="0.35">
      <c r="B121" s="12">
        <f t="shared" si="16"/>
        <v>116</v>
      </c>
      <c r="C121" s="53" t="str">
        <f>IF(PlanTareas!C121="","",PlanTareas!C121)</f>
        <v/>
      </c>
      <c r="D121"/>
      <c r="E121" s="44" t="str">
        <f t="shared" si="13"/>
        <v/>
      </c>
      <c r="F121" s="44" t="str">
        <f t="shared" ca="1" si="14"/>
        <v/>
      </c>
      <c r="G121" s="45" t="str">
        <f>IF(C121="","",SUMIF(PlanTareas!$C:$C,C121,PlanTareas!$E:$E))</f>
        <v/>
      </c>
      <c r="H121" s="46" t="str">
        <f t="shared" ca="1" si="15"/>
        <v/>
      </c>
      <c r="I121" s="44" t="str">
        <f t="shared" ca="1" si="15"/>
        <v/>
      </c>
      <c r="J121" s="44" t="str">
        <f t="shared" ref="I121:L124" ca="1" si="19">IF($C121="","",SUMIF(INDIRECT("'"&amp;J$5&amp;"'!"&amp;"C$4:C$103"),$C121, INDIRECT("'"&amp;J$5&amp;"'!"&amp;"E$4:E$103")))</f>
        <v/>
      </c>
      <c r="K121" s="44" t="str">
        <f t="shared" ca="1" si="19"/>
        <v/>
      </c>
      <c r="L121" s="47" t="str">
        <f t="shared" ca="1" si="19"/>
        <v/>
      </c>
      <c r="M121" s="44" t="str">
        <f t="shared" ca="1" si="18"/>
        <v/>
      </c>
      <c r="N121" s="44" t="str">
        <f t="shared" ca="1" si="18"/>
        <v/>
      </c>
      <c r="O121" s="44" t="str">
        <f t="shared" ca="1" si="18"/>
        <v/>
      </c>
      <c r="P121" s="44" t="str">
        <f t="shared" ca="1" si="18"/>
        <v/>
      </c>
      <c r="Q121" s="44" t="str">
        <f t="shared" ca="1" si="18"/>
        <v/>
      </c>
    </row>
    <row r="122" spans="2:17" x14ac:dyDescent="0.35">
      <c r="B122" s="12">
        <f t="shared" si="16"/>
        <v>117</v>
      </c>
      <c r="C122" s="53" t="str">
        <f>IF(PlanTareas!C122="","",PlanTareas!C122)</f>
        <v/>
      </c>
      <c r="D122"/>
      <c r="E122" s="44" t="str">
        <f t="shared" si="13"/>
        <v/>
      </c>
      <c r="F122" s="44" t="str">
        <f t="shared" ca="1" si="14"/>
        <v/>
      </c>
      <c r="G122" s="45" t="str">
        <f>IF(C122="","",SUMIF(PlanTareas!$C:$C,C122,PlanTareas!$E:$E))</f>
        <v/>
      </c>
      <c r="H122" s="46" t="str">
        <f t="shared" ca="1" si="15"/>
        <v/>
      </c>
      <c r="I122" s="44" t="str">
        <f t="shared" ca="1" si="19"/>
        <v/>
      </c>
      <c r="J122" s="44" t="str">
        <f t="shared" ca="1" si="19"/>
        <v/>
      </c>
      <c r="K122" s="44" t="str">
        <f t="shared" ca="1" si="19"/>
        <v/>
      </c>
      <c r="L122" s="47" t="str">
        <f t="shared" ca="1" si="19"/>
        <v/>
      </c>
      <c r="M122" s="44" t="str">
        <f t="shared" ca="1" si="18"/>
        <v/>
      </c>
      <c r="N122" s="44" t="str">
        <f t="shared" ca="1" si="18"/>
        <v/>
      </c>
      <c r="O122" s="44" t="str">
        <f t="shared" ca="1" si="18"/>
        <v/>
      </c>
      <c r="P122" s="44" t="str">
        <f t="shared" ca="1" si="18"/>
        <v/>
      </c>
      <c r="Q122" s="44" t="str">
        <f t="shared" ca="1" si="18"/>
        <v/>
      </c>
    </row>
    <row r="123" spans="2:17" x14ac:dyDescent="0.35">
      <c r="B123" s="12">
        <f t="shared" si="16"/>
        <v>118</v>
      </c>
      <c r="C123" s="53" t="str">
        <f>IF(PlanTareas!C123="","",PlanTareas!C123)</f>
        <v/>
      </c>
      <c r="D123"/>
      <c r="E123" s="44" t="str">
        <f t="shared" si="13"/>
        <v/>
      </c>
      <c r="F123" s="44" t="str">
        <f t="shared" ca="1" si="14"/>
        <v/>
      </c>
      <c r="G123" s="45"/>
      <c r="H123" s="46" t="str">
        <f t="shared" ca="1" si="15"/>
        <v/>
      </c>
      <c r="I123" s="44" t="str">
        <f t="shared" ca="1" si="19"/>
        <v/>
      </c>
      <c r="J123" s="44" t="str">
        <f t="shared" ca="1" si="19"/>
        <v/>
      </c>
      <c r="K123" s="44" t="str">
        <f t="shared" ca="1" si="19"/>
        <v/>
      </c>
      <c r="L123" s="47" t="str">
        <f t="shared" ca="1" si="19"/>
        <v/>
      </c>
      <c r="M123" s="44" t="str">
        <f t="shared" ca="1" si="18"/>
        <v/>
      </c>
      <c r="N123" s="44" t="str">
        <f t="shared" ca="1" si="18"/>
        <v/>
      </c>
      <c r="O123" s="44" t="str">
        <f t="shared" ca="1" si="18"/>
        <v/>
      </c>
      <c r="P123" s="44" t="str">
        <f t="shared" ca="1" si="18"/>
        <v/>
      </c>
      <c r="Q123" s="44" t="str">
        <f t="shared" ca="1" si="18"/>
        <v/>
      </c>
    </row>
    <row r="124" spans="2:17" ht="16" thickBot="1" x14ac:dyDescent="0.4">
      <c r="B124" s="12">
        <f t="shared" si="16"/>
        <v>119</v>
      </c>
      <c r="C124" s="53" t="str">
        <f>IF(PlanTareas!C124="","",PlanTareas!C124)</f>
        <v/>
      </c>
      <c r="D124"/>
      <c r="E124" s="44" t="str">
        <f t="shared" si="13"/>
        <v/>
      </c>
      <c r="F124" s="44" t="str">
        <f t="shared" ca="1" si="14"/>
        <v/>
      </c>
      <c r="G124" s="51"/>
      <c r="H124" s="60" t="str">
        <f t="shared" ca="1" si="15"/>
        <v/>
      </c>
      <c r="I124" s="50" t="str">
        <f t="shared" ca="1" si="19"/>
        <v/>
      </c>
      <c r="J124" s="50" t="str">
        <f t="shared" ca="1" si="19"/>
        <v/>
      </c>
      <c r="K124" s="50" t="str">
        <f t="shared" ca="1" si="19"/>
        <v/>
      </c>
      <c r="L124" s="61" t="str">
        <f t="shared" ca="1" si="19"/>
        <v/>
      </c>
      <c r="M124" s="44" t="str">
        <f t="shared" ca="1" si="18"/>
        <v/>
      </c>
      <c r="N124" s="44" t="str">
        <f t="shared" ca="1" si="18"/>
        <v/>
      </c>
      <c r="O124" s="44" t="str">
        <f t="shared" ca="1" si="18"/>
        <v/>
      </c>
      <c r="P124" s="44" t="str">
        <f t="shared" ca="1" si="18"/>
        <v/>
      </c>
      <c r="Q124" s="44" t="str">
        <f t="shared" ca="1" si="18"/>
        <v/>
      </c>
    </row>
  </sheetData>
  <mergeCells count="3">
    <mergeCell ref="H4:L4"/>
    <mergeCell ref="M4:Q4"/>
    <mergeCell ref="C2:L2"/>
  </mergeCells>
  <dataValidations count="2">
    <dataValidation type="list" allowBlank="1" showInputMessage="1" showErrorMessage="1" sqref="C6:C126" xr:uid="{1376FDE7-4D9E-3B48-98E9-A0EC7B0BC59D}">
      <formula1>CodigosActividad</formula1>
    </dataValidation>
    <dataValidation type="list" allowBlank="1" showInputMessage="1" showErrorMessage="1" sqref="R7:R153" xr:uid="{CC86F723-B70A-A14A-81FD-CD1C84F90604}">
      <formula1>MiembrosEquipo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830E7-1A55-FE4A-921A-F1632FAC9E60}">
  <dimension ref="C1:M92"/>
  <sheetViews>
    <sheetView zoomScale="70" zoomScaleNormal="70" workbookViewId="0">
      <selection activeCell="O6" sqref="O6"/>
    </sheetView>
  </sheetViews>
  <sheetFormatPr baseColWidth="10" defaultRowHeight="15.5" x14ac:dyDescent="0.35"/>
  <cols>
    <col min="3" max="3" width="39.1640625" customWidth="1"/>
  </cols>
  <sheetData>
    <row r="1" spans="3:13" x14ac:dyDescent="0.35">
      <c r="D1" s="67"/>
      <c r="E1" s="67"/>
      <c r="F1" s="67"/>
      <c r="G1" s="67" t="s">
        <v>4</v>
      </c>
      <c r="H1" s="67"/>
      <c r="I1" s="67"/>
      <c r="J1" s="67"/>
      <c r="K1" s="67"/>
      <c r="L1" s="67"/>
      <c r="M1" s="157"/>
    </row>
    <row r="2" spans="3:13" ht="0.5" customHeight="1" x14ac:dyDescent="0.35">
      <c r="D2" s="68">
        <f ca="1">SUM(D4:D71)</f>
        <v>7.25</v>
      </c>
      <c r="E2" s="68">
        <f t="shared" ref="E2:K2" ca="1" si="0">SUM(E4:E71)</f>
        <v>35.25</v>
      </c>
      <c r="F2" s="68">
        <f t="shared" ca="1" si="0"/>
        <v>14.5</v>
      </c>
      <c r="G2" s="68">
        <f t="shared" ca="1" si="0"/>
        <v>35.25</v>
      </c>
      <c r="H2" s="68">
        <f t="shared" ca="1" si="0"/>
        <v>14.5</v>
      </c>
      <c r="I2" s="68">
        <f t="shared" ca="1" si="0"/>
        <v>19</v>
      </c>
      <c r="J2" s="68">
        <f t="shared" ca="1" si="0"/>
        <v>16</v>
      </c>
      <c r="K2" s="68">
        <f t="shared" ca="1" si="0"/>
        <v>5.5</v>
      </c>
      <c r="L2" s="68">
        <f t="shared" ref="L2:M2" ca="1" si="1">SUM(L4:L71)</f>
        <v>29.5</v>
      </c>
      <c r="M2" s="158">
        <f t="shared" ca="1" si="1"/>
        <v>92.7</v>
      </c>
    </row>
    <row r="3" spans="3:13" ht="30" customHeight="1" thickBot="1" x14ac:dyDescent="0.4">
      <c r="C3" s="70" t="s">
        <v>19</v>
      </c>
      <c r="D3" s="69">
        <v>4</v>
      </c>
      <c r="E3" s="69">
        <v>5</v>
      </c>
      <c r="F3" s="69">
        <v>6</v>
      </c>
      <c r="G3" s="69">
        <v>5</v>
      </c>
      <c r="H3" s="69">
        <v>6</v>
      </c>
      <c r="I3" s="69">
        <v>7</v>
      </c>
      <c r="J3" s="69">
        <v>8</v>
      </c>
      <c r="K3" s="69">
        <v>9</v>
      </c>
      <c r="L3" s="69">
        <v>10</v>
      </c>
      <c r="M3" s="159">
        <v>11</v>
      </c>
    </row>
    <row r="4" spans="3:13" x14ac:dyDescent="0.35">
      <c r="C4" s="25" t="str">
        <f>IF(DatosProyecto!F3="","",DatosProyecto!F3)</f>
        <v>Asignación de roles</v>
      </c>
      <c r="D4" s="62">
        <f ca="1">SUMIFS(Progresotareas!$E:$E, Progresotareas!$C:$C,ProgresoSemanal!$C4,Progresotareas!$D:$D,ProgresoSemanal!D$3)</f>
        <v>0.25</v>
      </c>
      <c r="E4" s="63">
        <f>SUMIFS(Progresotareas!$E:$E, Progresotareas!$C:$C,ProgresoSemanal!$C4,Progresotareas!$D:$D,ProgresoSemanal!E$3)</f>
        <v>0</v>
      </c>
      <c r="F4" s="63">
        <f>SUMIFS(Progresotareas!$E:$E, Progresotareas!$C:$C,ProgresoSemanal!$C4,Progresotareas!$D:$D,ProgresoSemanal!F$3)</f>
        <v>0</v>
      </c>
      <c r="G4" s="63">
        <f>SUMIFS(Progresotareas!$E:$E, Progresotareas!$C:$C,ProgresoSemanal!$C4,Progresotareas!$D:$D,ProgresoSemanal!G$3)</f>
        <v>0</v>
      </c>
      <c r="H4" s="63">
        <f>SUMIFS(Progresotareas!$E:$E, Progresotareas!$C:$C,ProgresoSemanal!$C4,Progresotareas!$D:$D,ProgresoSemanal!H$3)</f>
        <v>0</v>
      </c>
      <c r="I4" s="63">
        <f>SUMIFS(Progresotareas!$E:$E, Progresotareas!$C:$C,ProgresoSemanal!$C4,Progresotareas!$D:$D,ProgresoSemanal!I$3)</f>
        <v>0</v>
      </c>
      <c r="J4" s="63">
        <f>SUMIFS(Progresotareas!$E:$E, Progresotareas!$C:$C,ProgresoSemanal!$C4,Progresotareas!$D:$D,ProgresoSemanal!J$3)</f>
        <v>0</v>
      </c>
      <c r="K4" s="63">
        <f>SUMIFS(Progresotareas!$E:$E, Progresotareas!$C:$C,ProgresoSemanal!$C4,Progresotareas!$D:$D,ProgresoSemanal!K$3)</f>
        <v>0</v>
      </c>
      <c r="L4" s="63">
        <f>SUMIFS(Progresotareas!$E:$E, Progresotareas!$C:$C,ProgresoSemanal!$C4,Progresotareas!$D:$D,ProgresoSemanal!L$3)</f>
        <v>0</v>
      </c>
      <c r="M4" s="64">
        <f>SUMIFS(Progresotareas!$E:$E, Progresotareas!$C:$C,ProgresoSemanal!$C4,Progresotareas!$D:$D,ProgresoSemanal!M$3)</f>
        <v>0</v>
      </c>
    </row>
    <row r="5" spans="3:13" x14ac:dyDescent="0.35">
      <c r="C5" s="25" t="str">
        <f>IF(DatosProyecto!F4="","",DatosProyecto!F4)</f>
        <v>Estructuración de proyecto</v>
      </c>
      <c r="D5" s="65">
        <f ca="1">SUMIFS(Progresotareas!$E:$E, Progresotareas!$C:$C,ProgresoSemanal!$C5,Progresotareas!$D:$D,ProgresoSemanal!D$3)</f>
        <v>2.5</v>
      </c>
      <c r="E5" s="53">
        <f>SUMIFS(Progresotareas!$E:$E, Progresotareas!$C:$C,ProgresoSemanal!$C5,Progresotareas!$D:$D,ProgresoSemanal!E$3)</f>
        <v>0</v>
      </c>
      <c r="F5" s="53">
        <f>SUMIFS(Progresotareas!$E:$E, Progresotareas!$C:$C,ProgresoSemanal!$C5,Progresotareas!$D:$D,ProgresoSemanal!F$3)</f>
        <v>0</v>
      </c>
      <c r="G5" s="53">
        <f>SUMIFS(Progresotareas!$E:$E, Progresotareas!$C:$C,ProgresoSemanal!$C5,Progresotareas!$D:$D,ProgresoSemanal!G$3)</f>
        <v>0</v>
      </c>
      <c r="H5" s="53">
        <f>SUMIFS(Progresotareas!$E:$E, Progresotareas!$C:$C,ProgresoSemanal!$C5,Progresotareas!$D:$D,ProgresoSemanal!H$3)</f>
        <v>0</v>
      </c>
      <c r="I5" s="53">
        <f>SUMIFS(Progresotareas!$E:$E, Progresotareas!$C:$C,ProgresoSemanal!$C5,Progresotareas!$D:$D,ProgresoSemanal!I$3)</f>
        <v>0</v>
      </c>
      <c r="J5" s="53">
        <f>SUMIFS(Progresotareas!$E:$E, Progresotareas!$C:$C,ProgresoSemanal!$C5,Progresotareas!$D:$D,ProgresoSemanal!J$3)</f>
        <v>0</v>
      </c>
      <c r="K5" s="53">
        <f>SUMIFS(Progresotareas!$E:$E, Progresotareas!$C:$C,ProgresoSemanal!$C5,Progresotareas!$D:$D,ProgresoSemanal!K$3)</f>
        <v>0</v>
      </c>
      <c r="L5" s="53">
        <f>SUMIFS(Progresotareas!$E:$E, Progresotareas!$C:$C,ProgresoSemanal!$C5,Progresotareas!$D:$D,ProgresoSemanal!L$3)</f>
        <v>0</v>
      </c>
      <c r="M5" s="66">
        <f>SUMIFS(Progresotareas!$E:$E, Progresotareas!$C:$C,ProgresoSemanal!$C5,Progresotareas!$D:$D,ProgresoSemanal!M$3)</f>
        <v>0</v>
      </c>
    </row>
    <row r="6" spans="3:13" x14ac:dyDescent="0.35">
      <c r="C6" s="25" t="str">
        <f>IF(DatosProyecto!F5="","",DatosProyecto!F5)</f>
        <v>Redacción estándar de Agendas</v>
      </c>
      <c r="D6" s="65">
        <f ca="1">SUMIFS(Progresotareas!$E:$E, Progresotareas!$C:$C,ProgresoSemanal!$C6,Progresotareas!$D:$D,ProgresoSemanal!D$3)</f>
        <v>0.5</v>
      </c>
      <c r="E6" s="53">
        <f>SUMIFS(Progresotareas!$E:$E, Progresotareas!$C:$C,ProgresoSemanal!$C6,Progresotareas!$D:$D,ProgresoSemanal!E$3)</f>
        <v>0</v>
      </c>
      <c r="F6" s="53">
        <f>SUMIFS(Progresotareas!$E:$E, Progresotareas!$C:$C,ProgresoSemanal!$C6,Progresotareas!$D:$D,ProgresoSemanal!F$3)</f>
        <v>0</v>
      </c>
      <c r="G6" s="53">
        <f>SUMIFS(Progresotareas!$E:$E, Progresotareas!$C:$C,ProgresoSemanal!$C6,Progresotareas!$D:$D,ProgresoSemanal!G$3)</f>
        <v>0</v>
      </c>
      <c r="H6" s="53">
        <f>SUMIFS(Progresotareas!$E:$E, Progresotareas!$C:$C,ProgresoSemanal!$C6,Progresotareas!$D:$D,ProgresoSemanal!H$3)</f>
        <v>0</v>
      </c>
      <c r="I6" s="53">
        <f>SUMIFS(Progresotareas!$E:$E, Progresotareas!$C:$C,ProgresoSemanal!$C6,Progresotareas!$D:$D,ProgresoSemanal!I$3)</f>
        <v>0</v>
      </c>
      <c r="J6" s="53">
        <f>SUMIFS(Progresotareas!$E:$E, Progresotareas!$C:$C,ProgresoSemanal!$C6,Progresotareas!$D:$D,ProgresoSemanal!J$3)</f>
        <v>0</v>
      </c>
      <c r="K6" s="53">
        <f>SUMIFS(Progresotareas!$E:$E, Progresotareas!$C:$C,ProgresoSemanal!$C6,Progresotareas!$D:$D,ProgresoSemanal!K$3)</f>
        <v>0</v>
      </c>
      <c r="L6" s="53">
        <f>SUMIFS(Progresotareas!$E:$E, Progresotareas!$C:$C,ProgresoSemanal!$C6,Progresotareas!$D:$D,ProgresoSemanal!L$3)</f>
        <v>0</v>
      </c>
      <c r="M6" s="66">
        <f>SUMIFS(Progresotareas!$E:$E, Progresotareas!$C:$C,ProgresoSemanal!$C6,Progresotareas!$D:$D,ProgresoSemanal!M$3)</f>
        <v>0</v>
      </c>
    </row>
    <row r="7" spans="3:13" x14ac:dyDescent="0.35">
      <c r="C7" s="25" t="str">
        <f>IF(DatosProyecto!F6="","",DatosProyecto!F6)</f>
        <v>Redacción estándar de Documentación</v>
      </c>
      <c r="D7" s="65">
        <f ca="1">SUMIFS(Progresotareas!$E:$E, Progresotareas!$C:$C,ProgresoSemanal!$C7,Progresotareas!$D:$D,ProgresoSemanal!D$3)</f>
        <v>0.5</v>
      </c>
      <c r="E7" s="53">
        <f>SUMIFS(Progresotareas!$E:$E, Progresotareas!$C:$C,ProgresoSemanal!$C7,Progresotareas!$D:$D,ProgresoSemanal!E$3)</f>
        <v>0</v>
      </c>
      <c r="F7" s="53">
        <f>SUMIFS(Progresotareas!$E:$E, Progresotareas!$C:$C,ProgresoSemanal!$C7,Progresotareas!$D:$D,ProgresoSemanal!F$3)</f>
        <v>0</v>
      </c>
      <c r="G7" s="53">
        <f>SUMIFS(Progresotareas!$E:$E, Progresotareas!$C:$C,ProgresoSemanal!$C7,Progresotareas!$D:$D,ProgresoSemanal!G$3)</f>
        <v>0</v>
      </c>
      <c r="H7" s="53">
        <f>SUMIFS(Progresotareas!$E:$E, Progresotareas!$C:$C,ProgresoSemanal!$C7,Progresotareas!$D:$D,ProgresoSemanal!H$3)</f>
        <v>0</v>
      </c>
      <c r="I7" s="53">
        <f>SUMIFS(Progresotareas!$E:$E, Progresotareas!$C:$C,ProgresoSemanal!$C7,Progresotareas!$D:$D,ProgresoSemanal!I$3)</f>
        <v>0</v>
      </c>
      <c r="J7" s="53">
        <f>SUMIFS(Progresotareas!$E:$E, Progresotareas!$C:$C,ProgresoSemanal!$C7,Progresotareas!$D:$D,ProgresoSemanal!J$3)</f>
        <v>0</v>
      </c>
      <c r="K7" s="53">
        <f>SUMIFS(Progresotareas!$E:$E, Progresotareas!$C:$C,ProgresoSemanal!$C7,Progresotareas!$D:$D,ProgresoSemanal!K$3)</f>
        <v>0</v>
      </c>
      <c r="L7" s="53">
        <f>SUMIFS(Progresotareas!$E:$E, Progresotareas!$C:$C,ProgresoSemanal!$C7,Progresotareas!$D:$D,ProgresoSemanal!L$3)</f>
        <v>0</v>
      </c>
      <c r="M7" s="66">
        <f>SUMIFS(Progresotareas!$E:$E, Progresotareas!$C:$C,ProgresoSemanal!$C7,Progresotareas!$D:$D,ProgresoSemanal!M$3)</f>
        <v>0</v>
      </c>
    </row>
    <row r="8" spans="3:13" x14ac:dyDescent="0.35">
      <c r="C8" s="25" t="str">
        <f>IF(DatosProyecto!F7="","",DatosProyecto!F7)</f>
        <v>Redacción de estándar de Ciclo de Vida</v>
      </c>
      <c r="D8" s="65">
        <f ca="1">SUMIFS(Progresotareas!$E:$E, Progresotareas!$C:$C,ProgresoSemanal!$C8,Progresotareas!$D:$D,ProgresoSemanal!D$3)</f>
        <v>0.5</v>
      </c>
      <c r="E8" s="53">
        <f>SUMIFS(Progresotareas!$E:$E, Progresotareas!$C:$C,ProgresoSemanal!$C8,Progresotareas!$D:$D,ProgresoSemanal!E$3)</f>
        <v>0</v>
      </c>
      <c r="F8" s="53">
        <f>SUMIFS(Progresotareas!$E:$E, Progresotareas!$C:$C,ProgresoSemanal!$C8,Progresotareas!$D:$D,ProgresoSemanal!F$3)</f>
        <v>0</v>
      </c>
      <c r="G8" s="53">
        <f>SUMIFS(Progresotareas!$E:$E, Progresotareas!$C:$C,ProgresoSemanal!$C8,Progresotareas!$D:$D,ProgresoSemanal!G$3)</f>
        <v>0</v>
      </c>
      <c r="H8" s="53">
        <f>SUMIFS(Progresotareas!$E:$E, Progresotareas!$C:$C,ProgresoSemanal!$C8,Progresotareas!$D:$D,ProgresoSemanal!H$3)</f>
        <v>0</v>
      </c>
      <c r="I8" s="53">
        <f>SUMIFS(Progresotareas!$E:$E, Progresotareas!$C:$C,ProgresoSemanal!$C8,Progresotareas!$D:$D,ProgresoSemanal!I$3)</f>
        <v>0</v>
      </c>
      <c r="J8" s="53">
        <f>SUMIFS(Progresotareas!$E:$E, Progresotareas!$C:$C,ProgresoSemanal!$C8,Progresotareas!$D:$D,ProgresoSemanal!J$3)</f>
        <v>0</v>
      </c>
      <c r="K8" s="53">
        <f>SUMIFS(Progresotareas!$E:$E, Progresotareas!$C:$C,ProgresoSemanal!$C8,Progresotareas!$D:$D,ProgresoSemanal!K$3)</f>
        <v>0</v>
      </c>
      <c r="L8" s="53">
        <f>SUMIFS(Progresotareas!$E:$E, Progresotareas!$C:$C,ProgresoSemanal!$C8,Progresotareas!$D:$D,ProgresoSemanal!L$3)</f>
        <v>0</v>
      </c>
      <c r="M8" s="66">
        <f>SUMIFS(Progresotareas!$E:$E, Progresotareas!$C:$C,ProgresoSemanal!$C8,Progresotareas!$D:$D,ProgresoSemanal!M$3)</f>
        <v>0</v>
      </c>
    </row>
    <row r="9" spans="3:13" x14ac:dyDescent="0.35">
      <c r="C9" s="25" t="str">
        <f>IF(DatosProyecto!F8="","",DatosProyecto!F8)</f>
        <v>Redacción de estándar de Diseño Alto Nivel</v>
      </c>
      <c r="D9" s="65">
        <f ca="1">SUMIFS(Progresotareas!$E:$E, Progresotareas!$C:$C,ProgresoSemanal!$C9,Progresotareas!$D:$D,ProgresoSemanal!D$3)</f>
        <v>0.5</v>
      </c>
      <c r="E9" s="53">
        <f>SUMIFS(Progresotareas!$E:$E, Progresotareas!$C:$C,ProgresoSemanal!$C9,Progresotareas!$D:$D,ProgresoSemanal!E$3)</f>
        <v>0</v>
      </c>
      <c r="F9" s="53">
        <f>SUMIFS(Progresotareas!$E:$E, Progresotareas!$C:$C,ProgresoSemanal!$C9,Progresotareas!$D:$D,ProgresoSemanal!F$3)</f>
        <v>0</v>
      </c>
      <c r="G9" s="53">
        <f>SUMIFS(Progresotareas!$E:$E, Progresotareas!$C:$C,ProgresoSemanal!$C9,Progresotareas!$D:$D,ProgresoSemanal!G$3)</f>
        <v>0</v>
      </c>
      <c r="H9" s="53">
        <f>SUMIFS(Progresotareas!$E:$E, Progresotareas!$C:$C,ProgresoSemanal!$C9,Progresotareas!$D:$D,ProgresoSemanal!H$3)</f>
        <v>0</v>
      </c>
      <c r="I9" s="53">
        <f>SUMIFS(Progresotareas!$E:$E, Progresotareas!$C:$C,ProgresoSemanal!$C9,Progresotareas!$D:$D,ProgresoSemanal!I$3)</f>
        <v>0</v>
      </c>
      <c r="J9" s="53">
        <f>SUMIFS(Progresotareas!$E:$E, Progresotareas!$C:$C,ProgresoSemanal!$C9,Progresotareas!$D:$D,ProgresoSemanal!J$3)</f>
        <v>0</v>
      </c>
      <c r="K9" s="53">
        <f>SUMIFS(Progresotareas!$E:$E, Progresotareas!$C:$C,ProgresoSemanal!$C9,Progresotareas!$D:$D,ProgresoSemanal!K$3)</f>
        <v>0</v>
      </c>
      <c r="L9" s="53">
        <f>SUMIFS(Progresotareas!$E:$E, Progresotareas!$C:$C,ProgresoSemanal!$C9,Progresotareas!$D:$D,ProgresoSemanal!L$3)</f>
        <v>0</v>
      </c>
      <c r="M9" s="66">
        <f>SUMIFS(Progresotareas!$E:$E, Progresotareas!$C:$C,ProgresoSemanal!$C9,Progresotareas!$D:$D,ProgresoSemanal!M$3)</f>
        <v>0</v>
      </c>
    </row>
    <row r="10" spans="3:13" x14ac:dyDescent="0.35">
      <c r="C10" s="25" t="str">
        <f>IF(DatosProyecto!F9="","",DatosProyecto!F9)</f>
        <v>Redacción de estándar Diseño de Bajo Nivel</v>
      </c>
      <c r="D10" s="65">
        <f ca="1">SUMIFS(Progresotareas!$E:$E, Progresotareas!$C:$C,ProgresoSemanal!$C10,Progresotareas!$D:$D,ProgresoSemanal!D$3)</f>
        <v>0.5</v>
      </c>
      <c r="E10" s="53">
        <f>SUMIFS(Progresotareas!$E:$E, Progresotareas!$C:$C,ProgresoSemanal!$C10,Progresotareas!$D:$D,ProgresoSemanal!E$3)</f>
        <v>0</v>
      </c>
      <c r="F10" s="53">
        <f>SUMIFS(Progresotareas!$E:$E, Progresotareas!$C:$C,ProgresoSemanal!$C10,Progresotareas!$D:$D,ProgresoSemanal!F$3)</f>
        <v>0</v>
      </c>
      <c r="G10" s="53">
        <f>SUMIFS(Progresotareas!$E:$E, Progresotareas!$C:$C,ProgresoSemanal!$C10,Progresotareas!$D:$D,ProgresoSemanal!G$3)</f>
        <v>0</v>
      </c>
      <c r="H10" s="53">
        <f>SUMIFS(Progresotareas!$E:$E, Progresotareas!$C:$C,ProgresoSemanal!$C10,Progresotareas!$D:$D,ProgresoSemanal!H$3)</f>
        <v>0</v>
      </c>
      <c r="I10" s="53">
        <f>SUMIFS(Progresotareas!$E:$E, Progresotareas!$C:$C,ProgresoSemanal!$C10,Progresotareas!$D:$D,ProgresoSemanal!I$3)</f>
        <v>0</v>
      </c>
      <c r="J10" s="53">
        <f>SUMIFS(Progresotareas!$E:$E, Progresotareas!$C:$C,ProgresoSemanal!$C10,Progresotareas!$D:$D,ProgresoSemanal!J$3)</f>
        <v>0</v>
      </c>
      <c r="K10" s="53">
        <f>SUMIFS(Progresotareas!$E:$E, Progresotareas!$C:$C,ProgresoSemanal!$C10,Progresotareas!$D:$D,ProgresoSemanal!K$3)</f>
        <v>0</v>
      </c>
      <c r="L10" s="53">
        <f>SUMIFS(Progresotareas!$E:$E, Progresotareas!$C:$C,ProgresoSemanal!$C10,Progresotareas!$D:$D,ProgresoSemanal!L$3)</f>
        <v>0</v>
      </c>
      <c r="M10" s="66">
        <f>SUMIFS(Progresotareas!$E:$E, Progresotareas!$C:$C,ProgresoSemanal!$C10,Progresotareas!$D:$D,ProgresoSemanal!M$3)</f>
        <v>0</v>
      </c>
    </row>
    <row r="11" spans="3:13" x14ac:dyDescent="0.35">
      <c r="C11" s="25" t="str">
        <f>IF(DatosProyecto!F10="","",DatosProyecto!F10)</f>
        <v>Redacción de estándar de Codificación</v>
      </c>
      <c r="D11" s="65">
        <f ca="1">SUMIFS(Progresotareas!$E:$E, Progresotareas!$C:$C,ProgresoSemanal!$C11,Progresotareas!$D:$D,ProgresoSemanal!D$3)</f>
        <v>0.5</v>
      </c>
      <c r="E11" s="53">
        <f>SUMIFS(Progresotareas!$E:$E, Progresotareas!$C:$C,ProgresoSemanal!$C11,Progresotareas!$D:$D,ProgresoSemanal!E$3)</f>
        <v>0</v>
      </c>
      <c r="F11" s="53">
        <f>SUMIFS(Progresotareas!$E:$E, Progresotareas!$C:$C,ProgresoSemanal!$C11,Progresotareas!$D:$D,ProgresoSemanal!F$3)</f>
        <v>0</v>
      </c>
      <c r="G11" s="53">
        <f>SUMIFS(Progresotareas!$E:$E, Progresotareas!$C:$C,ProgresoSemanal!$C11,Progresotareas!$D:$D,ProgresoSemanal!G$3)</f>
        <v>0</v>
      </c>
      <c r="H11" s="53">
        <f>SUMIFS(Progresotareas!$E:$E, Progresotareas!$C:$C,ProgresoSemanal!$C11,Progresotareas!$D:$D,ProgresoSemanal!H$3)</f>
        <v>0</v>
      </c>
      <c r="I11" s="53">
        <f>SUMIFS(Progresotareas!$E:$E, Progresotareas!$C:$C,ProgresoSemanal!$C11,Progresotareas!$D:$D,ProgresoSemanal!I$3)</f>
        <v>0</v>
      </c>
      <c r="J11" s="53">
        <f>SUMIFS(Progresotareas!$E:$E, Progresotareas!$C:$C,ProgresoSemanal!$C11,Progresotareas!$D:$D,ProgresoSemanal!J$3)</f>
        <v>0</v>
      </c>
      <c r="K11" s="53">
        <f>SUMIFS(Progresotareas!$E:$E, Progresotareas!$C:$C,ProgresoSemanal!$C11,Progresotareas!$D:$D,ProgresoSemanal!K$3)</f>
        <v>0</v>
      </c>
      <c r="L11" s="53">
        <f>SUMIFS(Progresotareas!$E:$E, Progresotareas!$C:$C,ProgresoSemanal!$C11,Progresotareas!$D:$D,ProgresoSemanal!L$3)</f>
        <v>0</v>
      </c>
      <c r="M11" s="66">
        <f>SUMIFS(Progresotareas!$E:$E, Progresotareas!$C:$C,ProgresoSemanal!$C11,Progresotareas!$D:$D,ProgresoSemanal!M$3)</f>
        <v>0</v>
      </c>
    </row>
    <row r="12" spans="3:13" x14ac:dyDescent="0.35">
      <c r="C12" s="25" t="str">
        <f>IF(DatosProyecto!F11="","",DatosProyecto!F11)</f>
        <v>Redacción de estándar de Requisitos</v>
      </c>
      <c r="D12" s="65">
        <f ca="1">SUMIFS(Progresotareas!$E:$E, Progresotareas!$C:$C,ProgresoSemanal!$C12,Progresotareas!$D:$D,ProgresoSemanal!D$3)</f>
        <v>0.5</v>
      </c>
      <c r="E12" s="53">
        <f>SUMIFS(Progresotareas!$E:$E, Progresotareas!$C:$C,ProgresoSemanal!$C12,Progresotareas!$D:$D,ProgresoSemanal!E$3)</f>
        <v>0</v>
      </c>
      <c r="F12" s="53">
        <f>SUMIFS(Progresotareas!$E:$E, Progresotareas!$C:$C,ProgresoSemanal!$C12,Progresotareas!$D:$D,ProgresoSemanal!F$3)</f>
        <v>0</v>
      </c>
      <c r="G12" s="53">
        <f>SUMIFS(Progresotareas!$E:$E, Progresotareas!$C:$C,ProgresoSemanal!$C12,Progresotareas!$D:$D,ProgresoSemanal!G$3)</f>
        <v>0</v>
      </c>
      <c r="H12" s="53">
        <f>SUMIFS(Progresotareas!$E:$E, Progresotareas!$C:$C,ProgresoSemanal!$C12,Progresotareas!$D:$D,ProgresoSemanal!H$3)</f>
        <v>0</v>
      </c>
      <c r="I12" s="53">
        <f>SUMIFS(Progresotareas!$E:$E, Progresotareas!$C:$C,ProgresoSemanal!$C12,Progresotareas!$D:$D,ProgresoSemanal!I$3)</f>
        <v>0</v>
      </c>
      <c r="J12" s="53">
        <f>SUMIFS(Progresotareas!$E:$E, Progresotareas!$C:$C,ProgresoSemanal!$C12,Progresotareas!$D:$D,ProgresoSemanal!J$3)</f>
        <v>0</v>
      </c>
      <c r="K12" s="53">
        <f>SUMIFS(Progresotareas!$E:$E, Progresotareas!$C:$C,ProgresoSemanal!$C12,Progresotareas!$D:$D,ProgresoSemanal!K$3)</f>
        <v>0</v>
      </c>
      <c r="L12" s="53">
        <f>SUMIFS(Progresotareas!$E:$E, Progresotareas!$C:$C,ProgresoSemanal!$C12,Progresotareas!$D:$D,ProgresoSemanal!L$3)</f>
        <v>0</v>
      </c>
      <c r="M12" s="66">
        <f>SUMIFS(Progresotareas!$E:$E, Progresotareas!$C:$C,ProgresoSemanal!$C12,Progresotareas!$D:$D,ProgresoSemanal!M$3)</f>
        <v>0</v>
      </c>
    </row>
    <row r="13" spans="3:13" x14ac:dyDescent="0.35">
      <c r="C13" s="25" t="str">
        <f>IF(DatosProyecto!F12="","",DatosProyecto!F12)</f>
        <v>Redacción de estándar de Conteo de Líneas de Código</v>
      </c>
      <c r="D13" s="65">
        <f ca="1">SUMIFS(Progresotareas!$E:$E, Progresotareas!$C:$C,ProgresoSemanal!$C13,Progresotareas!$D:$D,ProgresoSemanal!D$3)</f>
        <v>0.5</v>
      </c>
      <c r="E13" s="53">
        <f>SUMIFS(Progresotareas!$E:$E, Progresotareas!$C:$C,ProgresoSemanal!$C13,Progresotareas!$D:$D,ProgresoSemanal!E$3)</f>
        <v>0</v>
      </c>
      <c r="F13" s="53">
        <f>SUMIFS(Progresotareas!$E:$E, Progresotareas!$C:$C,ProgresoSemanal!$C13,Progresotareas!$D:$D,ProgresoSemanal!F$3)</f>
        <v>0</v>
      </c>
      <c r="G13" s="53">
        <f>SUMIFS(Progresotareas!$E:$E, Progresotareas!$C:$C,ProgresoSemanal!$C13,Progresotareas!$D:$D,ProgresoSemanal!G$3)</f>
        <v>0</v>
      </c>
      <c r="H13" s="53">
        <f>SUMIFS(Progresotareas!$E:$E, Progresotareas!$C:$C,ProgresoSemanal!$C13,Progresotareas!$D:$D,ProgresoSemanal!H$3)</f>
        <v>0</v>
      </c>
      <c r="I13" s="53">
        <f>SUMIFS(Progresotareas!$E:$E, Progresotareas!$C:$C,ProgresoSemanal!$C13,Progresotareas!$D:$D,ProgresoSemanal!I$3)</f>
        <v>0</v>
      </c>
      <c r="J13" s="53">
        <f>SUMIFS(Progresotareas!$E:$E, Progresotareas!$C:$C,ProgresoSemanal!$C13,Progresotareas!$D:$D,ProgresoSemanal!J$3)</f>
        <v>0</v>
      </c>
      <c r="K13" s="53">
        <f>SUMIFS(Progresotareas!$E:$E, Progresotareas!$C:$C,ProgresoSemanal!$C13,Progresotareas!$D:$D,ProgresoSemanal!K$3)</f>
        <v>0</v>
      </c>
      <c r="L13" s="53">
        <f>SUMIFS(Progresotareas!$E:$E, Progresotareas!$C:$C,ProgresoSemanal!$C13,Progresotareas!$D:$D,ProgresoSemanal!L$3)</f>
        <v>0</v>
      </c>
      <c r="M13" s="66">
        <f>SUMIFS(Progresotareas!$E:$E, Progresotareas!$C:$C,ProgresoSemanal!$C13,Progresotareas!$D:$D,ProgresoSemanal!M$3)</f>
        <v>0</v>
      </c>
    </row>
    <row r="14" spans="3:13" x14ac:dyDescent="0.35">
      <c r="C14" s="25" t="str">
        <f>IF(DatosProyecto!F13="","",DatosProyecto!F13)</f>
        <v>Redacción de estándar de Defectos</v>
      </c>
      <c r="D14" s="65">
        <f ca="1">SUMIFS(Progresotareas!$E:$E, Progresotareas!$C:$C,ProgresoSemanal!$C14,Progresotareas!$D:$D,ProgresoSemanal!D$3)</f>
        <v>0.5</v>
      </c>
      <c r="E14" s="53">
        <f>SUMIFS(Progresotareas!$E:$E, Progresotareas!$C:$C,ProgresoSemanal!$C14,Progresotareas!$D:$D,ProgresoSemanal!E$3)</f>
        <v>0</v>
      </c>
      <c r="F14" s="53">
        <f>SUMIFS(Progresotareas!$E:$E, Progresotareas!$C:$C,ProgresoSemanal!$C14,Progresotareas!$D:$D,ProgresoSemanal!F$3)</f>
        <v>0</v>
      </c>
      <c r="G14" s="53">
        <f>SUMIFS(Progresotareas!$E:$E, Progresotareas!$C:$C,ProgresoSemanal!$C14,Progresotareas!$D:$D,ProgresoSemanal!G$3)</f>
        <v>0</v>
      </c>
      <c r="H14" s="53">
        <f>SUMIFS(Progresotareas!$E:$E, Progresotareas!$C:$C,ProgresoSemanal!$C14,Progresotareas!$D:$D,ProgresoSemanal!H$3)</f>
        <v>0</v>
      </c>
      <c r="I14" s="53">
        <f>SUMIFS(Progresotareas!$E:$E, Progresotareas!$C:$C,ProgresoSemanal!$C14,Progresotareas!$D:$D,ProgresoSemanal!I$3)</f>
        <v>0</v>
      </c>
      <c r="J14" s="53">
        <f>SUMIFS(Progresotareas!$E:$E, Progresotareas!$C:$C,ProgresoSemanal!$C14,Progresotareas!$D:$D,ProgresoSemanal!J$3)</f>
        <v>0</v>
      </c>
      <c r="K14" s="53">
        <f>SUMIFS(Progresotareas!$E:$E, Progresotareas!$C:$C,ProgresoSemanal!$C14,Progresotareas!$D:$D,ProgresoSemanal!K$3)</f>
        <v>0</v>
      </c>
      <c r="L14" s="53">
        <f>SUMIFS(Progresotareas!$E:$E, Progresotareas!$C:$C,ProgresoSemanal!$C14,Progresotareas!$D:$D,ProgresoSemanal!L$3)</f>
        <v>0</v>
      </c>
      <c r="M14" s="66">
        <f>SUMIFS(Progresotareas!$E:$E, Progresotareas!$C:$C,ProgresoSemanal!$C14,Progresotareas!$D:$D,ProgresoSemanal!M$3)</f>
        <v>0</v>
      </c>
    </row>
    <row r="15" spans="3:13" x14ac:dyDescent="0.35">
      <c r="C15" s="25" t="str">
        <f>IF(DatosProyecto!F14="","",DatosProyecto!F14)</f>
        <v>Elección del estándar de  Proceso de Desarrollo</v>
      </c>
      <c r="D15" s="65">
        <f>SUMIFS(Progresotareas!$E:$E, Progresotareas!$C:$C,ProgresoSemanal!$C15,Progresotareas!$D:$D,ProgresoSemanal!D$3)</f>
        <v>0</v>
      </c>
      <c r="E15" s="53">
        <f ca="1">SUMIFS(Progresotareas!$E:$E, Progresotareas!$C:$C,ProgresoSemanal!$C15,Progresotareas!$D:$D,ProgresoSemanal!E$3)</f>
        <v>0.75</v>
      </c>
      <c r="F15" s="53">
        <f>SUMIFS(Progresotareas!$E:$E, Progresotareas!$C:$C,ProgresoSemanal!$C15,Progresotareas!$D:$D,ProgresoSemanal!F$3)</f>
        <v>0</v>
      </c>
      <c r="G15" s="53">
        <f ca="1">SUMIFS(Progresotareas!$E:$E, Progresotareas!$C:$C,ProgresoSemanal!$C15,Progresotareas!$D:$D,ProgresoSemanal!G$3)</f>
        <v>0.75</v>
      </c>
      <c r="H15" s="53">
        <f>SUMIFS(Progresotareas!$E:$E, Progresotareas!$C:$C,ProgresoSemanal!$C15,Progresotareas!$D:$D,ProgresoSemanal!H$3)</f>
        <v>0</v>
      </c>
      <c r="I15" s="53">
        <f>SUMIFS(Progresotareas!$E:$E, Progresotareas!$C:$C,ProgresoSemanal!$C15,Progresotareas!$D:$D,ProgresoSemanal!I$3)</f>
        <v>0</v>
      </c>
      <c r="J15" s="53">
        <f>SUMIFS(Progresotareas!$E:$E, Progresotareas!$C:$C,ProgresoSemanal!$C15,Progresotareas!$D:$D,ProgresoSemanal!J$3)</f>
        <v>0</v>
      </c>
      <c r="K15" s="53">
        <f>SUMIFS(Progresotareas!$E:$E, Progresotareas!$C:$C,ProgresoSemanal!$C15,Progresotareas!$D:$D,ProgresoSemanal!K$3)</f>
        <v>0</v>
      </c>
      <c r="L15" s="53">
        <f>SUMIFS(Progresotareas!$E:$E, Progresotareas!$C:$C,ProgresoSemanal!$C15,Progresotareas!$D:$D,ProgresoSemanal!L$3)</f>
        <v>0</v>
      </c>
      <c r="M15" s="66">
        <f>SUMIFS(Progresotareas!$E:$E, Progresotareas!$C:$C,ProgresoSemanal!$C15,Progresotareas!$D:$D,ProgresoSemanal!M$3)</f>
        <v>0</v>
      </c>
    </row>
    <row r="16" spans="3:13" x14ac:dyDescent="0.35">
      <c r="C16" s="25" t="str">
        <f>IF(DatosProyecto!F15="","",DatosProyecto!F15)</f>
        <v>Clasificación de Requisitos</v>
      </c>
      <c r="D16" s="65">
        <f>SUMIFS(Progresotareas!$E:$E, Progresotareas!$C:$C,ProgresoSemanal!$C16,Progresotareas!$D:$D,ProgresoSemanal!D$3)</f>
        <v>0</v>
      </c>
      <c r="E16" s="53">
        <f ca="1">SUMIFS(Progresotareas!$E:$E, Progresotareas!$C:$C,ProgresoSemanal!$C16,Progresotareas!$D:$D,ProgresoSemanal!E$3)</f>
        <v>13.5</v>
      </c>
      <c r="F16" s="53">
        <f>SUMIFS(Progresotareas!$E:$E, Progresotareas!$C:$C,ProgresoSemanal!$C16,Progresotareas!$D:$D,ProgresoSemanal!F$3)</f>
        <v>0</v>
      </c>
      <c r="G16" s="53">
        <f ca="1">SUMIFS(Progresotareas!$E:$E, Progresotareas!$C:$C,ProgresoSemanal!$C16,Progresotareas!$D:$D,ProgresoSemanal!G$3)</f>
        <v>13.5</v>
      </c>
      <c r="H16" s="53">
        <f>SUMIFS(Progresotareas!$E:$E, Progresotareas!$C:$C,ProgresoSemanal!$C16,Progresotareas!$D:$D,ProgresoSemanal!H$3)</f>
        <v>0</v>
      </c>
      <c r="I16" s="53">
        <f>SUMIFS(Progresotareas!$E:$E, Progresotareas!$C:$C,ProgresoSemanal!$C16,Progresotareas!$D:$D,ProgresoSemanal!I$3)</f>
        <v>0</v>
      </c>
      <c r="J16" s="53">
        <f>SUMIFS(Progresotareas!$E:$E, Progresotareas!$C:$C,ProgresoSemanal!$C16,Progresotareas!$D:$D,ProgresoSemanal!J$3)</f>
        <v>0</v>
      </c>
      <c r="K16" s="53">
        <f>SUMIFS(Progresotareas!$E:$E, Progresotareas!$C:$C,ProgresoSemanal!$C16,Progresotareas!$D:$D,ProgresoSemanal!K$3)</f>
        <v>0</v>
      </c>
      <c r="L16" s="53">
        <f>SUMIFS(Progresotareas!$E:$E, Progresotareas!$C:$C,ProgresoSemanal!$C16,Progresotareas!$D:$D,ProgresoSemanal!L$3)</f>
        <v>0</v>
      </c>
      <c r="M16" s="66">
        <f>SUMIFS(Progresotareas!$E:$E, Progresotareas!$C:$C,ProgresoSemanal!$C16,Progresotareas!$D:$D,ProgresoSemanal!M$3)</f>
        <v>0</v>
      </c>
    </row>
    <row r="17" spans="3:13" x14ac:dyDescent="0.35">
      <c r="C17" s="25" t="str">
        <f>IF(DatosProyecto!F16="","",DatosProyecto!F16)</f>
        <v>Especificación de Requisitos</v>
      </c>
      <c r="D17" s="65">
        <f>SUMIFS(Progresotareas!$E:$E, Progresotareas!$C:$C,ProgresoSemanal!$C17,Progresotareas!$D:$D,ProgresoSemanal!D$3)</f>
        <v>0</v>
      </c>
      <c r="E17" s="53">
        <f ca="1">SUMIFS(Progresotareas!$E:$E, Progresotareas!$C:$C,ProgresoSemanal!$C17,Progresotareas!$D:$D,ProgresoSemanal!E$3)</f>
        <v>13.5</v>
      </c>
      <c r="F17" s="53">
        <f>SUMIFS(Progresotareas!$E:$E, Progresotareas!$C:$C,ProgresoSemanal!$C17,Progresotareas!$D:$D,ProgresoSemanal!F$3)</f>
        <v>0</v>
      </c>
      <c r="G17" s="53">
        <f ca="1">SUMIFS(Progresotareas!$E:$E, Progresotareas!$C:$C,ProgresoSemanal!$C17,Progresotareas!$D:$D,ProgresoSemanal!G$3)</f>
        <v>13.5</v>
      </c>
      <c r="H17" s="53">
        <f>SUMIFS(Progresotareas!$E:$E, Progresotareas!$C:$C,ProgresoSemanal!$C17,Progresotareas!$D:$D,ProgresoSemanal!H$3)</f>
        <v>0</v>
      </c>
      <c r="I17" s="53">
        <f>SUMIFS(Progresotareas!$E:$E, Progresotareas!$C:$C,ProgresoSemanal!$C17,Progresotareas!$D:$D,ProgresoSemanal!I$3)</f>
        <v>0</v>
      </c>
      <c r="J17" s="53">
        <f>SUMIFS(Progresotareas!$E:$E, Progresotareas!$C:$C,ProgresoSemanal!$C17,Progresotareas!$D:$D,ProgresoSemanal!J$3)</f>
        <v>0</v>
      </c>
      <c r="K17" s="53">
        <f>SUMIFS(Progresotareas!$E:$E, Progresotareas!$C:$C,ProgresoSemanal!$C17,Progresotareas!$D:$D,ProgresoSemanal!K$3)</f>
        <v>0</v>
      </c>
      <c r="L17" s="53">
        <f>SUMIFS(Progresotareas!$E:$E, Progresotareas!$C:$C,ProgresoSemanal!$C17,Progresotareas!$D:$D,ProgresoSemanal!L$3)</f>
        <v>0</v>
      </c>
      <c r="M17" s="66">
        <f>SUMIFS(Progresotareas!$E:$E, Progresotareas!$C:$C,ProgresoSemanal!$C17,Progresotareas!$D:$D,ProgresoSemanal!M$3)</f>
        <v>0</v>
      </c>
    </row>
    <row r="18" spans="3:13" x14ac:dyDescent="0.35">
      <c r="C18" s="25" t="str">
        <f>IF(DatosProyecto!F17="","",DatosProyecto!F17)</f>
        <v>Elaboración del ERS</v>
      </c>
      <c r="D18" s="65">
        <f>SUMIFS(Progresotareas!$E:$E, Progresotareas!$C:$C,ProgresoSemanal!$C18,Progresotareas!$D:$D,ProgresoSemanal!D$3)</f>
        <v>0</v>
      </c>
      <c r="E18" s="53">
        <f>SUMIFS(Progresotareas!$E:$E, Progresotareas!$C:$C,ProgresoSemanal!$C18,Progresotareas!$D:$D,ProgresoSemanal!E$3)</f>
        <v>0</v>
      </c>
      <c r="F18" s="53">
        <f>SUMIFS(Progresotareas!$E:$E, Progresotareas!$C:$C,ProgresoSemanal!$C18,Progresotareas!$D:$D,ProgresoSemanal!F$3)</f>
        <v>0</v>
      </c>
      <c r="G18" s="53">
        <f>SUMIFS(Progresotareas!$E:$E, Progresotareas!$C:$C,ProgresoSemanal!$C18,Progresotareas!$D:$D,ProgresoSemanal!G$3)</f>
        <v>0</v>
      </c>
      <c r="H18" s="53">
        <f>SUMIFS(Progresotareas!$E:$E, Progresotareas!$C:$C,ProgresoSemanal!$C18,Progresotareas!$D:$D,ProgresoSemanal!H$3)</f>
        <v>0</v>
      </c>
      <c r="I18" s="53">
        <f ca="1">SUMIFS(Progresotareas!$E:$E, Progresotareas!$C:$C,ProgresoSemanal!$C18,Progresotareas!$D:$D,ProgresoSemanal!I$3)</f>
        <v>19</v>
      </c>
      <c r="J18" s="53">
        <f>SUMIFS(Progresotareas!$E:$E, Progresotareas!$C:$C,ProgresoSemanal!$C18,Progresotareas!$D:$D,ProgresoSemanal!J$3)</f>
        <v>0</v>
      </c>
      <c r="K18" s="53">
        <f>SUMIFS(Progresotareas!$E:$E, Progresotareas!$C:$C,ProgresoSemanal!$C18,Progresotareas!$D:$D,ProgresoSemanal!K$3)</f>
        <v>0</v>
      </c>
      <c r="L18" s="53">
        <f>SUMIFS(Progresotareas!$E:$E, Progresotareas!$C:$C,ProgresoSemanal!$C18,Progresotareas!$D:$D,ProgresoSemanal!L$3)</f>
        <v>0</v>
      </c>
      <c r="M18" s="66">
        <f>SUMIFS(Progresotareas!$E:$E, Progresotareas!$C:$C,ProgresoSemanal!$C18,Progresotareas!$D:$D,ProgresoSemanal!M$3)</f>
        <v>0</v>
      </c>
    </row>
    <row r="19" spans="3:13" x14ac:dyDescent="0.35">
      <c r="C19" s="25" t="str">
        <f>IF(DatosProyecto!F18="","",DatosProyecto!F18)</f>
        <v>Revisión fase de Requisistos</v>
      </c>
      <c r="D19" s="65">
        <f>SUMIFS(Progresotareas!$E:$E, Progresotareas!$C:$C,ProgresoSemanal!$C19,Progresotareas!$D:$D,ProgresoSemanal!D$3)</f>
        <v>0</v>
      </c>
      <c r="E19" s="53">
        <f>SUMIFS(Progresotareas!$E:$E, Progresotareas!$C:$C,ProgresoSemanal!$C19,Progresotareas!$D:$D,ProgresoSemanal!E$3)</f>
        <v>0</v>
      </c>
      <c r="F19" s="53">
        <f ca="1">SUMIFS(Progresotareas!$E:$E, Progresotareas!$C:$C,ProgresoSemanal!$C19,Progresotareas!$D:$D,ProgresoSemanal!F$3)</f>
        <v>5</v>
      </c>
      <c r="G19" s="53">
        <f>SUMIFS(Progresotareas!$E:$E, Progresotareas!$C:$C,ProgresoSemanal!$C19,Progresotareas!$D:$D,ProgresoSemanal!G$3)</f>
        <v>0</v>
      </c>
      <c r="H19" s="53">
        <f ca="1">SUMIFS(Progresotareas!$E:$E, Progresotareas!$C:$C,ProgresoSemanal!$C19,Progresotareas!$D:$D,ProgresoSemanal!H$3)</f>
        <v>5</v>
      </c>
      <c r="I19" s="53">
        <f>SUMIFS(Progresotareas!$E:$E, Progresotareas!$C:$C,ProgresoSemanal!$C19,Progresotareas!$D:$D,ProgresoSemanal!I$3)</f>
        <v>0</v>
      </c>
      <c r="J19" s="53">
        <f>SUMIFS(Progresotareas!$E:$E, Progresotareas!$C:$C,ProgresoSemanal!$C19,Progresotareas!$D:$D,ProgresoSemanal!J$3)</f>
        <v>0</v>
      </c>
      <c r="K19" s="53">
        <f>SUMIFS(Progresotareas!$E:$E, Progresotareas!$C:$C,ProgresoSemanal!$C19,Progresotareas!$D:$D,ProgresoSemanal!K$3)</f>
        <v>0</v>
      </c>
      <c r="L19" s="53">
        <f>SUMIFS(Progresotareas!$E:$E, Progresotareas!$C:$C,ProgresoSemanal!$C19,Progresotareas!$D:$D,ProgresoSemanal!L$3)</f>
        <v>0</v>
      </c>
      <c r="M19" s="66">
        <f>SUMIFS(Progresotareas!$E:$E, Progresotareas!$C:$C,ProgresoSemanal!$C19,Progresotareas!$D:$D,ProgresoSemanal!M$3)</f>
        <v>0</v>
      </c>
    </row>
    <row r="20" spans="3:13" x14ac:dyDescent="0.35">
      <c r="C20" s="25" t="str">
        <f>IF(DatosProyecto!F19="","",DatosProyecto!F19)</f>
        <v>Planteamiento de la Estrategia de desarrollo</v>
      </c>
      <c r="D20" s="65">
        <f>SUMIFS(Progresotareas!$E:$E, Progresotareas!$C:$C,ProgresoSemanal!$C20,Progresotareas!$D:$D,ProgresoSemanal!D$3)</f>
        <v>0</v>
      </c>
      <c r="E20" s="53">
        <f ca="1">SUMIFS(Progresotareas!$E:$E, Progresotareas!$C:$C,ProgresoSemanal!$C20,Progresotareas!$D:$D,ProgresoSemanal!E$3)</f>
        <v>7.5</v>
      </c>
      <c r="F20" s="53">
        <f>SUMIFS(Progresotareas!$E:$E, Progresotareas!$C:$C,ProgresoSemanal!$C20,Progresotareas!$D:$D,ProgresoSemanal!F$3)</f>
        <v>0</v>
      </c>
      <c r="G20" s="53">
        <f ca="1">SUMIFS(Progresotareas!$E:$E, Progresotareas!$C:$C,ProgresoSemanal!$C20,Progresotareas!$D:$D,ProgresoSemanal!G$3)</f>
        <v>7.5</v>
      </c>
      <c r="H20" s="53">
        <f>SUMIFS(Progresotareas!$E:$E, Progresotareas!$C:$C,ProgresoSemanal!$C20,Progresotareas!$D:$D,ProgresoSemanal!H$3)</f>
        <v>0</v>
      </c>
      <c r="I20" s="53">
        <f>SUMIFS(Progresotareas!$E:$E, Progresotareas!$C:$C,ProgresoSemanal!$C20,Progresotareas!$D:$D,ProgresoSemanal!I$3)</f>
        <v>0</v>
      </c>
      <c r="J20" s="53">
        <f>SUMIFS(Progresotareas!$E:$E, Progresotareas!$C:$C,ProgresoSemanal!$C20,Progresotareas!$D:$D,ProgresoSemanal!J$3)</f>
        <v>0</v>
      </c>
      <c r="K20" s="53">
        <f>SUMIFS(Progresotareas!$E:$E, Progresotareas!$C:$C,ProgresoSemanal!$C20,Progresotareas!$D:$D,ProgresoSemanal!K$3)</f>
        <v>0</v>
      </c>
      <c r="L20" s="53">
        <f>SUMIFS(Progresotareas!$E:$E, Progresotareas!$C:$C,ProgresoSemanal!$C20,Progresotareas!$D:$D,ProgresoSemanal!L$3)</f>
        <v>0</v>
      </c>
      <c r="M20" s="66">
        <f>SUMIFS(Progresotareas!$E:$E, Progresotareas!$C:$C,ProgresoSemanal!$C20,Progresotareas!$D:$D,ProgresoSemanal!M$3)</f>
        <v>0</v>
      </c>
    </row>
    <row r="21" spans="3:13" x14ac:dyDescent="0.35">
      <c r="C21" s="25" t="str">
        <f>IF(DatosProyecto!F20="","",DatosProyecto!F20)</f>
        <v>Redaccion de la Estimación</v>
      </c>
      <c r="D21" s="65">
        <f>SUMIFS(Progresotareas!$E:$E, Progresotareas!$C:$C,ProgresoSemanal!$C21,Progresotareas!$D:$D,ProgresoSemanal!D$3)</f>
        <v>0</v>
      </c>
      <c r="E21" s="53">
        <f>SUMIFS(Progresotareas!$E:$E, Progresotareas!$C:$C,ProgresoSemanal!$C21,Progresotareas!$D:$D,ProgresoSemanal!E$3)</f>
        <v>0</v>
      </c>
      <c r="F21" s="53">
        <f ca="1">SUMIFS(Progresotareas!$E:$E, Progresotareas!$C:$C,ProgresoSemanal!$C21,Progresotareas!$D:$D,ProgresoSemanal!F$3)</f>
        <v>9.5</v>
      </c>
      <c r="G21" s="53">
        <f>SUMIFS(Progresotareas!$E:$E, Progresotareas!$C:$C,ProgresoSemanal!$C21,Progresotareas!$D:$D,ProgresoSemanal!G$3)</f>
        <v>0</v>
      </c>
      <c r="H21" s="53">
        <f ca="1">SUMIFS(Progresotareas!$E:$E, Progresotareas!$C:$C,ProgresoSemanal!$C21,Progresotareas!$D:$D,ProgresoSemanal!H$3)</f>
        <v>9.5</v>
      </c>
      <c r="I21" s="53">
        <f>SUMIFS(Progresotareas!$E:$E, Progresotareas!$C:$C,ProgresoSemanal!$C21,Progresotareas!$D:$D,ProgresoSemanal!I$3)</f>
        <v>0</v>
      </c>
      <c r="J21" s="53">
        <f>SUMIFS(Progresotareas!$E:$E, Progresotareas!$C:$C,ProgresoSemanal!$C21,Progresotareas!$D:$D,ProgresoSemanal!J$3)</f>
        <v>0</v>
      </c>
      <c r="K21" s="53">
        <f>SUMIFS(Progresotareas!$E:$E, Progresotareas!$C:$C,ProgresoSemanal!$C21,Progresotareas!$D:$D,ProgresoSemanal!K$3)</f>
        <v>0</v>
      </c>
      <c r="L21" s="53">
        <f>SUMIFS(Progresotareas!$E:$E, Progresotareas!$C:$C,ProgresoSemanal!$C21,Progresotareas!$D:$D,ProgresoSemanal!L$3)</f>
        <v>0</v>
      </c>
      <c r="M21" s="66">
        <f>SUMIFS(Progresotareas!$E:$E, Progresotareas!$C:$C,ProgresoSemanal!$C21,Progresotareas!$D:$D,ProgresoSemanal!M$3)</f>
        <v>0</v>
      </c>
    </row>
    <row r="22" spans="3:13" x14ac:dyDescent="0.35">
      <c r="C22" s="25" t="str">
        <f>IF(DatosProyecto!F21="","",DatosProyecto!F21)</f>
        <v xml:space="preserve">Redacción de Plan de Gestión de Configuración </v>
      </c>
      <c r="D22" s="65">
        <f>SUMIFS(Progresotareas!$E:$E, Progresotareas!$C:$C,ProgresoSemanal!$C22,Progresotareas!$D:$D,ProgresoSemanal!D$3)</f>
        <v>0</v>
      </c>
      <c r="E22" s="53">
        <f>SUMIFS(Progresotareas!$E:$E, Progresotareas!$C:$C,ProgresoSemanal!$C22,Progresotareas!$D:$D,ProgresoSemanal!E$3)</f>
        <v>0</v>
      </c>
      <c r="F22" s="53">
        <f>SUMIFS(Progresotareas!$E:$E, Progresotareas!$C:$C,ProgresoSemanal!$C22,Progresotareas!$D:$D,ProgresoSemanal!F$3)</f>
        <v>0</v>
      </c>
      <c r="G22" s="53">
        <f>SUMIFS(Progresotareas!$E:$E, Progresotareas!$C:$C,ProgresoSemanal!$C22,Progresotareas!$D:$D,ProgresoSemanal!G$3)</f>
        <v>0</v>
      </c>
      <c r="H22" s="53">
        <f>SUMIFS(Progresotareas!$E:$E, Progresotareas!$C:$C,ProgresoSemanal!$C22,Progresotareas!$D:$D,ProgresoSemanal!H$3)</f>
        <v>0</v>
      </c>
      <c r="I22" s="53">
        <f>SUMIFS(Progresotareas!$E:$E, Progresotareas!$C:$C,ProgresoSemanal!$C22,Progresotareas!$D:$D,ProgresoSemanal!I$3)</f>
        <v>0</v>
      </c>
      <c r="J22" s="53">
        <f ca="1">SUMIFS(Progresotareas!$E:$E, Progresotareas!$C:$C,ProgresoSemanal!$C22,Progresotareas!$D:$D,ProgresoSemanal!J$3)</f>
        <v>16</v>
      </c>
      <c r="K22" s="53">
        <f>SUMIFS(Progresotareas!$E:$E, Progresotareas!$C:$C,ProgresoSemanal!$C22,Progresotareas!$D:$D,ProgresoSemanal!K$3)</f>
        <v>0</v>
      </c>
      <c r="L22" s="53">
        <f>SUMIFS(Progresotareas!$E:$E, Progresotareas!$C:$C,ProgresoSemanal!$C22,Progresotareas!$D:$D,ProgresoSemanal!L$3)</f>
        <v>0</v>
      </c>
      <c r="M22" s="66">
        <f>SUMIFS(Progresotareas!$E:$E, Progresotareas!$C:$C,ProgresoSemanal!$C22,Progresotareas!$D:$D,ProgresoSemanal!M$3)</f>
        <v>0</v>
      </c>
    </row>
    <row r="23" spans="3:13" x14ac:dyDescent="0.35">
      <c r="C23" s="25" t="str">
        <f>IF(DatosProyecto!F22="","",DatosProyecto!F22)</f>
        <v>Revisión del Plan de Gestión de Configuración</v>
      </c>
      <c r="D23" s="65">
        <f>SUMIFS(Progresotareas!$E:$E, Progresotareas!$C:$C,ProgresoSemanal!$C23,Progresotareas!$D:$D,ProgresoSemanal!D$3)</f>
        <v>0</v>
      </c>
      <c r="E23" s="53">
        <f>SUMIFS(Progresotareas!$E:$E, Progresotareas!$C:$C,ProgresoSemanal!$C23,Progresotareas!$D:$D,ProgresoSemanal!E$3)</f>
        <v>0</v>
      </c>
      <c r="F23" s="53">
        <f>SUMIFS(Progresotareas!$E:$E, Progresotareas!$C:$C,ProgresoSemanal!$C23,Progresotareas!$D:$D,ProgresoSemanal!F$3)</f>
        <v>0</v>
      </c>
      <c r="G23" s="53">
        <f>SUMIFS(Progresotareas!$E:$E, Progresotareas!$C:$C,ProgresoSemanal!$C23,Progresotareas!$D:$D,ProgresoSemanal!G$3)</f>
        <v>0</v>
      </c>
      <c r="H23" s="53">
        <f>SUMIFS(Progresotareas!$E:$E, Progresotareas!$C:$C,ProgresoSemanal!$C23,Progresotareas!$D:$D,ProgresoSemanal!H$3)</f>
        <v>0</v>
      </c>
      <c r="I23" s="53">
        <f>SUMIFS(Progresotareas!$E:$E, Progresotareas!$C:$C,ProgresoSemanal!$C23,Progresotareas!$D:$D,ProgresoSemanal!I$3)</f>
        <v>0</v>
      </c>
      <c r="J23" s="53">
        <f>SUMIFS(Progresotareas!$E:$E, Progresotareas!$C:$C,ProgresoSemanal!$C23,Progresotareas!$D:$D,ProgresoSemanal!J$3)</f>
        <v>0</v>
      </c>
      <c r="K23" s="53">
        <f ca="1">SUMIFS(Progresotareas!$E:$E, Progresotareas!$C:$C,ProgresoSemanal!$C23,Progresotareas!$D:$D,ProgresoSemanal!K$3)</f>
        <v>5.5</v>
      </c>
      <c r="L23" s="53">
        <f>SUMIFS(Progresotareas!$E:$E, Progresotareas!$C:$C,ProgresoSemanal!$C23,Progresotareas!$D:$D,ProgresoSemanal!L$3)</f>
        <v>0</v>
      </c>
      <c r="M23" s="66">
        <f>SUMIFS(Progresotareas!$E:$E, Progresotareas!$C:$C,ProgresoSemanal!$C23,Progresotareas!$D:$D,ProgresoSemanal!M$3)</f>
        <v>0</v>
      </c>
    </row>
    <row r="24" spans="3:13" x14ac:dyDescent="0.35">
      <c r="C24" s="25" t="str">
        <f>IF(DatosProyecto!F23="","",DatosProyecto!F23)</f>
        <v>Monitorización del proyecto</v>
      </c>
      <c r="D24" s="65">
        <f>SUMIFS(Progresotareas!$E:$E, Progresotareas!$C:$C,ProgresoSemanal!$C24,Progresotareas!$D:$D,ProgresoSemanal!D$3)</f>
        <v>0</v>
      </c>
      <c r="E24" s="53">
        <f>SUMIFS(Progresotareas!$E:$E, Progresotareas!$C:$C,ProgresoSemanal!$C24,Progresotareas!$D:$D,ProgresoSemanal!E$3)</f>
        <v>0</v>
      </c>
      <c r="F24" s="53">
        <f>SUMIFS(Progresotareas!$E:$E, Progresotareas!$C:$C,ProgresoSemanal!$C24,Progresotareas!$D:$D,ProgresoSemanal!F$3)</f>
        <v>0</v>
      </c>
      <c r="G24" s="53">
        <f>SUMIFS(Progresotareas!$E:$E, Progresotareas!$C:$C,ProgresoSemanal!$C24,Progresotareas!$D:$D,ProgresoSemanal!G$3)</f>
        <v>0</v>
      </c>
      <c r="H24" s="53">
        <f>SUMIFS(Progresotareas!$E:$E, Progresotareas!$C:$C,ProgresoSemanal!$C24,Progresotareas!$D:$D,ProgresoSemanal!H$3)</f>
        <v>0</v>
      </c>
      <c r="I24" s="53">
        <f>SUMIFS(Progresotareas!$E:$E, Progresotareas!$C:$C,ProgresoSemanal!$C24,Progresotareas!$D:$D,ProgresoSemanal!I$3)</f>
        <v>0</v>
      </c>
      <c r="J24" s="53">
        <f>SUMIFS(Progresotareas!$E:$E, Progresotareas!$C:$C,ProgresoSemanal!$C24,Progresotareas!$D:$D,ProgresoSemanal!J$3)</f>
        <v>0</v>
      </c>
      <c r="K24" s="53">
        <f>SUMIFS(Progresotareas!$E:$E, Progresotareas!$C:$C,ProgresoSemanal!$C24,Progresotareas!$D:$D,ProgresoSemanal!K$3)</f>
        <v>0</v>
      </c>
      <c r="L24" s="53">
        <f ca="1">SUMIFS(Progresotareas!$E:$E, Progresotareas!$C:$C,ProgresoSemanal!$C24,Progresotareas!$D:$D,ProgresoSemanal!L$3)</f>
        <v>18</v>
      </c>
      <c r="M24" s="66">
        <f>SUMIFS(Progresotareas!$E:$E, Progresotareas!$C:$C,ProgresoSemanal!$C24,Progresotareas!$D:$D,ProgresoSemanal!M$3)</f>
        <v>0</v>
      </c>
    </row>
    <row r="25" spans="3:13" x14ac:dyDescent="0.35">
      <c r="C25" s="25" t="str">
        <f>IF(DatosProyecto!F24="","",DatosProyecto!F24)</f>
        <v>Revisión de Monitorización del proyecto</v>
      </c>
      <c r="D25" s="65">
        <f>SUMIFS(Progresotareas!$E:$E, Progresotareas!$C:$C,ProgresoSemanal!$C25,Progresotareas!$D:$D,ProgresoSemanal!D$3)</f>
        <v>0</v>
      </c>
      <c r="E25" s="53">
        <f>SUMIFS(Progresotareas!$E:$E, Progresotareas!$C:$C,ProgresoSemanal!$C25,Progresotareas!$D:$D,ProgresoSemanal!E$3)</f>
        <v>0</v>
      </c>
      <c r="F25" s="53">
        <f>SUMIFS(Progresotareas!$E:$E, Progresotareas!$C:$C,ProgresoSemanal!$C25,Progresotareas!$D:$D,ProgresoSemanal!F$3)</f>
        <v>0</v>
      </c>
      <c r="G25" s="53">
        <f>SUMIFS(Progresotareas!$E:$E, Progresotareas!$C:$C,ProgresoSemanal!$C25,Progresotareas!$D:$D,ProgresoSemanal!G$3)</f>
        <v>0</v>
      </c>
      <c r="H25" s="53">
        <f>SUMIFS(Progresotareas!$E:$E, Progresotareas!$C:$C,ProgresoSemanal!$C25,Progresotareas!$D:$D,ProgresoSemanal!H$3)</f>
        <v>0</v>
      </c>
      <c r="I25" s="53">
        <f>SUMIFS(Progresotareas!$E:$E, Progresotareas!$C:$C,ProgresoSemanal!$C25,Progresotareas!$D:$D,ProgresoSemanal!I$3)</f>
        <v>0</v>
      </c>
      <c r="J25" s="53">
        <f>SUMIFS(Progresotareas!$E:$E, Progresotareas!$C:$C,ProgresoSemanal!$C25,Progresotareas!$D:$D,ProgresoSemanal!J$3)</f>
        <v>0</v>
      </c>
      <c r="K25" s="53">
        <f>SUMIFS(Progresotareas!$E:$E, Progresotareas!$C:$C,ProgresoSemanal!$C25,Progresotareas!$D:$D,ProgresoSemanal!K$3)</f>
        <v>0</v>
      </c>
      <c r="L25" s="53">
        <f ca="1">SUMIFS(Progresotareas!$E:$E, Progresotareas!$C:$C,ProgresoSemanal!$C25,Progresotareas!$D:$D,ProgresoSemanal!L$3)</f>
        <v>2.5</v>
      </c>
      <c r="M25" s="66">
        <f>SUMIFS(Progresotareas!$E:$E, Progresotareas!$C:$C,ProgresoSemanal!$C25,Progresotareas!$D:$D,ProgresoSemanal!M$3)</f>
        <v>0</v>
      </c>
    </row>
    <row r="26" spans="3:13" x14ac:dyDescent="0.35">
      <c r="C26" s="25" t="str">
        <f>IF(DatosProyecto!F25="","",DatosProyecto!F25)</f>
        <v>Elaboración de Plan de Calidad</v>
      </c>
      <c r="D26" s="65">
        <f>SUMIFS(Progresotareas!$E:$E, Progresotareas!$C:$C,ProgresoSemanal!$C26,Progresotareas!$D:$D,ProgresoSemanal!D$3)</f>
        <v>0</v>
      </c>
      <c r="E26" s="53">
        <f>SUMIFS(Progresotareas!$E:$E, Progresotareas!$C:$C,ProgresoSemanal!$C26,Progresotareas!$D:$D,ProgresoSemanal!E$3)</f>
        <v>0</v>
      </c>
      <c r="F26" s="53">
        <f>SUMIFS(Progresotareas!$E:$E, Progresotareas!$C:$C,ProgresoSemanal!$C26,Progresotareas!$D:$D,ProgresoSemanal!F$3)</f>
        <v>0</v>
      </c>
      <c r="G26" s="53">
        <f>SUMIFS(Progresotareas!$E:$E, Progresotareas!$C:$C,ProgresoSemanal!$C26,Progresotareas!$D:$D,ProgresoSemanal!G$3)</f>
        <v>0</v>
      </c>
      <c r="H26" s="53">
        <f>SUMIFS(Progresotareas!$E:$E, Progresotareas!$C:$C,ProgresoSemanal!$C26,Progresotareas!$D:$D,ProgresoSemanal!H$3)</f>
        <v>0</v>
      </c>
      <c r="I26" s="53">
        <f>SUMIFS(Progresotareas!$E:$E, Progresotareas!$C:$C,ProgresoSemanal!$C26,Progresotareas!$D:$D,ProgresoSemanal!I$3)</f>
        <v>0</v>
      </c>
      <c r="J26" s="53">
        <f>SUMIFS(Progresotareas!$E:$E, Progresotareas!$C:$C,ProgresoSemanal!$C26,Progresotareas!$D:$D,ProgresoSemanal!J$3)</f>
        <v>0</v>
      </c>
      <c r="K26" s="53">
        <f>SUMIFS(Progresotareas!$E:$E, Progresotareas!$C:$C,ProgresoSemanal!$C26,Progresotareas!$D:$D,ProgresoSemanal!K$3)</f>
        <v>0</v>
      </c>
      <c r="L26" s="53">
        <f ca="1">SUMIFS(Progresotareas!$E:$E, Progresotareas!$C:$C,ProgresoSemanal!$C26,Progresotareas!$D:$D,ProgresoSemanal!L$3)</f>
        <v>9</v>
      </c>
      <c r="M26" s="66">
        <f>SUMIFS(Progresotareas!$E:$E, Progresotareas!$C:$C,ProgresoSemanal!$C26,Progresotareas!$D:$D,ProgresoSemanal!M$3)</f>
        <v>0</v>
      </c>
    </row>
    <row r="27" spans="3:13" x14ac:dyDescent="0.35">
      <c r="C27" s="25" t="str">
        <f>IF(DatosProyecto!F26="","",DatosProyecto!F26)</f>
        <v>Revisión de la elaboración del Plan de Calidad</v>
      </c>
      <c r="D27" s="65">
        <f>SUMIFS(Progresotareas!$E:$E, Progresotareas!$C:$C,ProgresoSemanal!$C27,Progresotareas!$D:$D,ProgresoSemanal!D$3)</f>
        <v>0</v>
      </c>
      <c r="E27" s="53">
        <f>SUMIFS(Progresotareas!$E:$E, Progresotareas!$C:$C,ProgresoSemanal!$C27,Progresotareas!$D:$D,ProgresoSemanal!E$3)</f>
        <v>0</v>
      </c>
      <c r="F27" s="53">
        <f>SUMIFS(Progresotareas!$E:$E, Progresotareas!$C:$C,ProgresoSemanal!$C27,Progresotareas!$D:$D,ProgresoSemanal!F$3)</f>
        <v>0</v>
      </c>
      <c r="G27" s="53">
        <f>SUMIFS(Progresotareas!$E:$E, Progresotareas!$C:$C,ProgresoSemanal!$C27,Progresotareas!$D:$D,ProgresoSemanal!G$3)</f>
        <v>0</v>
      </c>
      <c r="H27" s="53">
        <f>SUMIFS(Progresotareas!$E:$E, Progresotareas!$C:$C,ProgresoSemanal!$C27,Progresotareas!$D:$D,ProgresoSemanal!H$3)</f>
        <v>0</v>
      </c>
      <c r="I27" s="53">
        <f>SUMIFS(Progresotareas!$E:$E, Progresotareas!$C:$C,ProgresoSemanal!$C27,Progresotareas!$D:$D,ProgresoSemanal!I$3)</f>
        <v>0</v>
      </c>
      <c r="J27" s="53">
        <f>SUMIFS(Progresotareas!$E:$E, Progresotareas!$C:$C,ProgresoSemanal!$C27,Progresotareas!$D:$D,ProgresoSemanal!J$3)</f>
        <v>0</v>
      </c>
      <c r="K27" s="53">
        <f>SUMIFS(Progresotareas!$E:$E, Progresotareas!$C:$C,ProgresoSemanal!$C27,Progresotareas!$D:$D,ProgresoSemanal!K$3)</f>
        <v>0</v>
      </c>
      <c r="L27" s="53">
        <f>SUMIFS(Progresotareas!$E:$E, Progresotareas!$C:$C,ProgresoSemanal!$C27,Progresotareas!$D:$D,ProgresoSemanal!L$3)</f>
        <v>0</v>
      </c>
      <c r="M27" s="66">
        <f ca="1">SUMIFS(Progresotareas!$E:$E, Progresotareas!$C:$C,ProgresoSemanal!$C27,Progresotareas!$D:$D,ProgresoSemanal!M$3)</f>
        <v>2</v>
      </c>
    </row>
    <row r="28" spans="3:13" x14ac:dyDescent="0.35">
      <c r="C28" s="25" t="str">
        <f>IF(DatosProyecto!F27="","",DatosProyecto!F27)</f>
        <v>Elaboración PPS</v>
      </c>
      <c r="D28" s="65">
        <f>SUMIFS(Progresotareas!$E:$E, Progresotareas!$C:$C,ProgresoSemanal!$C28,Progresotareas!$D:$D,ProgresoSemanal!D$3)</f>
        <v>0</v>
      </c>
      <c r="E28" s="53">
        <f>SUMIFS(Progresotareas!$E:$E, Progresotareas!$C:$C,ProgresoSemanal!$C28,Progresotareas!$D:$D,ProgresoSemanal!E$3)</f>
        <v>0</v>
      </c>
      <c r="F28" s="53">
        <f>SUMIFS(Progresotareas!$E:$E, Progresotareas!$C:$C,ProgresoSemanal!$C28,Progresotareas!$D:$D,ProgresoSemanal!F$3)</f>
        <v>0</v>
      </c>
      <c r="G28" s="53">
        <f>SUMIFS(Progresotareas!$E:$E, Progresotareas!$C:$C,ProgresoSemanal!$C28,Progresotareas!$D:$D,ProgresoSemanal!G$3)</f>
        <v>0</v>
      </c>
      <c r="H28" s="53">
        <f>SUMIFS(Progresotareas!$E:$E, Progresotareas!$C:$C,ProgresoSemanal!$C28,Progresotareas!$D:$D,ProgresoSemanal!H$3)</f>
        <v>0</v>
      </c>
      <c r="I28" s="53">
        <f>SUMIFS(Progresotareas!$E:$E, Progresotareas!$C:$C,ProgresoSemanal!$C28,Progresotareas!$D:$D,ProgresoSemanal!I$3)</f>
        <v>0</v>
      </c>
      <c r="J28" s="53">
        <f>SUMIFS(Progresotareas!$E:$E, Progresotareas!$C:$C,ProgresoSemanal!$C28,Progresotareas!$D:$D,ProgresoSemanal!J$3)</f>
        <v>0</v>
      </c>
      <c r="K28" s="53">
        <f>SUMIFS(Progresotareas!$E:$E, Progresotareas!$C:$C,ProgresoSemanal!$C28,Progresotareas!$D:$D,ProgresoSemanal!K$3)</f>
        <v>0</v>
      </c>
      <c r="L28" s="53">
        <f>SUMIFS(Progresotareas!$E:$E, Progresotareas!$C:$C,ProgresoSemanal!$C28,Progresotareas!$D:$D,ProgresoSemanal!L$3)</f>
        <v>0</v>
      </c>
      <c r="M28" s="66">
        <f ca="1">SUMIFS(Progresotareas!$E:$E, Progresotareas!$C:$C,ProgresoSemanal!$C28,Progresotareas!$D:$D,ProgresoSemanal!M$3)</f>
        <v>2.2000000000000002</v>
      </c>
    </row>
    <row r="29" spans="3:13" x14ac:dyDescent="0.35">
      <c r="C29" s="25" t="str">
        <f>IF(DatosProyecto!F28="","",DatosProyecto!F28)</f>
        <v>Inspección de ERS y PPS</v>
      </c>
      <c r="D29" s="65">
        <f>SUMIFS(Progresotareas!$E:$E, Progresotareas!$C:$C,ProgresoSemanal!$C29,Progresotareas!$D:$D,ProgresoSemanal!D$3)</f>
        <v>0</v>
      </c>
      <c r="E29" s="53">
        <f>SUMIFS(Progresotareas!$E:$E, Progresotareas!$C:$C,ProgresoSemanal!$C29,Progresotareas!$D:$D,ProgresoSemanal!E$3)</f>
        <v>0</v>
      </c>
      <c r="F29" s="53">
        <f>SUMIFS(Progresotareas!$E:$E, Progresotareas!$C:$C,ProgresoSemanal!$C29,Progresotareas!$D:$D,ProgresoSemanal!F$3)</f>
        <v>0</v>
      </c>
      <c r="G29" s="53">
        <f>SUMIFS(Progresotareas!$E:$E, Progresotareas!$C:$C,ProgresoSemanal!$C29,Progresotareas!$D:$D,ProgresoSemanal!G$3)</f>
        <v>0</v>
      </c>
      <c r="H29" s="53">
        <f>SUMIFS(Progresotareas!$E:$E, Progresotareas!$C:$C,ProgresoSemanal!$C29,Progresotareas!$D:$D,ProgresoSemanal!H$3)</f>
        <v>0</v>
      </c>
      <c r="I29" s="53">
        <f>SUMIFS(Progresotareas!$E:$E, Progresotareas!$C:$C,ProgresoSemanal!$C29,Progresotareas!$D:$D,ProgresoSemanal!I$3)</f>
        <v>0</v>
      </c>
      <c r="J29" s="53">
        <f>SUMIFS(Progresotareas!$E:$E, Progresotareas!$C:$C,ProgresoSemanal!$C29,Progresotareas!$D:$D,ProgresoSemanal!J$3)</f>
        <v>0</v>
      </c>
      <c r="K29" s="53">
        <f>SUMIFS(Progresotareas!$E:$E, Progresotareas!$C:$C,ProgresoSemanal!$C29,Progresotareas!$D:$D,ProgresoSemanal!K$3)</f>
        <v>0</v>
      </c>
      <c r="L29" s="53">
        <f>SUMIFS(Progresotareas!$E:$E, Progresotareas!$C:$C,ProgresoSemanal!$C29,Progresotareas!$D:$D,ProgresoSemanal!L$3)</f>
        <v>0</v>
      </c>
      <c r="M29" s="66">
        <f ca="1">SUMIFS(Progresotareas!$E:$E, Progresotareas!$C:$C,ProgresoSemanal!$C29,Progresotareas!$D:$D,ProgresoSemanal!M$3)</f>
        <v>5.5</v>
      </c>
    </row>
    <row r="30" spans="3:13" x14ac:dyDescent="0.35">
      <c r="C30" s="25" t="str">
        <f>IF(DatosProyecto!F29="","",DatosProyecto!F29)</f>
        <v>Planificación de Diseño de proyecto</v>
      </c>
      <c r="D30" s="65">
        <f>SUMIFS(Progresotareas!$E:$E, Progresotareas!$C:$C,ProgresoSemanal!$C30,Progresotareas!$D:$D,ProgresoSemanal!D$3)</f>
        <v>0</v>
      </c>
      <c r="E30" s="53">
        <f>SUMIFS(Progresotareas!$E:$E, Progresotareas!$C:$C,ProgresoSemanal!$C30,Progresotareas!$D:$D,ProgresoSemanal!E$3)</f>
        <v>0</v>
      </c>
      <c r="F30" s="53">
        <f>SUMIFS(Progresotareas!$E:$E, Progresotareas!$C:$C,ProgresoSemanal!$C30,Progresotareas!$D:$D,ProgresoSemanal!F$3)</f>
        <v>0</v>
      </c>
      <c r="G30" s="53">
        <f>SUMIFS(Progresotareas!$E:$E, Progresotareas!$C:$C,ProgresoSemanal!$C30,Progresotareas!$D:$D,ProgresoSemanal!G$3)</f>
        <v>0</v>
      </c>
      <c r="H30" s="53">
        <f>SUMIFS(Progresotareas!$E:$E, Progresotareas!$C:$C,ProgresoSemanal!$C30,Progresotareas!$D:$D,ProgresoSemanal!H$3)</f>
        <v>0</v>
      </c>
      <c r="I30" s="53">
        <f>SUMIFS(Progresotareas!$E:$E, Progresotareas!$C:$C,ProgresoSemanal!$C30,Progresotareas!$D:$D,ProgresoSemanal!I$3)</f>
        <v>0</v>
      </c>
      <c r="J30" s="53">
        <f>SUMIFS(Progresotareas!$E:$E, Progresotareas!$C:$C,ProgresoSemanal!$C30,Progresotareas!$D:$D,ProgresoSemanal!J$3)</f>
        <v>0</v>
      </c>
      <c r="K30" s="53">
        <f>SUMIFS(Progresotareas!$E:$E, Progresotareas!$C:$C,ProgresoSemanal!$C30,Progresotareas!$D:$D,ProgresoSemanal!K$3)</f>
        <v>0</v>
      </c>
      <c r="L30" s="53">
        <f>SUMIFS(Progresotareas!$E:$E, Progresotareas!$C:$C,ProgresoSemanal!$C30,Progresotareas!$D:$D,ProgresoSemanal!L$3)</f>
        <v>0</v>
      </c>
      <c r="M30" s="66">
        <f ca="1">SUMIFS(Progresotareas!$E:$E, Progresotareas!$C:$C,ProgresoSemanal!$C30,Progresotareas!$D:$D,ProgresoSemanal!M$3)</f>
        <v>10</v>
      </c>
    </row>
    <row r="31" spans="3:13" x14ac:dyDescent="0.35">
      <c r="C31" s="25" t="str">
        <f>IF(DatosProyecto!F30="","",DatosProyecto!F30)</f>
        <v>Realizar DAN</v>
      </c>
      <c r="D31" s="65">
        <f>SUMIFS(Progresotareas!$E:$E, Progresotareas!$C:$C,ProgresoSemanal!$C31,Progresotareas!$D:$D,ProgresoSemanal!D$3)</f>
        <v>0</v>
      </c>
      <c r="E31" s="53">
        <f>SUMIFS(Progresotareas!$E:$E, Progresotareas!$C:$C,ProgresoSemanal!$C31,Progresotareas!$D:$D,ProgresoSemanal!E$3)</f>
        <v>0</v>
      </c>
      <c r="F31" s="53">
        <f>SUMIFS(Progresotareas!$E:$E, Progresotareas!$C:$C,ProgresoSemanal!$C31,Progresotareas!$D:$D,ProgresoSemanal!F$3)</f>
        <v>0</v>
      </c>
      <c r="G31" s="53">
        <f>SUMIFS(Progresotareas!$E:$E, Progresotareas!$C:$C,ProgresoSemanal!$C31,Progresotareas!$D:$D,ProgresoSemanal!G$3)</f>
        <v>0</v>
      </c>
      <c r="H31" s="53">
        <f>SUMIFS(Progresotareas!$E:$E, Progresotareas!$C:$C,ProgresoSemanal!$C31,Progresotareas!$D:$D,ProgresoSemanal!H$3)</f>
        <v>0</v>
      </c>
      <c r="I31" s="53">
        <f>SUMIFS(Progresotareas!$E:$E, Progresotareas!$C:$C,ProgresoSemanal!$C31,Progresotareas!$D:$D,ProgresoSemanal!I$3)</f>
        <v>0</v>
      </c>
      <c r="J31" s="53">
        <f>SUMIFS(Progresotareas!$E:$E, Progresotareas!$C:$C,ProgresoSemanal!$C31,Progresotareas!$D:$D,ProgresoSemanal!J$3)</f>
        <v>0</v>
      </c>
      <c r="K31" s="53">
        <f>SUMIFS(Progresotareas!$E:$E, Progresotareas!$C:$C,ProgresoSemanal!$C31,Progresotareas!$D:$D,ProgresoSemanal!K$3)</f>
        <v>0</v>
      </c>
      <c r="L31" s="53">
        <f>SUMIFS(Progresotareas!$E:$E, Progresotareas!$C:$C,ProgresoSemanal!$C31,Progresotareas!$D:$D,ProgresoSemanal!L$3)</f>
        <v>0</v>
      </c>
      <c r="M31" s="66">
        <f ca="1">SUMIFS(Progresotareas!$E:$E, Progresotareas!$C:$C,ProgresoSemanal!$C31,Progresotareas!$D:$D,ProgresoSemanal!M$3)</f>
        <v>5</v>
      </c>
    </row>
    <row r="32" spans="3:13" x14ac:dyDescent="0.35">
      <c r="C32" s="25" t="str">
        <f>IF(DatosProyecto!F31="","",DatosProyecto!F31)</f>
        <v>Elaboración PPI</v>
      </c>
      <c r="D32" s="65">
        <f>SUMIFS(Progresotareas!$E:$E, Progresotareas!$C:$C,ProgresoSemanal!$C32,Progresotareas!$D:$D,ProgresoSemanal!D$3)</f>
        <v>0</v>
      </c>
      <c r="E32" s="53">
        <f>SUMIFS(Progresotareas!$E:$E, Progresotareas!$C:$C,ProgresoSemanal!$C32,Progresotareas!$D:$D,ProgresoSemanal!E$3)</f>
        <v>0</v>
      </c>
      <c r="F32" s="53">
        <f>SUMIFS(Progresotareas!$E:$E, Progresotareas!$C:$C,ProgresoSemanal!$C32,Progresotareas!$D:$D,ProgresoSemanal!F$3)</f>
        <v>0</v>
      </c>
      <c r="G32" s="53">
        <f>SUMIFS(Progresotareas!$E:$E, Progresotareas!$C:$C,ProgresoSemanal!$C32,Progresotareas!$D:$D,ProgresoSemanal!G$3)</f>
        <v>0</v>
      </c>
      <c r="H32" s="53">
        <f>SUMIFS(Progresotareas!$E:$E, Progresotareas!$C:$C,ProgresoSemanal!$C32,Progresotareas!$D:$D,ProgresoSemanal!H$3)</f>
        <v>0</v>
      </c>
      <c r="I32" s="53">
        <f>SUMIFS(Progresotareas!$E:$E, Progresotareas!$C:$C,ProgresoSemanal!$C32,Progresotareas!$D:$D,ProgresoSemanal!I$3)</f>
        <v>0</v>
      </c>
      <c r="J32" s="53">
        <f>SUMIFS(Progresotareas!$E:$E, Progresotareas!$C:$C,ProgresoSemanal!$C32,Progresotareas!$D:$D,ProgresoSemanal!J$3)</f>
        <v>0</v>
      </c>
      <c r="K32" s="53">
        <f>SUMIFS(Progresotareas!$E:$E, Progresotareas!$C:$C,ProgresoSemanal!$C32,Progresotareas!$D:$D,ProgresoSemanal!K$3)</f>
        <v>0</v>
      </c>
      <c r="L32" s="53">
        <f>SUMIFS(Progresotareas!$E:$E, Progresotareas!$C:$C,ProgresoSemanal!$C32,Progresotareas!$D:$D,ProgresoSemanal!L$3)</f>
        <v>0</v>
      </c>
      <c r="M32" s="66">
        <f ca="1">SUMIFS(Progresotareas!$E:$E, Progresotareas!$C:$C,ProgresoSemanal!$C32,Progresotareas!$D:$D,ProgresoSemanal!M$3)</f>
        <v>3.5</v>
      </c>
    </row>
    <row r="33" spans="3:13" x14ac:dyDescent="0.35">
      <c r="C33" s="25" t="str">
        <f>IF(DatosProyecto!F32="","",DatosProyecto!F32)</f>
        <v>Realizar DBN</v>
      </c>
      <c r="D33" s="65">
        <f>SUMIFS(Progresotareas!$E:$E, Progresotareas!$C:$C,ProgresoSemanal!$C33,Progresotareas!$D:$D,ProgresoSemanal!D$3)</f>
        <v>0</v>
      </c>
      <c r="E33" s="53">
        <f>SUMIFS(Progresotareas!$E:$E, Progresotareas!$C:$C,ProgresoSemanal!$C33,Progresotareas!$D:$D,ProgresoSemanal!E$3)</f>
        <v>0</v>
      </c>
      <c r="F33" s="53">
        <f>SUMIFS(Progresotareas!$E:$E, Progresotareas!$C:$C,ProgresoSemanal!$C33,Progresotareas!$D:$D,ProgresoSemanal!F$3)</f>
        <v>0</v>
      </c>
      <c r="G33" s="53">
        <f>SUMIFS(Progresotareas!$E:$E, Progresotareas!$C:$C,ProgresoSemanal!$C33,Progresotareas!$D:$D,ProgresoSemanal!G$3)</f>
        <v>0</v>
      </c>
      <c r="H33" s="53">
        <f>SUMIFS(Progresotareas!$E:$E, Progresotareas!$C:$C,ProgresoSemanal!$C33,Progresotareas!$D:$D,ProgresoSemanal!H$3)</f>
        <v>0</v>
      </c>
      <c r="I33" s="53">
        <f>SUMIFS(Progresotareas!$E:$E, Progresotareas!$C:$C,ProgresoSemanal!$C33,Progresotareas!$D:$D,ProgresoSemanal!I$3)</f>
        <v>0</v>
      </c>
      <c r="J33" s="53">
        <f>SUMIFS(Progresotareas!$E:$E, Progresotareas!$C:$C,ProgresoSemanal!$C33,Progresotareas!$D:$D,ProgresoSemanal!J$3)</f>
        <v>0</v>
      </c>
      <c r="K33" s="53">
        <f>SUMIFS(Progresotareas!$E:$E, Progresotareas!$C:$C,ProgresoSemanal!$C33,Progresotareas!$D:$D,ProgresoSemanal!K$3)</f>
        <v>0</v>
      </c>
      <c r="L33" s="53">
        <f>SUMIFS(Progresotareas!$E:$E, Progresotareas!$C:$C,ProgresoSemanal!$C33,Progresotareas!$D:$D,ProgresoSemanal!L$3)</f>
        <v>0</v>
      </c>
      <c r="M33" s="66">
        <f ca="1">SUMIFS(Progresotareas!$E:$E, Progresotareas!$C:$C,ProgresoSemanal!$C33,Progresotareas!$D:$D,ProgresoSemanal!M$3)</f>
        <v>6</v>
      </c>
    </row>
    <row r="34" spans="3:13" x14ac:dyDescent="0.35">
      <c r="C34" s="25" t="str">
        <f>IF(DatosProyecto!F33="","",DatosProyecto!F33)</f>
        <v>Revision DAN y PPI</v>
      </c>
      <c r="D34" s="65">
        <f>SUMIFS(Progresotareas!$E:$E, Progresotareas!$C:$C,ProgresoSemanal!$C34,Progresotareas!$D:$D,ProgresoSemanal!D$3)</f>
        <v>0</v>
      </c>
      <c r="E34" s="53">
        <f>SUMIFS(Progresotareas!$E:$E, Progresotareas!$C:$C,ProgresoSemanal!$C34,Progresotareas!$D:$D,ProgresoSemanal!E$3)</f>
        <v>0</v>
      </c>
      <c r="F34" s="53">
        <f>SUMIFS(Progresotareas!$E:$E, Progresotareas!$C:$C,ProgresoSemanal!$C34,Progresotareas!$D:$D,ProgresoSemanal!F$3)</f>
        <v>0</v>
      </c>
      <c r="G34" s="53">
        <f>SUMIFS(Progresotareas!$E:$E, Progresotareas!$C:$C,ProgresoSemanal!$C34,Progresotareas!$D:$D,ProgresoSemanal!G$3)</f>
        <v>0</v>
      </c>
      <c r="H34" s="53">
        <f>SUMIFS(Progresotareas!$E:$E, Progresotareas!$C:$C,ProgresoSemanal!$C34,Progresotareas!$D:$D,ProgresoSemanal!H$3)</f>
        <v>0</v>
      </c>
      <c r="I34" s="53">
        <f>SUMIFS(Progresotareas!$E:$E, Progresotareas!$C:$C,ProgresoSemanal!$C34,Progresotareas!$D:$D,ProgresoSemanal!I$3)</f>
        <v>0</v>
      </c>
      <c r="J34" s="53">
        <f>SUMIFS(Progresotareas!$E:$E, Progresotareas!$C:$C,ProgresoSemanal!$C34,Progresotareas!$D:$D,ProgresoSemanal!J$3)</f>
        <v>0</v>
      </c>
      <c r="K34" s="53">
        <f>SUMIFS(Progresotareas!$E:$E, Progresotareas!$C:$C,ProgresoSemanal!$C34,Progresotareas!$D:$D,ProgresoSemanal!K$3)</f>
        <v>0</v>
      </c>
      <c r="L34" s="53">
        <f>SUMIFS(Progresotareas!$E:$E, Progresotareas!$C:$C,ProgresoSemanal!$C34,Progresotareas!$D:$D,ProgresoSemanal!L$3)</f>
        <v>0</v>
      </c>
      <c r="M34" s="66">
        <f ca="1">SUMIFS(Progresotareas!$E:$E, Progresotareas!$C:$C,ProgresoSemanal!$C34,Progresotareas!$D:$D,ProgresoSemanal!M$3)</f>
        <v>0.5</v>
      </c>
    </row>
    <row r="35" spans="3:13" x14ac:dyDescent="0.35">
      <c r="C35" s="25" t="str">
        <f>IF(DatosProyecto!F34="","",DatosProyecto!F34)</f>
        <v>Revisión DBN</v>
      </c>
      <c r="D35" s="65">
        <f>SUMIFS(Progresotareas!$E:$E, Progresotareas!$C:$C,ProgresoSemanal!$C35,Progresotareas!$D:$D,ProgresoSemanal!D$3)</f>
        <v>0</v>
      </c>
      <c r="E35" s="53">
        <f>SUMIFS(Progresotareas!$E:$E, Progresotareas!$C:$C,ProgresoSemanal!$C35,Progresotareas!$D:$D,ProgresoSemanal!E$3)</f>
        <v>0</v>
      </c>
      <c r="F35" s="53">
        <f>SUMIFS(Progresotareas!$E:$E, Progresotareas!$C:$C,ProgresoSemanal!$C35,Progresotareas!$D:$D,ProgresoSemanal!F$3)</f>
        <v>0</v>
      </c>
      <c r="G35" s="53">
        <f>SUMIFS(Progresotareas!$E:$E, Progresotareas!$C:$C,ProgresoSemanal!$C35,Progresotareas!$D:$D,ProgresoSemanal!G$3)</f>
        <v>0</v>
      </c>
      <c r="H35" s="53">
        <f>SUMIFS(Progresotareas!$E:$E, Progresotareas!$C:$C,ProgresoSemanal!$C35,Progresotareas!$D:$D,ProgresoSemanal!H$3)</f>
        <v>0</v>
      </c>
      <c r="I35" s="53">
        <f>SUMIFS(Progresotareas!$E:$E, Progresotareas!$C:$C,ProgresoSemanal!$C35,Progresotareas!$D:$D,ProgresoSemanal!I$3)</f>
        <v>0</v>
      </c>
      <c r="J35" s="53">
        <f>SUMIFS(Progresotareas!$E:$E, Progresotareas!$C:$C,ProgresoSemanal!$C35,Progresotareas!$D:$D,ProgresoSemanal!J$3)</f>
        <v>0</v>
      </c>
      <c r="K35" s="53">
        <f>SUMIFS(Progresotareas!$E:$E, Progresotareas!$C:$C,ProgresoSemanal!$C35,Progresotareas!$D:$D,ProgresoSemanal!K$3)</f>
        <v>0</v>
      </c>
      <c r="L35" s="53">
        <f>SUMIFS(Progresotareas!$E:$E, Progresotareas!$C:$C,ProgresoSemanal!$C35,Progresotareas!$D:$D,ProgresoSemanal!L$3)</f>
        <v>0</v>
      </c>
      <c r="M35" s="66">
        <f ca="1">SUMIFS(Progresotareas!$E:$E, Progresotareas!$C:$C,ProgresoSemanal!$C35,Progresotareas!$D:$D,ProgresoSemanal!M$3)</f>
        <v>2.5</v>
      </c>
    </row>
    <row r="36" spans="3:13" x14ac:dyDescent="0.35">
      <c r="C36" s="25" t="str">
        <f>IF(DatosProyecto!F35="","",DatosProyecto!F35)</f>
        <v>Implementar inicio de sesión</v>
      </c>
      <c r="D36" s="65">
        <f>SUMIFS(Progresotareas!$E:$E, Progresotareas!$C:$C,ProgresoSemanal!$C36,Progresotareas!$D:$D,ProgresoSemanal!D$3)</f>
        <v>0</v>
      </c>
      <c r="E36" s="53">
        <f>SUMIFS(Progresotareas!$E:$E, Progresotareas!$C:$C,ProgresoSemanal!$C36,Progresotareas!$D:$D,ProgresoSemanal!E$3)</f>
        <v>0</v>
      </c>
      <c r="F36" s="53">
        <f>SUMIFS(Progresotareas!$E:$E, Progresotareas!$C:$C,ProgresoSemanal!$C36,Progresotareas!$D:$D,ProgresoSemanal!F$3)</f>
        <v>0</v>
      </c>
      <c r="G36" s="53">
        <f>SUMIFS(Progresotareas!$E:$E, Progresotareas!$C:$C,ProgresoSemanal!$C36,Progresotareas!$D:$D,ProgresoSemanal!G$3)</f>
        <v>0</v>
      </c>
      <c r="H36" s="53">
        <f>SUMIFS(Progresotareas!$E:$E, Progresotareas!$C:$C,ProgresoSemanal!$C36,Progresotareas!$D:$D,ProgresoSemanal!H$3)</f>
        <v>0</v>
      </c>
      <c r="I36" s="53">
        <f>SUMIFS(Progresotareas!$E:$E, Progresotareas!$C:$C,ProgresoSemanal!$C36,Progresotareas!$D:$D,ProgresoSemanal!I$3)</f>
        <v>0</v>
      </c>
      <c r="J36" s="53">
        <f>SUMIFS(Progresotareas!$E:$E, Progresotareas!$C:$C,ProgresoSemanal!$C36,Progresotareas!$D:$D,ProgresoSemanal!J$3)</f>
        <v>0</v>
      </c>
      <c r="K36" s="53">
        <f>SUMIFS(Progresotareas!$E:$E, Progresotareas!$C:$C,ProgresoSemanal!$C36,Progresotareas!$D:$D,ProgresoSemanal!K$3)</f>
        <v>0</v>
      </c>
      <c r="L36" s="53">
        <f>SUMIFS(Progresotareas!$E:$E, Progresotareas!$C:$C,ProgresoSemanal!$C36,Progresotareas!$D:$D,ProgresoSemanal!L$3)</f>
        <v>0</v>
      </c>
      <c r="M36" s="66">
        <f ca="1">SUMIFS(Progresotareas!$E:$E, Progresotareas!$C:$C,ProgresoSemanal!$C36,Progresotareas!$D:$D,ProgresoSemanal!M$3)</f>
        <v>5.5</v>
      </c>
    </row>
    <row r="37" spans="3:13" x14ac:dyDescent="0.35">
      <c r="C37" s="25" t="str">
        <f>IF(DatosProyecto!F36="","",DatosProyecto!F36)</f>
        <v>Implementar pantalla inicio</v>
      </c>
      <c r="D37" s="65">
        <f>SUMIFS(Progresotareas!$E:$E, Progresotareas!$C:$C,ProgresoSemanal!$C37,Progresotareas!$D:$D,ProgresoSemanal!D$3)</f>
        <v>0</v>
      </c>
      <c r="E37" s="53">
        <f>SUMIFS(Progresotareas!$E:$E, Progresotareas!$C:$C,ProgresoSemanal!$C37,Progresotareas!$D:$D,ProgresoSemanal!E$3)</f>
        <v>0</v>
      </c>
      <c r="F37" s="53">
        <f>SUMIFS(Progresotareas!$E:$E, Progresotareas!$C:$C,ProgresoSemanal!$C37,Progresotareas!$D:$D,ProgresoSemanal!F$3)</f>
        <v>0</v>
      </c>
      <c r="G37" s="53">
        <f>SUMIFS(Progresotareas!$E:$E, Progresotareas!$C:$C,ProgresoSemanal!$C37,Progresotareas!$D:$D,ProgresoSemanal!G$3)</f>
        <v>0</v>
      </c>
      <c r="H37" s="53">
        <f>SUMIFS(Progresotareas!$E:$E, Progresotareas!$C:$C,ProgresoSemanal!$C37,Progresotareas!$D:$D,ProgresoSemanal!H$3)</f>
        <v>0</v>
      </c>
      <c r="I37" s="53">
        <f>SUMIFS(Progresotareas!$E:$E, Progresotareas!$C:$C,ProgresoSemanal!$C37,Progresotareas!$D:$D,ProgresoSemanal!I$3)</f>
        <v>0</v>
      </c>
      <c r="J37" s="53">
        <f>SUMIFS(Progresotareas!$E:$E, Progresotareas!$C:$C,ProgresoSemanal!$C37,Progresotareas!$D:$D,ProgresoSemanal!J$3)</f>
        <v>0</v>
      </c>
      <c r="K37" s="53">
        <f>SUMIFS(Progresotareas!$E:$E, Progresotareas!$C:$C,ProgresoSemanal!$C37,Progresotareas!$D:$D,ProgresoSemanal!K$3)</f>
        <v>0</v>
      </c>
      <c r="L37" s="53">
        <f>SUMIFS(Progresotareas!$E:$E, Progresotareas!$C:$C,ProgresoSemanal!$C37,Progresotareas!$D:$D,ProgresoSemanal!L$3)</f>
        <v>0</v>
      </c>
      <c r="M37" s="66">
        <f ca="1">SUMIFS(Progresotareas!$E:$E, Progresotareas!$C:$C,ProgresoSemanal!$C37,Progresotareas!$D:$D,ProgresoSemanal!M$3)</f>
        <v>0.7</v>
      </c>
    </row>
    <row r="38" spans="3:13" x14ac:dyDescent="0.35">
      <c r="C38" s="25" t="str">
        <f>IF(DatosProyecto!F37="","",DatosProyecto!F37)</f>
        <v>Implementar seleccionar marca vehículo</v>
      </c>
      <c r="D38" s="65">
        <f>SUMIFS(Progresotareas!$E:$E, Progresotareas!$C:$C,ProgresoSemanal!$C38,Progresotareas!$D:$D,ProgresoSemanal!D$3)</f>
        <v>0</v>
      </c>
      <c r="E38" s="53">
        <f>SUMIFS(Progresotareas!$E:$E, Progresotareas!$C:$C,ProgresoSemanal!$C38,Progresotareas!$D:$D,ProgresoSemanal!E$3)</f>
        <v>0</v>
      </c>
      <c r="F38" s="53">
        <f>SUMIFS(Progresotareas!$E:$E, Progresotareas!$C:$C,ProgresoSemanal!$C38,Progresotareas!$D:$D,ProgresoSemanal!F$3)</f>
        <v>0</v>
      </c>
      <c r="G38" s="53">
        <f>SUMIFS(Progresotareas!$E:$E, Progresotareas!$C:$C,ProgresoSemanal!$C38,Progresotareas!$D:$D,ProgresoSemanal!G$3)</f>
        <v>0</v>
      </c>
      <c r="H38" s="53">
        <f>SUMIFS(Progresotareas!$E:$E, Progresotareas!$C:$C,ProgresoSemanal!$C38,Progresotareas!$D:$D,ProgresoSemanal!H$3)</f>
        <v>0</v>
      </c>
      <c r="I38" s="53">
        <f>SUMIFS(Progresotareas!$E:$E, Progresotareas!$C:$C,ProgresoSemanal!$C38,Progresotareas!$D:$D,ProgresoSemanal!I$3)</f>
        <v>0</v>
      </c>
      <c r="J38" s="53">
        <f>SUMIFS(Progresotareas!$E:$E, Progresotareas!$C:$C,ProgresoSemanal!$C38,Progresotareas!$D:$D,ProgresoSemanal!J$3)</f>
        <v>0</v>
      </c>
      <c r="K38" s="53">
        <f>SUMIFS(Progresotareas!$E:$E, Progresotareas!$C:$C,ProgresoSemanal!$C38,Progresotareas!$D:$D,ProgresoSemanal!K$3)</f>
        <v>0</v>
      </c>
      <c r="L38" s="53">
        <f>SUMIFS(Progresotareas!$E:$E, Progresotareas!$C:$C,ProgresoSemanal!$C38,Progresotareas!$D:$D,ProgresoSemanal!L$3)</f>
        <v>0</v>
      </c>
      <c r="M38" s="66">
        <f ca="1">SUMIFS(Progresotareas!$E:$E, Progresotareas!$C:$C,ProgresoSemanal!$C38,Progresotareas!$D:$D,ProgresoSemanal!M$3)</f>
        <v>2.8</v>
      </c>
    </row>
    <row r="39" spans="3:13" x14ac:dyDescent="0.35">
      <c r="C39" s="25" t="str">
        <f>IF(DatosProyecto!F38="","",DatosProyecto!F38)</f>
        <v>Implementar alta vehículo</v>
      </c>
      <c r="D39" s="65">
        <f>SUMIFS(Progresotareas!$E:$E, Progresotareas!$C:$C,ProgresoSemanal!$C39,Progresotareas!$D:$D,ProgresoSemanal!D$3)</f>
        <v>0</v>
      </c>
      <c r="E39" s="53">
        <f>SUMIFS(Progresotareas!$E:$E, Progresotareas!$C:$C,ProgresoSemanal!$C39,Progresotareas!$D:$D,ProgresoSemanal!E$3)</f>
        <v>0</v>
      </c>
      <c r="F39" s="53">
        <f>SUMIFS(Progresotareas!$E:$E, Progresotareas!$C:$C,ProgresoSemanal!$C39,Progresotareas!$D:$D,ProgresoSemanal!F$3)</f>
        <v>0</v>
      </c>
      <c r="G39" s="53">
        <f>SUMIFS(Progresotareas!$E:$E, Progresotareas!$C:$C,ProgresoSemanal!$C39,Progresotareas!$D:$D,ProgresoSemanal!G$3)</f>
        <v>0</v>
      </c>
      <c r="H39" s="53">
        <f>SUMIFS(Progresotareas!$E:$E, Progresotareas!$C:$C,ProgresoSemanal!$C39,Progresotareas!$D:$D,ProgresoSemanal!H$3)</f>
        <v>0</v>
      </c>
      <c r="I39" s="53">
        <f>SUMIFS(Progresotareas!$E:$E, Progresotareas!$C:$C,ProgresoSemanal!$C39,Progresotareas!$D:$D,ProgresoSemanal!I$3)</f>
        <v>0</v>
      </c>
      <c r="J39" s="53">
        <f>SUMIFS(Progresotareas!$E:$E, Progresotareas!$C:$C,ProgresoSemanal!$C39,Progresotareas!$D:$D,ProgresoSemanal!J$3)</f>
        <v>0</v>
      </c>
      <c r="K39" s="53">
        <f>SUMIFS(Progresotareas!$E:$E, Progresotareas!$C:$C,ProgresoSemanal!$C39,Progresotareas!$D:$D,ProgresoSemanal!K$3)</f>
        <v>0</v>
      </c>
      <c r="L39" s="53">
        <f>SUMIFS(Progresotareas!$E:$E, Progresotareas!$C:$C,ProgresoSemanal!$C39,Progresotareas!$D:$D,ProgresoSemanal!L$3)</f>
        <v>0</v>
      </c>
      <c r="M39" s="66">
        <f ca="1">SUMIFS(Progresotareas!$E:$E, Progresotareas!$C:$C,ProgresoSemanal!$C39,Progresotareas!$D:$D,ProgresoSemanal!M$3)</f>
        <v>1</v>
      </c>
    </row>
    <row r="40" spans="3:13" x14ac:dyDescent="0.35">
      <c r="C40" s="25" t="str">
        <f>IF(DatosProyecto!F39="","",DatosProyecto!F39)</f>
        <v>Implementar alquilar vehículo</v>
      </c>
      <c r="D40" s="65">
        <f>SUMIFS(Progresotareas!$E:$E, Progresotareas!$C:$C,ProgresoSemanal!$C40,Progresotareas!$D:$D,ProgresoSemanal!D$3)</f>
        <v>0</v>
      </c>
      <c r="E40" s="53">
        <f>SUMIFS(Progresotareas!$E:$E, Progresotareas!$C:$C,ProgresoSemanal!$C40,Progresotareas!$D:$D,ProgresoSemanal!E$3)</f>
        <v>0</v>
      </c>
      <c r="F40" s="53">
        <f>SUMIFS(Progresotareas!$E:$E, Progresotareas!$C:$C,ProgresoSemanal!$C40,Progresotareas!$D:$D,ProgresoSemanal!F$3)</f>
        <v>0</v>
      </c>
      <c r="G40" s="53">
        <f>SUMIFS(Progresotareas!$E:$E, Progresotareas!$C:$C,ProgresoSemanal!$C40,Progresotareas!$D:$D,ProgresoSemanal!G$3)</f>
        <v>0</v>
      </c>
      <c r="H40" s="53">
        <f>SUMIFS(Progresotareas!$E:$E, Progresotareas!$C:$C,ProgresoSemanal!$C40,Progresotareas!$D:$D,ProgresoSemanal!H$3)</f>
        <v>0</v>
      </c>
      <c r="I40" s="53">
        <f>SUMIFS(Progresotareas!$E:$E, Progresotareas!$C:$C,ProgresoSemanal!$C40,Progresotareas!$D:$D,ProgresoSemanal!I$3)</f>
        <v>0</v>
      </c>
      <c r="J40" s="53">
        <f>SUMIFS(Progresotareas!$E:$E, Progresotareas!$C:$C,ProgresoSemanal!$C40,Progresotareas!$D:$D,ProgresoSemanal!J$3)</f>
        <v>0</v>
      </c>
      <c r="K40" s="53">
        <f>SUMIFS(Progresotareas!$E:$E, Progresotareas!$C:$C,ProgresoSemanal!$C40,Progresotareas!$D:$D,ProgresoSemanal!K$3)</f>
        <v>0</v>
      </c>
      <c r="L40" s="53">
        <f>SUMIFS(Progresotareas!$E:$E, Progresotareas!$C:$C,ProgresoSemanal!$C40,Progresotareas!$D:$D,ProgresoSemanal!L$3)</f>
        <v>0</v>
      </c>
      <c r="M40" s="66">
        <f ca="1">SUMIFS(Progresotareas!$E:$E, Progresotareas!$C:$C,ProgresoSemanal!$C40,Progresotareas!$D:$D,ProgresoSemanal!M$3)</f>
        <v>2.75</v>
      </c>
    </row>
    <row r="41" spans="3:13" x14ac:dyDescent="0.35">
      <c r="C41" s="25" t="str">
        <f>IF(DatosProyecto!F40="","",DatosProyecto!F40)</f>
        <v>Implementar devolver vehículo</v>
      </c>
      <c r="D41" s="65">
        <f>SUMIFS(Progresotareas!$E:$E, Progresotareas!$C:$C,ProgresoSemanal!$C41,Progresotareas!$D:$D,ProgresoSemanal!D$3)</f>
        <v>0</v>
      </c>
      <c r="E41" s="53">
        <f>SUMIFS(Progresotareas!$E:$E, Progresotareas!$C:$C,ProgresoSemanal!$C41,Progresotareas!$D:$D,ProgresoSemanal!E$3)</f>
        <v>0</v>
      </c>
      <c r="F41" s="53">
        <f>SUMIFS(Progresotareas!$E:$E, Progresotareas!$C:$C,ProgresoSemanal!$C41,Progresotareas!$D:$D,ProgresoSemanal!F$3)</f>
        <v>0</v>
      </c>
      <c r="G41" s="53">
        <f>SUMIFS(Progresotareas!$E:$E, Progresotareas!$C:$C,ProgresoSemanal!$C41,Progresotareas!$D:$D,ProgresoSemanal!G$3)</f>
        <v>0</v>
      </c>
      <c r="H41" s="53">
        <f>SUMIFS(Progresotareas!$E:$E, Progresotareas!$C:$C,ProgresoSemanal!$C41,Progresotareas!$D:$D,ProgresoSemanal!H$3)</f>
        <v>0</v>
      </c>
      <c r="I41" s="53">
        <f>SUMIFS(Progresotareas!$E:$E, Progresotareas!$C:$C,ProgresoSemanal!$C41,Progresotareas!$D:$D,ProgresoSemanal!I$3)</f>
        <v>0</v>
      </c>
      <c r="J41" s="53">
        <f>SUMIFS(Progresotareas!$E:$E, Progresotareas!$C:$C,ProgresoSemanal!$C41,Progresotareas!$D:$D,ProgresoSemanal!J$3)</f>
        <v>0</v>
      </c>
      <c r="K41" s="53">
        <f>SUMIFS(Progresotareas!$E:$E, Progresotareas!$C:$C,ProgresoSemanal!$C41,Progresotareas!$D:$D,ProgresoSemanal!K$3)</f>
        <v>0</v>
      </c>
      <c r="L41" s="53">
        <f>SUMIFS(Progresotareas!$E:$E, Progresotareas!$C:$C,ProgresoSemanal!$C41,Progresotareas!$D:$D,ProgresoSemanal!L$3)</f>
        <v>0</v>
      </c>
      <c r="M41" s="66">
        <f ca="1">SUMIFS(Progresotareas!$E:$E, Progresotareas!$C:$C,ProgresoSemanal!$C41,Progresotareas!$D:$D,ProgresoSemanal!M$3)</f>
        <v>2.25</v>
      </c>
    </row>
    <row r="42" spans="3:13" x14ac:dyDescent="0.35">
      <c r="C42" s="25" t="str">
        <f>IF(DatosProyecto!F41="","",DatosProyecto!F41)</f>
        <v>Implementar reserva</v>
      </c>
      <c r="D42" s="65">
        <f>SUMIFS(Progresotareas!$E:$E, Progresotareas!$C:$C,ProgresoSemanal!$C42,Progresotareas!$D:$D,ProgresoSemanal!D$3)</f>
        <v>0</v>
      </c>
      <c r="E42" s="53">
        <f>SUMIFS(Progresotareas!$E:$E, Progresotareas!$C:$C,ProgresoSemanal!$C42,Progresotareas!$D:$D,ProgresoSemanal!E$3)</f>
        <v>0</v>
      </c>
      <c r="F42" s="53">
        <f>SUMIFS(Progresotareas!$E:$E, Progresotareas!$C:$C,ProgresoSemanal!$C42,Progresotareas!$D:$D,ProgresoSemanal!F$3)</f>
        <v>0</v>
      </c>
      <c r="G42" s="53">
        <f>SUMIFS(Progresotareas!$E:$E, Progresotareas!$C:$C,ProgresoSemanal!$C42,Progresotareas!$D:$D,ProgresoSemanal!G$3)</f>
        <v>0</v>
      </c>
      <c r="H42" s="53">
        <f>SUMIFS(Progresotareas!$E:$E, Progresotareas!$C:$C,ProgresoSemanal!$C42,Progresotareas!$D:$D,ProgresoSemanal!H$3)</f>
        <v>0</v>
      </c>
      <c r="I42" s="53">
        <f>SUMIFS(Progresotareas!$E:$E, Progresotareas!$C:$C,ProgresoSemanal!$C42,Progresotareas!$D:$D,ProgresoSemanal!I$3)</f>
        <v>0</v>
      </c>
      <c r="J42" s="53">
        <f>SUMIFS(Progresotareas!$E:$E, Progresotareas!$C:$C,ProgresoSemanal!$C42,Progresotareas!$D:$D,ProgresoSemanal!J$3)</f>
        <v>0</v>
      </c>
      <c r="K42" s="53">
        <f>SUMIFS(Progresotareas!$E:$E, Progresotareas!$C:$C,ProgresoSemanal!$C42,Progresotareas!$D:$D,ProgresoSemanal!K$3)</f>
        <v>0</v>
      </c>
      <c r="L42" s="53">
        <f>SUMIFS(Progresotareas!$E:$E, Progresotareas!$C:$C,ProgresoSemanal!$C42,Progresotareas!$D:$D,ProgresoSemanal!L$3)</f>
        <v>0</v>
      </c>
      <c r="M42" s="66">
        <f ca="1">SUMIFS(Progresotareas!$E:$E, Progresotareas!$C:$C,ProgresoSemanal!$C42,Progresotareas!$D:$D,ProgresoSemanal!M$3)</f>
        <v>6.5</v>
      </c>
    </row>
    <row r="43" spans="3:13" x14ac:dyDescent="0.35">
      <c r="C43" s="25" t="str">
        <f>IF(DatosProyecto!F42="","",DatosProyecto!F42)</f>
        <v>Implementar estado vehículo</v>
      </c>
      <c r="D43" s="65">
        <f>SUMIFS(Progresotareas!$E:$E, Progresotareas!$C:$C,ProgresoSemanal!$C43,Progresotareas!$D:$D,ProgresoSemanal!D$3)</f>
        <v>0</v>
      </c>
      <c r="E43" s="53">
        <f>SUMIFS(Progresotareas!$E:$E, Progresotareas!$C:$C,ProgresoSemanal!$C43,Progresotareas!$D:$D,ProgresoSemanal!E$3)</f>
        <v>0</v>
      </c>
      <c r="F43" s="53">
        <f>SUMIFS(Progresotareas!$E:$E, Progresotareas!$C:$C,ProgresoSemanal!$C43,Progresotareas!$D:$D,ProgresoSemanal!F$3)</f>
        <v>0</v>
      </c>
      <c r="G43" s="53">
        <f>SUMIFS(Progresotareas!$E:$E, Progresotareas!$C:$C,ProgresoSemanal!$C43,Progresotareas!$D:$D,ProgresoSemanal!G$3)</f>
        <v>0</v>
      </c>
      <c r="H43" s="53">
        <f>SUMIFS(Progresotareas!$E:$E, Progresotareas!$C:$C,ProgresoSemanal!$C43,Progresotareas!$D:$D,ProgresoSemanal!H$3)</f>
        <v>0</v>
      </c>
      <c r="I43" s="53">
        <f>SUMIFS(Progresotareas!$E:$E, Progresotareas!$C:$C,ProgresoSemanal!$C43,Progresotareas!$D:$D,ProgresoSemanal!I$3)</f>
        <v>0</v>
      </c>
      <c r="J43" s="53">
        <f>SUMIFS(Progresotareas!$E:$E, Progresotareas!$C:$C,ProgresoSemanal!$C43,Progresotareas!$D:$D,ProgresoSemanal!J$3)</f>
        <v>0</v>
      </c>
      <c r="K43" s="53">
        <f>SUMIFS(Progresotareas!$E:$E, Progresotareas!$C:$C,ProgresoSemanal!$C43,Progresotareas!$D:$D,ProgresoSemanal!K$3)</f>
        <v>0</v>
      </c>
      <c r="L43" s="53">
        <f>SUMIFS(Progresotareas!$E:$E, Progresotareas!$C:$C,ProgresoSemanal!$C43,Progresotareas!$D:$D,ProgresoSemanal!L$3)</f>
        <v>0</v>
      </c>
      <c r="M43" s="66">
        <f ca="1">SUMIFS(Progresotareas!$E:$E, Progresotareas!$C:$C,ProgresoSemanal!$C43,Progresotareas!$D:$D,ProgresoSemanal!M$3)</f>
        <v>2</v>
      </c>
    </row>
    <row r="44" spans="3:13" x14ac:dyDescent="0.35">
      <c r="C44" s="25" t="str">
        <f>IF(DatosProyecto!F43="","",DatosProyecto!F43)</f>
        <v>Implementar tarifa de alquiler</v>
      </c>
      <c r="D44" s="65">
        <f>SUMIFS(Progresotareas!$E:$E, Progresotareas!$C:$C,ProgresoSemanal!$C44,Progresotareas!$D:$D,ProgresoSemanal!D$3)</f>
        <v>0</v>
      </c>
      <c r="E44" s="53">
        <f>SUMIFS(Progresotareas!$E:$E, Progresotareas!$C:$C,ProgresoSemanal!$C44,Progresotareas!$D:$D,ProgresoSemanal!E$3)</f>
        <v>0</v>
      </c>
      <c r="F44" s="53">
        <f>SUMIFS(Progresotareas!$E:$E, Progresotareas!$C:$C,ProgresoSemanal!$C44,Progresotareas!$D:$D,ProgresoSemanal!F$3)</f>
        <v>0</v>
      </c>
      <c r="G44" s="53">
        <f>SUMIFS(Progresotareas!$E:$E, Progresotareas!$C:$C,ProgresoSemanal!$C44,Progresotareas!$D:$D,ProgresoSemanal!G$3)</f>
        <v>0</v>
      </c>
      <c r="H44" s="53">
        <f>SUMIFS(Progresotareas!$E:$E, Progresotareas!$C:$C,ProgresoSemanal!$C44,Progresotareas!$D:$D,ProgresoSemanal!H$3)</f>
        <v>0</v>
      </c>
      <c r="I44" s="53">
        <f>SUMIFS(Progresotareas!$E:$E, Progresotareas!$C:$C,ProgresoSemanal!$C44,Progresotareas!$D:$D,ProgresoSemanal!I$3)</f>
        <v>0</v>
      </c>
      <c r="J44" s="53">
        <f>SUMIFS(Progresotareas!$E:$E, Progresotareas!$C:$C,ProgresoSemanal!$C44,Progresotareas!$D:$D,ProgresoSemanal!J$3)</f>
        <v>0</v>
      </c>
      <c r="K44" s="53">
        <f>SUMIFS(Progresotareas!$E:$E, Progresotareas!$C:$C,ProgresoSemanal!$C44,Progresotareas!$D:$D,ProgresoSemanal!K$3)</f>
        <v>0</v>
      </c>
      <c r="L44" s="53">
        <f>SUMIFS(Progresotareas!$E:$E, Progresotareas!$C:$C,ProgresoSemanal!$C44,Progresotareas!$D:$D,ProgresoSemanal!L$3)</f>
        <v>0</v>
      </c>
      <c r="M44" s="66">
        <f ca="1">SUMIFS(Progresotareas!$E:$E, Progresotareas!$C:$C,ProgresoSemanal!$C44,Progresotareas!$D:$D,ProgresoSemanal!M$3)</f>
        <v>5.5</v>
      </c>
    </row>
    <row r="45" spans="3:13" x14ac:dyDescent="0.35">
      <c r="C45" s="25" t="str">
        <f>IF(DatosProyecto!F44="","",DatosProyecto!F44)</f>
        <v>Implementar realizar reserva</v>
      </c>
      <c r="D45" s="65">
        <f>SUMIFS(Progresotareas!$E:$E, Progresotareas!$C:$C,ProgresoSemanal!$C45,Progresotareas!$D:$D,ProgresoSemanal!D$3)</f>
        <v>0</v>
      </c>
      <c r="E45" s="53">
        <f>SUMIFS(Progresotareas!$E:$E, Progresotareas!$C:$C,ProgresoSemanal!$C45,Progresotareas!$D:$D,ProgresoSemanal!E$3)</f>
        <v>0</v>
      </c>
      <c r="F45" s="53">
        <f>SUMIFS(Progresotareas!$E:$E, Progresotareas!$C:$C,ProgresoSemanal!$C45,Progresotareas!$D:$D,ProgresoSemanal!F$3)</f>
        <v>0</v>
      </c>
      <c r="G45" s="53">
        <f>SUMIFS(Progresotareas!$E:$E, Progresotareas!$C:$C,ProgresoSemanal!$C45,Progresotareas!$D:$D,ProgresoSemanal!G$3)</f>
        <v>0</v>
      </c>
      <c r="H45" s="53">
        <f>SUMIFS(Progresotareas!$E:$E, Progresotareas!$C:$C,ProgresoSemanal!$C45,Progresotareas!$D:$D,ProgresoSemanal!H$3)</f>
        <v>0</v>
      </c>
      <c r="I45" s="53">
        <f>SUMIFS(Progresotareas!$E:$E, Progresotareas!$C:$C,ProgresoSemanal!$C45,Progresotareas!$D:$D,ProgresoSemanal!I$3)</f>
        <v>0</v>
      </c>
      <c r="J45" s="53">
        <f>SUMIFS(Progresotareas!$E:$E, Progresotareas!$C:$C,ProgresoSemanal!$C45,Progresotareas!$D:$D,ProgresoSemanal!J$3)</f>
        <v>0</v>
      </c>
      <c r="K45" s="53">
        <f>SUMIFS(Progresotareas!$E:$E, Progresotareas!$C:$C,ProgresoSemanal!$C45,Progresotareas!$D:$D,ProgresoSemanal!K$3)</f>
        <v>0</v>
      </c>
      <c r="L45" s="53">
        <f>SUMIFS(Progresotareas!$E:$E, Progresotareas!$C:$C,ProgresoSemanal!$C45,Progresotareas!$D:$D,ProgresoSemanal!L$3)</f>
        <v>0</v>
      </c>
      <c r="M45" s="66">
        <f ca="1">SUMIFS(Progresotareas!$E:$E, Progresotareas!$C:$C,ProgresoSemanal!$C45,Progresotareas!$D:$D,ProgresoSemanal!M$3)</f>
        <v>5.5</v>
      </c>
    </row>
    <row r="46" spans="3:13" x14ac:dyDescent="0.35">
      <c r="C46" s="25" t="str">
        <f>IF(DatosProyecto!F45="","",DatosProyecto!F45)</f>
        <v>Implementar alta usuario cliente</v>
      </c>
      <c r="D46" s="65">
        <f>SUMIFS(Progresotareas!$E:$E, Progresotareas!$C:$C,ProgresoSemanal!$C46,Progresotareas!$D:$D,ProgresoSemanal!D$3)</f>
        <v>0</v>
      </c>
      <c r="E46" s="53">
        <f>SUMIFS(Progresotareas!$E:$E, Progresotareas!$C:$C,ProgresoSemanal!$C46,Progresotareas!$D:$D,ProgresoSemanal!E$3)</f>
        <v>0</v>
      </c>
      <c r="F46" s="53">
        <f>SUMIFS(Progresotareas!$E:$E, Progresotareas!$C:$C,ProgresoSemanal!$C46,Progresotareas!$D:$D,ProgresoSemanal!F$3)</f>
        <v>0</v>
      </c>
      <c r="G46" s="53">
        <f>SUMIFS(Progresotareas!$E:$E, Progresotareas!$C:$C,ProgresoSemanal!$C46,Progresotareas!$D:$D,ProgresoSemanal!G$3)</f>
        <v>0</v>
      </c>
      <c r="H46" s="53">
        <f>SUMIFS(Progresotareas!$E:$E, Progresotareas!$C:$C,ProgresoSemanal!$C46,Progresotareas!$D:$D,ProgresoSemanal!H$3)</f>
        <v>0</v>
      </c>
      <c r="I46" s="53">
        <f>SUMIFS(Progresotareas!$E:$E, Progresotareas!$C:$C,ProgresoSemanal!$C46,Progresotareas!$D:$D,ProgresoSemanal!I$3)</f>
        <v>0</v>
      </c>
      <c r="J46" s="53">
        <f>SUMIFS(Progresotareas!$E:$E, Progresotareas!$C:$C,ProgresoSemanal!$C46,Progresotareas!$D:$D,ProgresoSemanal!J$3)</f>
        <v>0</v>
      </c>
      <c r="K46" s="53">
        <f>SUMIFS(Progresotareas!$E:$E, Progresotareas!$C:$C,ProgresoSemanal!$C46,Progresotareas!$D:$D,ProgresoSemanal!K$3)</f>
        <v>0</v>
      </c>
      <c r="L46" s="53">
        <f>SUMIFS(Progresotareas!$E:$E, Progresotareas!$C:$C,ProgresoSemanal!$C46,Progresotareas!$D:$D,ProgresoSemanal!L$3)</f>
        <v>0</v>
      </c>
      <c r="M46" s="66">
        <f ca="1">SUMIFS(Progresotareas!$E:$E, Progresotareas!$C:$C,ProgresoSemanal!$C46,Progresotareas!$D:$D,ProgresoSemanal!M$3)</f>
        <v>0.5</v>
      </c>
    </row>
    <row r="47" spans="3:13" x14ac:dyDescent="0.35">
      <c r="C47" s="25" t="str">
        <f>IF(DatosProyecto!F46="","",DatosProyecto!F46)</f>
        <v>Inspección del código</v>
      </c>
      <c r="D47" s="65">
        <f>SUMIFS(Progresotareas!$E:$E, Progresotareas!$C:$C,ProgresoSemanal!$C47,Progresotareas!$D:$D,ProgresoSemanal!D$3)</f>
        <v>0</v>
      </c>
      <c r="E47" s="53">
        <f>SUMIFS(Progresotareas!$E:$E, Progresotareas!$C:$C,ProgresoSemanal!$C47,Progresotareas!$D:$D,ProgresoSemanal!E$3)</f>
        <v>0</v>
      </c>
      <c r="F47" s="53">
        <f>SUMIFS(Progresotareas!$E:$E, Progresotareas!$C:$C,ProgresoSemanal!$C47,Progresotareas!$D:$D,ProgresoSemanal!F$3)</f>
        <v>0</v>
      </c>
      <c r="G47" s="53">
        <f>SUMIFS(Progresotareas!$E:$E, Progresotareas!$C:$C,ProgresoSemanal!$C47,Progresotareas!$D:$D,ProgresoSemanal!G$3)</f>
        <v>0</v>
      </c>
      <c r="H47" s="53">
        <f>SUMIFS(Progresotareas!$E:$E, Progresotareas!$C:$C,ProgresoSemanal!$C47,Progresotareas!$D:$D,ProgresoSemanal!H$3)</f>
        <v>0</v>
      </c>
      <c r="I47" s="53">
        <f>SUMIFS(Progresotareas!$E:$E, Progresotareas!$C:$C,ProgresoSemanal!$C47,Progresotareas!$D:$D,ProgresoSemanal!I$3)</f>
        <v>0</v>
      </c>
      <c r="J47" s="53">
        <f>SUMIFS(Progresotareas!$E:$E, Progresotareas!$C:$C,ProgresoSemanal!$C47,Progresotareas!$D:$D,ProgresoSemanal!J$3)</f>
        <v>0</v>
      </c>
      <c r="K47" s="53">
        <f>SUMIFS(Progresotareas!$E:$E, Progresotareas!$C:$C,ProgresoSemanal!$C47,Progresotareas!$D:$D,ProgresoSemanal!K$3)</f>
        <v>0</v>
      </c>
      <c r="L47" s="53">
        <f>SUMIFS(Progresotareas!$E:$E, Progresotareas!$C:$C,ProgresoSemanal!$C47,Progresotareas!$D:$D,ProgresoSemanal!L$3)</f>
        <v>0</v>
      </c>
      <c r="M47" s="66">
        <f ca="1">SUMIFS(Progresotareas!$E:$E, Progresotareas!$C:$C,ProgresoSemanal!$C47,Progresotareas!$D:$D,ProgresoSemanal!M$3)</f>
        <v>7</v>
      </c>
    </row>
    <row r="48" spans="3:13" x14ac:dyDescent="0.35">
      <c r="C48" s="25" t="str">
        <f>IF(DatosProyecto!F47="","",DatosProyecto!F47)</f>
        <v>Casos de Pruebas Unitarias</v>
      </c>
      <c r="D48" s="65">
        <f>SUMIFS(Progresotareas!$E:$E, Progresotareas!$C:$C,ProgresoSemanal!$C48,Progresotareas!$D:$D,ProgresoSemanal!D$3)</f>
        <v>0</v>
      </c>
      <c r="E48" s="53">
        <f>SUMIFS(Progresotareas!$E:$E, Progresotareas!$C:$C,ProgresoSemanal!$C48,Progresotareas!$D:$D,ProgresoSemanal!E$3)</f>
        <v>0</v>
      </c>
      <c r="F48" s="53">
        <f>SUMIFS(Progresotareas!$E:$E, Progresotareas!$C:$C,ProgresoSemanal!$C48,Progresotareas!$D:$D,ProgresoSemanal!F$3)</f>
        <v>0</v>
      </c>
      <c r="G48" s="53">
        <f>SUMIFS(Progresotareas!$E:$E, Progresotareas!$C:$C,ProgresoSemanal!$C48,Progresotareas!$D:$D,ProgresoSemanal!G$3)</f>
        <v>0</v>
      </c>
      <c r="H48" s="53">
        <f>SUMIFS(Progresotareas!$E:$E, Progresotareas!$C:$C,ProgresoSemanal!$C48,Progresotareas!$D:$D,ProgresoSemanal!H$3)</f>
        <v>0</v>
      </c>
      <c r="I48" s="53">
        <f>SUMIFS(Progresotareas!$E:$E, Progresotareas!$C:$C,ProgresoSemanal!$C48,Progresotareas!$D:$D,ProgresoSemanal!I$3)</f>
        <v>0</v>
      </c>
      <c r="J48" s="53">
        <f>SUMIFS(Progresotareas!$E:$E, Progresotareas!$C:$C,ProgresoSemanal!$C48,Progresotareas!$D:$D,ProgresoSemanal!J$3)</f>
        <v>0</v>
      </c>
      <c r="K48" s="53">
        <f>SUMIFS(Progresotareas!$E:$E, Progresotareas!$C:$C,ProgresoSemanal!$C48,Progresotareas!$D:$D,ProgresoSemanal!K$3)</f>
        <v>0</v>
      </c>
      <c r="L48" s="53">
        <f>SUMIFS(Progresotareas!$E:$E, Progresotareas!$C:$C,ProgresoSemanal!$C48,Progresotareas!$D:$D,ProgresoSemanal!L$3)</f>
        <v>0</v>
      </c>
      <c r="M48" s="66">
        <f ca="1">SUMIFS(Progresotareas!$E:$E, Progresotareas!$C:$C,ProgresoSemanal!$C48,Progresotareas!$D:$D,ProgresoSemanal!M$3)</f>
        <v>5.5</v>
      </c>
    </row>
    <row r="49" spans="3:13" x14ac:dyDescent="0.35">
      <c r="C49" s="25" t="str">
        <f>IF(DatosProyecto!F48="","",DatosProyecto!F48)</f>
        <v>Casos de Pruebas de Integración</v>
      </c>
      <c r="D49" s="65">
        <f>SUMIFS(Progresotareas!$E:$E, Progresotareas!$C:$C,ProgresoSemanal!$C49,Progresotareas!$D:$D,ProgresoSemanal!D$3)</f>
        <v>0</v>
      </c>
      <c r="E49" s="53">
        <f>SUMIFS(Progresotareas!$E:$E, Progresotareas!$C:$C,ProgresoSemanal!$C49,Progresotareas!$D:$D,ProgresoSemanal!E$3)</f>
        <v>0</v>
      </c>
      <c r="F49" s="53">
        <f>SUMIFS(Progresotareas!$E:$E, Progresotareas!$C:$C,ProgresoSemanal!$C49,Progresotareas!$D:$D,ProgresoSemanal!F$3)</f>
        <v>0</v>
      </c>
      <c r="G49" s="53">
        <f>SUMIFS(Progresotareas!$E:$E, Progresotareas!$C:$C,ProgresoSemanal!$C49,Progresotareas!$D:$D,ProgresoSemanal!G$3)</f>
        <v>0</v>
      </c>
      <c r="H49" s="53">
        <f>SUMIFS(Progresotareas!$E:$E, Progresotareas!$C:$C,ProgresoSemanal!$C49,Progresotareas!$D:$D,ProgresoSemanal!H$3)</f>
        <v>0</v>
      </c>
      <c r="I49" s="53">
        <f>SUMIFS(Progresotareas!$E:$E, Progresotareas!$C:$C,ProgresoSemanal!$C49,Progresotareas!$D:$D,ProgresoSemanal!I$3)</f>
        <v>0</v>
      </c>
      <c r="J49" s="53">
        <f>SUMIFS(Progresotareas!$E:$E, Progresotareas!$C:$C,ProgresoSemanal!$C49,Progresotareas!$D:$D,ProgresoSemanal!J$3)</f>
        <v>0</v>
      </c>
      <c r="K49" s="53">
        <f>SUMIFS(Progresotareas!$E:$E, Progresotareas!$C:$C,ProgresoSemanal!$C49,Progresotareas!$D:$D,ProgresoSemanal!K$3)</f>
        <v>0</v>
      </c>
      <c r="L49" s="53">
        <f>SUMIFS(Progresotareas!$E:$E, Progresotareas!$C:$C,ProgresoSemanal!$C49,Progresotareas!$D:$D,ProgresoSemanal!L$3)</f>
        <v>0</v>
      </c>
      <c r="M49" s="66">
        <f ca="1">SUMIFS(Progresotareas!$E:$E, Progresotareas!$C:$C,ProgresoSemanal!$C49,Progresotareas!$D:$D,ProgresoSemanal!M$3)</f>
        <v>1.5</v>
      </c>
    </row>
    <row r="50" spans="3:13" x14ac:dyDescent="0.35">
      <c r="C50" s="25" t="str">
        <f>IF(DatosProyecto!F49="","",DatosProyecto!F49)</f>
        <v>Casos de Pruebas del Sistema</v>
      </c>
      <c r="D50" s="65">
        <f>SUMIFS(Progresotareas!$E:$E, Progresotareas!$C:$C,ProgresoSemanal!$C50,Progresotareas!$D:$D,ProgresoSemanal!D$3)</f>
        <v>0</v>
      </c>
      <c r="E50" s="53">
        <f>SUMIFS(Progresotareas!$E:$E, Progresotareas!$C:$C,ProgresoSemanal!$C50,Progresotareas!$D:$D,ProgresoSemanal!E$3)</f>
        <v>0</v>
      </c>
      <c r="F50" s="53">
        <f>SUMIFS(Progresotareas!$E:$E, Progresotareas!$C:$C,ProgresoSemanal!$C50,Progresotareas!$D:$D,ProgresoSemanal!F$3)</f>
        <v>0</v>
      </c>
      <c r="G50" s="53">
        <f>SUMIFS(Progresotareas!$E:$E, Progresotareas!$C:$C,ProgresoSemanal!$C50,Progresotareas!$D:$D,ProgresoSemanal!G$3)</f>
        <v>0</v>
      </c>
      <c r="H50" s="53">
        <f>SUMIFS(Progresotareas!$E:$E, Progresotareas!$C:$C,ProgresoSemanal!$C50,Progresotareas!$D:$D,ProgresoSemanal!H$3)</f>
        <v>0</v>
      </c>
      <c r="I50" s="53">
        <f>SUMIFS(Progresotareas!$E:$E, Progresotareas!$C:$C,ProgresoSemanal!$C50,Progresotareas!$D:$D,ProgresoSemanal!I$3)</f>
        <v>0</v>
      </c>
      <c r="J50" s="53">
        <f>SUMIFS(Progresotareas!$E:$E, Progresotareas!$C:$C,ProgresoSemanal!$C50,Progresotareas!$D:$D,ProgresoSemanal!J$3)</f>
        <v>0</v>
      </c>
      <c r="K50" s="53">
        <f>SUMIFS(Progresotareas!$E:$E, Progresotareas!$C:$C,ProgresoSemanal!$C50,Progresotareas!$D:$D,ProgresoSemanal!K$3)</f>
        <v>0</v>
      </c>
      <c r="L50" s="53">
        <f>SUMIFS(Progresotareas!$E:$E, Progresotareas!$C:$C,ProgresoSemanal!$C50,Progresotareas!$D:$D,ProgresoSemanal!L$3)</f>
        <v>0</v>
      </c>
      <c r="M50" s="66">
        <f ca="1">SUMIFS(Progresotareas!$E:$E, Progresotareas!$C:$C,ProgresoSemanal!$C50,Progresotareas!$D:$D,ProgresoSemanal!M$3)</f>
        <v>2.5</v>
      </c>
    </row>
    <row r="51" spans="3:13" x14ac:dyDescent="0.35">
      <c r="C51" s="25" t="str">
        <f>IF(DatosProyecto!F50="","",DatosProyecto!F50)</f>
        <v>Elaboración Post-Mortem</v>
      </c>
      <c r="D51" s="65">
        <f>SUMIFS(Progresotareas!$E:$E, Progresotareas!$C:$C,ProgresoSemanal!$C51,Progresotareas!$D:$D,ProgresoSemanal!D$3)</f>
        <v>0</v>
      </c>
      <c r="E51" s="53">
        <f>SUMIFS(Progresotareas!$E:$E, Progresotareas!$C:$C,ProgresoSemanal!$C51,Progresotareas!$D:$D,ProgresoSemanal!E$3)</f>
        <v>0</v>
      </c>
      <c r="F51" s="53">
        <f>SUMIFS(Progresotareas!$E:$E, Progresotareas!$C:$C,ProgresoSemanal!$C51,Progresotareas!$D:$D,ProgresoSemanal!F$3)</f>
        <v>0</v>
      </c>
      <c r="G51" s="53">
        <f>SUMIFS(Progresotareas!$E:$E, Progresotareas!$C:$C,ProgresoSemanal!$C51,Progresotareas!$D:$D,ProgresoSemanal!G$3)</f>
        <v>0</v>
      </c>
      <c r="H51" s="53">
        <f>SUMIFS(Progresotareas!$E:$E, Progresotareas!$C:$C,ProgresoSemanal!$C51,Progresotareas!$D:$D,ProgresoSemanal!H$3)</f>
        <v>0</v>
      </c>
      <c r="I51" s="53">
        <f>SUMIFS(Progresotareas!$E:$E, Progresotareas!$C:$C,ProgresoSemanal!$C51,Progresotareas!$D:$D,ProgresoSemanal!I$3)</f>
        <v>0</v>
      </c>
      <c r="J51" s="53">
        <f>SUMIFS(Progresotareas!$E:$E, Progresotareas!$C:$C,ProgresoSemanal!$C51,Progresotareas!$D:$D,ProgresoSemanal!J$3)</f>
        <v>0</v>
      </c>
      <c r="K51" s="53">
        <f>SUMIFS(Progresotareas!$E:$E, Progresotareas!$C:$C,ProgresoSemanal!$C51,Progresotareas!$D:$D,ProgresoSemanal!K$3)</f>
        <v>0</v>
      </c>
      <c r="L51" s="53">
        <f>SUMIFS(Progresotareas!$E:$E, Progresotareas!$C:$C,ProgresoSemanal!$C51,Progresotareas!$D:$D,ProgresoSemanal!L$3)</f>
        <v>0</v>
      </c>
      <c r="M51" s="66">
        <f ca="1">SUMIFS(Progresotareas!$E:$E, Progresotareas!$C:$C,ProgresoSemanal!$C51,Progresotareas!$D:$D,ProgresoSemanal!M$3)</f>
        <v>3</v>
      </c>
    </row>
    <row r="52" spans="3:13" ht="16" thickBot="1" x14ac:dyDescent="0.4">
      <c r="C52" s="25" t="str">
        <f>IF(DatosProyecto!F51="","",DatosProyecto!F51)</f>
        <v>Análisis Post-Mortem</v>
      </c>
      <c r="D52" s="161">
        <f>SUMIFS(Progresotareas!$E:$E, Progresotareas!$C:$C,ProgresoSemanal!$C52,Progresotareas!$D:$D,ProgresoSemanal!D$3)</f>
        <v>0</v>
      </c>
      <c r="E52" s="162">
        <f>SUMIFS(Progresotareas!$E:$E, Progresotareas!$C:$C,ProgresoSemanal!$C52,Progresotareas!$D:$D,ProgresoSemanal!E$3)</f>
        <v>0</v>
      </c>
      <c r="F52" s="162">
        <f>SUMIFS(Progresotareas!$E:$E, Progresotareas!$C:$C,ProgresoSemanal!$C52,Progresotareas!$D:$D,ProgresoSemanal!F$3)</f>
        <v>0</v>
      </c>
      <c r="G52" s="162">
        <f>SUMIFS(Progresotareas!$E:$E, Progresotareas!$C:$C,ProgresoSemanal!$C52,Progresotareas!$D:$D,ProgresoSemanal!G$3)</f>
        <v>0</v>
      </c>
      <c r="H52" s="162">
        <f>SUMIFS(Progresotareas!$E:$E, Progresotareas!$C:$C,ProgresoSemanal!$C52,Progresotareas!$D:$D,ProgresoSemanal!H$3)</f>
        <v>0</v>
      </c>
      <c r="I52" s="162">
        <f>SUMIFS(Progresotareas!$E:$E, Progresotareas!$C:$C,ProgresoSemanal!$C52,Progresotareas!$D:$D,ProgresoSemanal!I$3)</f>
        <v>0</v>
      </c>
      <c r="J52" s="162">
        <f>SUMIFS(Progresotareas!$E:$E, Progresotareas!$C:$C,ProgresoSemanal!$C52,Progresotareas!$D:$D,ProgresoSemanal!J$3)</f>
        <v>0</v>
      </c>
      <c r="K52" s="162">
        <f>SUMIFS(Progresotareas!$E:$E, Progresotareas!$C:$C,ProgresoSemanal!$C52,Progresotareas!$D:$D,ProgresoSemanal!K$3)</f>
        <v>0</v>
      </c>
      <c r="L52" s="162">
        <f>SUMIFS(Progresotareas!$E:$E, Progresotareas!$C:$C,ProgresoSemanal!$C52,Progresotareas!$D:$D,ProgresoSemanal!L$3)</f>
        <v>0</v>
      </c>
      <c r="M52" s="163">
        <f ca="1">SUMIFS(Progresotareas!$E:$E, Progresotareas!$C:$C,ProgresoSemanal!$C52,Progresotareas!$D:$D,ProgresoSemanal!M$3)</f>
        <v>1</v>
      </c>
    </row>
    <row r="53" spans="3:13" x14ac:dyDescent="0.35">
      <c r="C53" s="25" t="str">
        <f>IF(DatosProyecto!F52="","",DatosProyecto!F52)</f>
        <v/>
      </c>
      <c r="D53" s="65">
        <f>SUMIFS(Progresotareas!$E:$E, Progresotareas!$C:$C,ProgresoSemanal!$C53,Progresotareas!$D:$D,ProgresoSemanal!D$3)</f>
        <v>0</v>
      </c>
      <c r="E53" s="53">
        <f>SUMIFS(Progresotareas!$E:$E, Progresotareas!$C:$C,ProgresoSemanal!$C53,Progresotareas!$D:$D,ProgresoSemanal!E$3)</f>
        <v>0</v>
      </c>
      <c r="F53" s="53">
        <f>SUMIFS(Progresotareas!$E:$E, Progresotareas!$C:$C,ProgresoSemanal!$C53,Progresotareas!$D:$D,ProgresoSemanal!F$3)</f>
        <v>0</v>
      </c>
      <c r="G53" s="53">
        <f>SUMIFS(Progresotareas!$E:$E, Progresotareas!$C:$C,ProgresoSemanal!$C53,Progresotareas!$D:$D,ProgresoSemanal!G$3)</f>
        <v>0</v>
      </c>
      <c r="H53" s="53">
        <f>SUMIFS(Progresotareas!$E:$E, Progresotareas!$C:$C,ProgresoSemanal!$C53,Progresotareas!$D:$D,ProgresoSemanal!H$3)</f>
        <v>0</v>
      </c>
      <c r="I53" s="53">
        <f>SUMIFS(Progresotareas!$E:$E, Progresotareas!$C:$C,ProgresoSemanal!$C53,Progresotareas!$D:$D,ProgresoSemanal!I$3)</f>
        <v>0</v>
      </c>
      <c r="J53" s="53">
        <f>SUMIFS(Progresotareas!$E:$E, Progresotareas!$C:$C,ProgresoSemanal!$C53,Progresotareas!$D:$D,ProgresoSemanal!J$3)</f>
        <v>0</v>
      </c>
      <c r="K53" s="53">
        <f>SUMIFS(Progresotareas!$E:$E, Progresotareas!$C:$C,ProgresoSemanal!$C53,Progresotareas!$D:$D,ProgresoSemanal!K$3)</f>
        <v>0</v>
      </c>
      <c r="L53" s="53">
        <f>SUMIFS(Progresotareas!$E:$E, Progresotareas!$C:$C,ProgresoSemanal!$C53,Progresotareas!$D:$D,ProgresoSemanal!L$3)</f>
        <v>0</v>
      </c>
      <c r="M53" s="66">
        <f>SUMIFS(Progresotareas!$E:$E, Progresotareas!$C:$C,ProgresoSemanal!$C53,Progresotareas!$D:$D,ProgresoSemanal!M$3)</f>
        <v>0</v>
      </c>
    </row>
    <row r="54" spans="3:13" x14ac:dyDescent="0.35">
      <c r="C54" s="25" t="str">
        <f>IF(DatosProyecto!F53="","",DatosProyecto!F53)</f>
        <v/>
      </c>
      <c r="D54" s="65">
        <f>SUMIFS(Progresotareas!$E:$E, Progresotareas!$C:$C,ProgresoSemanal!$C54,Progresotareas!$D:$D,ProgresoSemanal!D$3)</f>
        <v>0</v>
      </c>
      <c r="E54" s="53">
        <f>SUMIFS(Progresotareas!$E:$E, Progresotareas!$C:$C,ProgresoSemanal!$C54,Progresotareas!$D:$D,ProgresoSemanal!E$3)</f>
        <v>0</v>
      </c>
      <c r="F54" s="53">
        <f>SUMIFS(Progresotareas!$E:$E, Progresotareas!$C:$C,ProgresoSemanal!$C54,Progresotareas!$D:$D,ProgresoSemanal!F$3)</f>
        <v>0</v>
      </c>
      <c r="G54" s="53">
        <f>SUMIFS(Progresotareas!$E:$E, Progresotareas!$C:$C,ProgresoSemanal!$C54,Progresotareas!$D:$D,ProgresoSemanal!G$3)</f>
        <v>0</v>
      </c>
      <c r="H54" s="53">
        <f>SUMIFS(Progresotareas!$E:$E, Progresotareas!$C:$C,ProgresoSemanal!$C54,Progresotareas!$D:$D,ProgresoSemanal!H$3)</f>
        <v>0</v>
      </c>
      <c r="I54" s="53">
        <f>SUMIFS(Progresotareas!$E:$E, Progresotareas!$C:$C,ProgresoSemanal!$C54,Progresotareas!$D:$D,ProgresoSemanal!I$3)</f>
        <v>0</v>
      </c>
      <c r="J54" s="53">
        <f>SUMIFS(Progresotareas!$E:$E, Progresotareas!$C:$C,ProgresoSemanal!$C54,Progresotareas!$D:$D,ProgresoSemanal!J$3)</f>
        <v>0</v>
      </c>
      <c r="K54" s="53">
        <f>SUMIFS(Progresotareas!$E:$E, Progresotareas!$C:$C,ProgresoSemanal!$C54,Progresotareas!$D:$D,ProgresoSemanal!K$3)</f>
        <v>0</v>
      </c>
      <c r="L54" s="53">
        <f>SUMIFS(Progresotareas!$E:$E, Progresotareas!$C:$C,ProgresoSemanal!$C54,Progresotareas!$D:$D,ProgresoSemanal!L$3)</f>
        <v>0</v>
      </c>
      <c r="M54" s="66">
        <f>SUMIFS(Progresotareas!$E:$E, Progresotareas!$C:$C,ProgresoSemanal!$C54,Progresotareas!$D:$D,ProgresoSemanal!M$3)</f>
        <v>0</v>
      </c>
    </row>
    <row r="55" spans="3:13" x14ac:dyDescent="0.35">
      <c r="C55" s="25" t="str">
        <f>IF(DatosProyecto!F54="","",DatosProyecto!F54)</f>
        <v/>
      </c>
      <c r="D55" s="65">
        <f>SUMIFS(Progresotareas!$E:$E, Progresotareas!$C:$C,ProgresoSemanal!$C55,Progresotareas!$D:$D,ProgresoSemanal!D$3)</f>
        <v>0</v>
      </c>
      <c r="E55" s="53">
        <f>SUMIFS(Progresotareas!$E:$E, Progresotareas!$C:$C,ProgresoSemanal!$C55,Progresotareas!$D:$D,ProgresoSemanal!E$3)</f>
        <v>0</v>
      </c>
      <c r="F55" s="53">
        <f>SUMIFS(Progresotareas!$E:$E, Progresotareas!$C:$C,ProgresoSemanal!$C55,Progresotareas!$D:$D,ProgresoSemanal!F$3)</f>
        <v>0</v>
      </c>
      <c r="G55" s="53">
        <f>SUMIFS(Progresotareas!$E:$E, Progresotareas!$C:$C,ProgresoSemanal!$C55,Progresotareas!$D:$D,ProgresoSemanal!G$3)</f>
        <v>0</v>
      </c>
      <c r="H55" s="53">
        <f>SUMIFS(Progresotareas!$E:$E, Progresotareas!$C:$C,ProgresoSemanal!$C55,Progresotareas!$D:$D,ProgresoSemanal!H$3)</f>
        <v>0</v>
      </c>
      <c r="I55" s="53">
        <f>SUMIFS(Progresotareas!$E:$E, Progresotareas!$C:$C,ProgresoSemanal!$C55,Progresotareas!$D:$D,ProgresoSemanal!I$3)</f>
        <v>0</v>
      </c>
      <c r="J55" s="53">
        <f>SUMIFS(Progresotareas!$E:$E, Progresotareas!$C:$C,ProgresoSemanal!$C55,Progresotareas!$D:$D,ProgresoSemanal!J$3)</f>
        <v>0</v>
      </c>
      <c r="K55" s="53">
        <f>SUMIFS(Progresotareas!$E:$E, Progresotareas!$C:$C,ProgresoSemanal!$C55,Progresotareas!$D:$D,ProgresoSemanal!K$3)</f>
        <v>0</v>
      </c>
      <c r="L55" s="53">
        <f>SUMIFS(Progresotareas!$E:$E, Progresotareas!$C:$C,ProgresoSemanal!$C55,Progresotareas!$D:$D,ProgresoSemanal!L$3)</f>
        <v>0</v>
      </c>
      <c r="M55" s="66">
        <f>SUMIFS(Progresotareas!$E:$E, Progresotareas!$C:$C,ProgresoSemanal!$C55,Progresotareas!$D:$D,ProgresoSemanal!M$3)</f>
        <v>0</v>
      </c>
    </row>
    <row r="56" spans="3:13" x14ac:dyDescent="0.35">
      <c r="C56" s="25" t="str">
        <f>IF(DatosProyecto!F55="","",DatosProyecto!F55)</f>
        <v/>
      </c>
      <c r="D56" s="65">
        <f>SUMIFS(Progresotareas!$E:$E, Progresotareas!$C:$C,ProgresoSemanal!$C56,Progresotareas!$D:$D,ProgresoSemanal!D$3)</f>
        <v>0</v>
      </c>
      <c r="E56" s="53">
        <f>SUMIFS(Progresotareas!$E:$E, Progresotareas!$C:$C,ProgresoSemanal!$C56,Progresotareas!$D:$D,ProgresoSemanal!E$3)</f>
        <v>0</v>
      </c>
      <c r="F56" s="53">
        <f>SUMIFS(Progresotareas!$E:$E, Progresotareas!$C:$C,ProgresoSemanal!$C56,Progresotareas!$D:$D,ProgresoSemanal!F$3)</f>
        <v>0</v>
      </c>
      <c r="G56" s="53">
        <f>SUMIFS(Progresotareas!$E:$E, Progresotareas!$C:$C,ProgresoSemanal!$C56,Progresotareas!$D:$D,ProgresoSemanal!G$3)</f>
        <v>0</v>
      </c>
      <c r="H56" s="53">
        <f>SUMIFS(Progresotareas!$E:$E, Progresotareas!$C:$C,ProgresoSemanal!$C56,Progresotareas!$D:$D,ProgresoSemanal!H$3)</f>
        <v>0</v>
      </c>
      <c r="I56" s="53">
        <f>SUMIFS(Progresotareas!$E:$E, Progresotareas!$C:$C,ProgresoSemanal!$C56,Progresotareas!$D:$D,ProgresoSemanal!I$3)</f>
        <v>0</v>
      </c>
      <c r="J56" s="53">
        <f>SUMIFS(Progresotareas!$E:$E, Progresotareas!$C:$C,ProgresoSemanal!$C56,Progresotareas!$D:$D,ProgresoSemanal!J$3)</f>
        <v>0</v>
      </c>
      <c r="K56" s="53">
        <f>SUMIFS(Progresotareas!$E:$E, Progresotareas!$C:$C,ProgresoSemanal!$C56,Progresotareas!$D:$D,ProgresoSemanal!K$3)</f>
        <v>0</v>
      </c>
      <c r="L56" s="53">
        <f>SUMIFS(Progresotareas!$E:$E, Progresotareas!$C:$C,ProgresoSemanal!$C56,Progresotareas!$D:$D,ProgresoSemanal!L$3)</f>
        <v>0</v>
      </c>
      <c r="M56" s="66">
        <f>SUMIFS(Progresotareas!$E:$E, Progresotareas!$C:$C,ProgresoSemanal!$C56,Progresotareas!$D:$D,ProgresoSemanal!M$3)</f>
        <v>0</v>
      </c>
    </row>
    <row r="57" spans="3:13" x14ac:dyDescent="0.35">
      <c r="C57" s="25" t="str">
        <f>IF(DatosProyecto!F56="","",DatosProyecto!F56)</f>
        <v/>
      </c>
      <c r="D57" s="65"/>
      <c r="E57" s="53"/>
      <c r="F57" s="53"/>
      <c r="G57" s="53"/>
      <c r="H57" s="53"/>
      <c r="I57" s="53"/>
      <c r="J57" s="53"/>
      <c r="K57" s="53"/>
      <c r="L57" s="53"/>
      <c r="M57" s="66"/>
    </row>
    <row r="58" spans="3:13" x14ac:dyDescent="0.35">
      <c r="C58" s="25" t="str">
        <f>IF(DatosProyecto!F57="","",DatosProyecto!F57)</f>
        <v/>
      </c>
      <c r="D58" s="65"/>
      <c r="E58" s="53"/>
      <c r="F58" s="53"/>
      <c r="G58" s="53"/>
      <c r="H58" s="53"/>
      <c r="I58" s="53"/>
      <c r="J58" s="53"/>
      <c r="K58" s="53"/>
      <c r="L58" s="53"/>
      <c r="M58" s="66"/>
    </row>
    <row r="59" spans="3:13" x14ac:dyDescent="0.35">
      <c r="C59" s="25" t="str">
        <f>IF(DatosProyecto!F58="","",DatosProyecto!F58)</f>
        <v/>
      </c>
      <c r="D59" s="65"/>
      <c r="E59" s="53"/>
      <c r="F59" s="53"/>
      <c r="G59" s="53"/>
      <c r="H59" s="53"/>
      <c r="I59" s="53"/>
      <c r="J59" s="53"/>
      <c r="K59" s="53"/>
      <c r="L59" s="53"/>
      <c r="M59" s="66"/>
    </row>
    <row r="60" spans="3:13" x14ac:dyDescent="0.35">
      <c r="C60" s="25" t="str">
        <f>IF(DatosProyecto!F59="","",DatosProyecto!F59)</f>
        <v/>
      </c>
      <c r="D60" s="65"/>
      <c r="E60" s="53"/>
      <c r="F60" s="53"/>
      <c r="G60" s="53"/>
      <c r="H60" s="53"/>
      <c r="I60" s="53"/>
      <c r="J60" s="53"/>
      <c r="K60" s="53"/>
      <c r="L60" s="53"/>
      <c r="M60" s="66"/>
    </row>
    <row r="61" spans="3:13" x14ac:dyDescent="0.35">
      <c r="C61" s="25" t="str">
        <f>IF(DatosProyecto!F60="","",DatosProyecto!F60)</f>
        <v/>
      </c>
      <c r="D61" s="65"/>
      <c r="E61" s="53"/>
      <c r="F61" s="53"/>
      <c r="G61" s="53"/>
      <c r="H61" s="53"/>
      <c r="I61" s="53"/>
      <c r="J61" s="53"/>
      <c r="K61" s="53"/>
      <c r="L61" s="53"/>
      <c r="M61" s="66"/>
    </row>
    <row r="62" spans="3:13" x14ac:dyDescent="0.35">
      <c r="C62" s="25" t="str">
        <f>IF(DatosProyecto!F61="","",DatosProyecto!F61)</f>
        <v/>
      </c>
      <c r="D62" s="65"/>
      <c r="E62" s="53"/>
      <c r="F62" s="53"/>
      <c r="G62" s="53"/>
      <c r="H62" s="53"/>
      <c r="I62" s="53"/>
      <c r="J62" s="53"/>
      <c r="K62" s="53"/>
      <c r="L62" s="53"/>
      <c r="M62" s="66"/>
    </row>
    <row r="63" spans="3:13" x14ac:dyDescent="0.35">
      <c r="C63" s="25" t="str">
        <f>IF(DatosProyecto!F62="","",DatosProyecto!F62)</f>
        <v/>
      </c>
      <c r="D63" s="65"/>
      <c r="E63" s="53"/>
      <c r="F63" s="53"/>
      <c r="G63" s="53"/>
      <c r="H63" s="53"/>
      <c r="I63" s="53"/>
      <c r="J63" s="53"/>
      <c r="K63" s="53"/>
      <c r="L63" s="53"/>
      <c r="M63" s="66"/>
    </row>
    <row r="64" spans="3:13" x14ac:dyDescent="0.35">
      <c r="C64" s="25" t="str">
        <f>IF(DatosProyecto!F63="","",DatosProyecto!F63)</f>
        <v/>
      </c>
      <c r="D64" s="65"/>
      <c r="E64" s="53"/>
      <c r="F64" s="53"/>
      <c r="G64" s="53"/>
      <c r="H64" s="53"/>
      <c r="I64" s="53"/>
      <c r="J64" s="53"/>
      <c r="K64" s="53"/>
      <c r="L64" s="53"/>
      <c r="M64" s="66"/>
    </row>
    <row r="65" spans="3:13" x14ac:dyDescent="0.35">
      <c r="C65" s="25" t="str">
        <f>IF(DatosProyecto!F64="","",DatosProyecto!F64)</f>
        <v/>
      </c>
      <c r="D65" s="65"/>
      <c r="E65" s="53"/>
      <c r="F65" s="53"/>
      <c r="G65" s="53"/>
      <c r="H65" s="53"/>
      <c r="I65" s="53"/>
      <c r="J65" s="53"/>
      <c r="K65" s="53"/>
      <c r="L65" s="53"/>
      <c r="M65" s="66"/>
    </row>
    <row r="66" spans="3:13" x14ac:dyDescent="0.35">
      <c r="C66" s="25" t="str">
        <f>IF(DatosProyecto!F65="","",DatosProyecto!F65)</f>
        <v/>
      </c>
      <c r="D66" s="65"/>
      <c r="E66" s="53"/>
      <c r="F66" s="53"/>
      <c r="G66" s="53"/>
      <c r="H66" s="53"/>
      <c r="I66" s="53"/>
      <c r="J66" s="53"/>
      <c r="K66" s="53"/>
      <c r="L66" s="53"/>
      <c r="M66" s="66"/>
    </row>
    <row r="67" spans="3:13" x14ac:dyDescent="0.35">
      <c r="C67" s="25" t="str">
        <f>IF(DatosProyecto!F66="","",DatosProyecto!F66)</f>
        <v/>
      </c>
      <c r="D67" s="65"/>
      <c r="E67" s="53"/>
      <c r="F67" s="53"/>
      <c r="G67" s="53"/>
      <c r="H67" s="53"/>
      <c r="I67" s="53"/>
      <c r="J67" s="53"/>
      <c r="K67" s="53"/>
      <c r="L67" s="53"/>
      <c r="M67" s="66"/>
    </row>
    <row r="68" spans="3:13" x14ac:dyDescent="0.35">
      <c r="C68" s="25" t="str">
        <f>IF(DatosProyecto!F67="","",DatosProyecto!F67)</f>
        <v/>
      </c>
      <c r="D68" s="65"/>
      <c r="E68" s="53"/>
      <c r="F68" s="53"/>
      <c r="G68" s="53"/>
      <c r="H68" s="53"/>
      <c r="I68" s="53"/>
      <c r="J68" s="53"/>
      <c r="K68" s="53"/>
      <c r="L68" s="53"/>
      <c r="M68" s="66"/>
    </row>
    <row r="69" spans="3:13" x14ac:dyDescent="0.35">
      <c r="C69" s="25" t="str">
        <f>IF(DatosProyecto!F68="","",DatosProyecto!F68)</f>
        <v/>
      </c>
      <c r="D69" s="65"/>
      <c r="E69" s="53"/>
      <c r="F69" s="53"/>
      <c r="G69" s="53"/>
      <c r="H69" s="53"/>
      <c r="I69" s="53"/>
      <c r="J69" s="53"/>
      <c r="K69" s="53"/>
      <c r="L69" s="53"/>
      <c r="M69" s="53"/>
    </row>
    <row r="70" spans="3:13" x14ac:dyDescent="0.35">
      <c r="C70" s="73" t="str">
        <f>IF(DatosProyecto!F69="","",DatosProyecto!F69)</f>
        <v/>
      </c>
      <c r="D70" s="53">
        <f>SUMIFS(Progresotareas!$E:$E, Progresotareas!$C:$C,ProgresoSemanal!$C70,Progresotareas!$D:$D,ProgresoSemanal!D$3)</f>
        <v>0</v>
      </c>
      <c r="E70" s="53">
        <f>SUMIFS(Progresotareas!$E:$E, Progresotareas!$C:$C,ProgresoSemanal!$C70,Progresotareas!$D:$D,ProgresoSemanal!E$3)</f>
        <v>0</v>
      </c>
      <c r="F70" s="53">
        <f>SUMIFS(Progresotareas!$E:$E, Progresotareas!$C:$C,ProgresoSemanal!$C70,Progresotareas!$D:$D,ProgresoSemanal!F$3)</f>
        <v>0</v>
      </c>
      <c r="G70" s="53">
        <f>SUMIFS(Progresotareas!$E:$E, Progresotareas!$C:$C,ProgresoSemanal!$C70,Progresotareas!$D:$D,ProgresoSemanal!G$3)</f>
        <v>0</v>
      </c>
      <c r="H70" s="53">
        <f>SUMIFS(Progresotareas!$E:$E, Progresotareas!$C:$C,ProgresoSemanal!$C70,Progresotareas!$D:$D,ProgresoSemanal!H$3)</f>
        <v>0</v>
      </c>
      <c r="I70" s="53">
        <f>SUMIFS(Progresotareas!$E:$E, Progresotareas!$C:$C,ProgresoSemanal!$C70,Progresotareas!$D:$D,ProgresoSemanal!I$3)</f>
        <v>0</v>
      </c>
      <c r="J70" s="53">
        <f>SUMIFS(Progresotareas!$E:$E, Progresotareas!$C:$C,ProgresoSemanal!$C70,Progresotareas!$D:$D,ProgresoSemanal!J$3)</f>
        <v>0</v>
      </c>
      <c r="K70" s="53">
        <f>SUMIFS(Progresotareas!$E:$E, Progresotareas!$C:$C,ProgresoSemanal!$C70,Progresotareas!$D:$D,ProgresoSemanal!K$3)</f>
        <v>0</v>
      </c>
      <c r="L70" s="53">
        <f>SUMIFS(Progresotareas!$E:$E, Progresotareas!$C:$C,ProgresoSemanal!$C70,Progresotareas!$D:$D,ProgresoSemanal!L$3)</f>
        <v>0</v>
      </c>
      <c r="M70" s="53">
        <f>SUMIFS(Progresotareas!$E:$E, Progresotareas!$C:$C,ProgresoSemanal!$C70,Progresotareas!$D:$D,ProgresoSemanal!M$3)</f>
        <v>0</v>
      </c>
    </row>
    <row r="71" spans="3:13" x14ac:dyDescent="0.35">
      <c r="C71" s="73" t="str">
        <f>IF(DatosProyecto!F70="","",DatosProyecto!F70)</f>
        <v/>
      </c>
      <c r="D71" s="53">
        <f>SUMIFS(Progresotareas!$E:$E, Progresotareas!$C:$C,ProgresoSemanal!$C71,Progresotareas!$D:$D,ProgresoSemanal!D$3)</f>
        <v>0</v>
      </c>
      <c r="E71" s="53">
        <f>SUMIFS(Progresotareas!$E:$E, Progresotareas!$C:$C,ProgresoSemanal!$C71,Progresotareas!$D:$D,ProgresoSemanal!E$3)</f>
        <v>0</v>
      </c>
      <c r="F71" s="53">
        <f>SUMIFS(Progresotareas!$E:$E, Progresotareas!$C:$C,ProgresoSemanal!$C71,Progresotareas!$D:$D,ProgresoSemanal!F$3)</f>
        <v>0</v>
      </c>
      <c r="G71" s="53">
        <f>SUMIFS(Progresotareas!$E:$E, Progresotareas!$C:$C,ProgresoSemanal!$C71,Progresotareas!$D:$D,ProgresoSemanal!G$3)</f>
        <v>0</v>
      </c>
      <c r="H71" s="53">
        <f>SUMIFS(Progresotareas!$E:$E, Progresotareas!$C:$C,ProgresoSemanal!$C71,Progresotareas!$D:$D,ProgresoSemanal!H$3)</f>
        <v>0</v>
      </c>
      <c r="I71" s="53">
        <f>SUMIFS(Progresotareas!$E:$E, Progresotareas!$C:$C,ProgresoSemanal!$C71,Progresotareas!$D:$D,ProgresoSemanal!I$3)</f>
        <v>0</v>
      </c>
      <c r="J71" s="53">
        <f>SUMIFS(Progresotareas!$E:$E, Progresotareas!$C:$C,ProgresoSemanal!$C71,Progresotareas!$D:$D,ProgresoSemanal!J$3)</f>
        <v>0</v>
      </c>
      <c r="K71" s="53">
        <f>SUMIFS(Progresotareas!$E:$E, Progresotareas!$C:$C,ProgresoSemanal!$C71,Progresotareas!$D:$D,ProgresoSemanal!K$3)</f>
        <v>0</v>
      </c>
      <c r="L71" s="53">
        <f>SUMIFS(Progresotareas!$E:$E, Progresotareas!$C:$C,ProgresoSemanal!$C71,Progresotareas!$D:$D,ProgresoSemanal!L$3)</f>
        <v>0</v>
      </c>
      <c r="M71" s="53">
        <f>SUMIFS(Progresotareas!$E:$E, Progresotareas!$C:$C,ProgresoSemanal!$C71,Progresotareas!$D:$D,ProgresoSemanal!M$3)</f>
        <v>0</v>
      </c>
    </row>
    <row r="72" spans="3:13" x14ac:dyDescent="0.35">
      <c r="C72" s="73" t="str">
        <f>IF(DatosProyecto!F57="","",DatosProyecto!F57)</f>
        <v/>
      </c>
      <c r="D72" s="53">
        <f>SUMIFS(Progresotareas!$E:$E, Progresotareas!$C:$C,ProgresoSemanal!$C72,Progresotareas!$D:$D,ProgresoSemanal!D$3)</f>
        <v>0</v>
      </c>
      <c r="E72" s="53">
        <f>SUMIFS(Progresotareas!$E:$E, Progresotareas!$C:$C,ProgresoSemanal!$C72,Progresotareas!$D:$D,ProgresoSemanal!E$3)</f>
        <v>0</v>
      </c>
      <c r="F72" s="53">
        <f>SUMIFS(Progresotareas!$E:$E, Progresotareas!$C:$C,ProgresoSemanal!$C72,Progresotareas!$D:$D,ProgresoSemanal!F$3)</f>
        <v>0</v>
      </c>
      <c r="G72" s="53">
        <f>SUMIFS(Progresotareas!$E:$E, Progresotareas!$C:$C,ProgresoSemanal!$C72,Progresotareas!$D:$D,ProgresoSemanal!G$3)</f>
        <v>0</v>
      </c>
      <c r="H72" s="53">
        <f>SUMIFS(Progresotareas!$E:$E, Progresotareas!$C:$C,ProgresoSemanal!$C72,Progresotareas!$D:$D,ProgresoSemanal!H$3)</f>
        <v>0</v>
      </c>
      <c r="I72" s="53">
        <f>SUMIFS(Progresotareas!$E:$E, Progresotareas!$C:$C,ProgresoSemanal!$C72,Progresotareas!$D:$D,ProgresoSemanal!I$3)</f>
        <v>0</v>
      </c>
      <c r="J72" s="53">
        <f>SUMIFS(Progresotareas!$E:$E, Progresotareas!$C:$C,ProgresoSemanal!$C72,Progresotareas!$D:$D,ProgresoSemanal!J$3)</f>
        <v>0</v>
      </c>
      <c r="K72" s="53">
        <f>SUMIFS(Progresotareas!$E:$E, Progresotareas!$C:$C,ProgresoSemanal!$C72,Progresotareas!$D:$D,ProgresoSemanal!K$3)</f>
        <v>0</v>
      </c>
      <c r="L72" s="53">
        <f>SUMIFS(Progresotareas!$E:$E, Progresotareas!$C:$C,ProgresoSemanal!$C72,Progresotareas!$D:$D,ProgresoSemanal!L$3)</f>
        <v>0</v>
      </c>
      <c r="M72" s="53">
        <f>SUMIFS(Progresotareas!$E:$E, Progresotareas!$C:$C,ProgresoSemanal!$C72,Progresotareas!$D:$D,ProgresoSemanal!M$3)</f>
        <v>0</v>
      </c>
    </row>
    <row r="73" spans="3:13" x14ac:dyDescent="0.35">
      <c r="C73" s="1"/>
      <c r="D73" s="53">
        <f>SUMIFS(Progresotareas!$E:$E, Progresotareas!$C:$C,ProgresoSemanal!$C73,Progresotareas!$D:$D,ProgresoSemanal!D$3)</f>
        <v>0</v>
      </c>
      <c r="E73" s="53">
        <f>SUMIFS(Progresotareas!$E:$E, Progresotareas!$C:$C,ProgresoSemanal!$C73,Progresotareas!$D:$D,ProgresoSemanal!E$3)</f>
        <v>0</v>
      </c>
      <c r="F73" s="53">
        <f>SUMIFS(Progresotareas!$E:$E, Progresotareas!$C:$C,ProgresoSemanal!$C73,Progresotareas!$D:$D,ProgresoSemanal!F$3)</f>
        <v>0</v>
      </c>
      <c r="G73" s="53">
        <f>SUMIFS(Progresotareas!$E:$E, Progresotareas!$C:$C,ProgresoSemanal!$C73,Progresotareas!$D:$D,ProgresoSemanal!G$3)</f>
        <v>0</v>
      </c>
      <c r="H73" s="53">
        <f>SUMIFS(Progresotareas!$E:$E, Progresotareas!$C:$C,ProgresoSemanal!$C73,Progresotareas!$D:$D,ProgresoSemanal!H$3)</f>
        <v>0</v>
      </c>
      <c r="I73" s="53">
        <f>SUMIFS(Progresotareas!$E:$E, Progresotareas!$C:$C,ProgresoSemanal!$C73,Progresotareas!$D:$D,ProgresoSemanal!I$3)</f>
        <v>0</v>
      </c>
      <c r="J73" s="53">
        <f>SUMIFS(Progresotareas!$E:$E, Progresotareas!$C:$C,ProgresoSemanal!$C73,Progresotareas!$D:$D,ProgresoSemanal!J$3)</f>
        <v>0</v>
      </c>
      <c r="K73" s="53">
        <f>SUMIFS(Progresotareas!$E:$E, Progresotareas!$C:$C,ProgresoSemanal!$C73,Progresotareas!$D:$D,ProgresoSemanal!K$3)</f>
        <v>0</v>
      </c>
      <c r="L73" s="53">
        <f>SUMIFS(Progresotareas!$E:$E, Progresotareas!$C:$C,ProgresoSemanal!$C73,Progresotareas!$D:$D,ProgresoSemanal!L$3)</f>
        <v>0</v>
      </c>
      <c r="M73" s="53">
        <f>SUMIFS(Progresotareas!$E:$E, Progresotareas!$C:$C,ProgresoSemanal!$C73,Progresotareas!$D:$D,ProgresoSemanal!M$3)</f>
        <v>0</v>
      </c>
    </row>
    <row r="74" spans="3:13" x14ac:dyDescent="0.35">
      <c r="C74" s="1"/>
      <c r="D74" s="53">
        <f>SUMIFS(Progresotareas!$E:$E, Progresotareas!$C:$C,ProgresoSemanal!$C74,Progresotareas!$D:$D,ProgresoSemanal!D$3)</f>
        <v>0</v>
      </c>
      <c r="E74" s="53">
        <f>SUMIFS(Progresotareas!$E:$E, Progresotareas!$C:$C,ProgresoSemanal!$C74,Progresotareas!$D:$D,ProgresoSemanal!E$3)</f>
        <v>0</v>
      </c>
      <c r="F74" s="53">
        <f>SUMIFS(Progresotareas!$E:$E, Progresotareas!$C:$C,ProgresoSemanal!$C74,Progresotareas!$D:$D,ProgresoSemanal!F$3)</f>
        <v>0</v>
      </c>
      <c r="G74" s="53">
        <f>SUMIFS(Progresotareas!$E:$E, Progresotareas!$C:$C,ProgresoSemanal!$C74,Progresotareas!$D:$D,ProgresoSemanal!G$3)</f>
        <v>0</v>
      </c>
      <c r="H74" s="53">
        <f>SUMIFS(Progresotareas!$E:$E, Progresotareas!$C:$C,ProgresoSemanal!$C74,Progresotareas!$D:$D,ProgresoSemanal!H$3)</f>
        <v>0</v>
      </c>
      <c r="I74" s="53">
        <f>SUMIFS(Progresotareas!$E:$E, Progresotareas!$C:$C,ProgresoSemanal!$C74,Progresotareas!$D:$D,ProgresoSemanal!I$3)</f>
        <v>0</v>
      </c>
      <c r="J74" s="53">
        <f>SUMIFS(Progresotareas!$E:$E, Progresotareas!$C:$C,ProgresoSemanal!$C74,Progresotareas!$D:$D,ProgresoSemanal!J$3)</f>
        <v>0</v>
      </c>
      <c r="K74" s="53">
        <f>SUMIFS(Progresotareas!$E:$E, Progresotareas!$C:$C,ProgresoSemanal!$C74,Progresotareas!$D:$D,ProgresoSemanal!K$3)</f>
        <v>0</v>
      </c>
      <c r="L74" s="53">
        <f>SUMIFS(Progresotareas!$E:$E, Progresotareas!$C:$C,ProgresoSemanal!$C74,Progresotareas!$D:$D,ProgresoSemanal!L$3)</f>
        <v>0</v>
      </c>
      <c r="M74" s="53">
        <f>SUMIFS(Progresotareas!$E:$E, Progresotareas!$C:$C,ProgresoSemanal!$C74,Progresotareas!$D:$D,ProgresoSemanal!M$3)</f>
        <v>0</v>
      </c>
    </row>
    <row r="75" spans="3:13" x14ac:dyDescent="0.35">
      <c r="C75" s="1"/>
      <c r="D75" s="53">
        <f>SUMIFS(Progresotareas!$E:$E, Progresotareas!$C:$C,ProgresoSemanal!$C75,Progresotareas!$D:$D,ProgresoSemanal!D$3)</f>
        <v>0</v>
      </c>
      <c r="E75" s="53">
        <f>SUMIFS(Progresotareas!$E:$E, Progresotareas!$C:$C,ProgresoSemanal!$C75,Progresotareas!$D:$D,ProgresoSemanal!E$3)</f>
        <v>0</v>
      </c>
      <c r="F75" s="53">
        <f>SUMIFS(Progresotareas!$E:$E, Progresotareas!$C:$C,ProgresoSemanal!$C75,Progresotareas!$D:$D,ProgresoSemanal!F$3)</f>
        <v>0</v>
      </c>
      <c r="G75" s="53">
        <f>SUMIFS(Progresotareas!$E:$E, Progresotareas!$C:$C,ProgresoSemanal!$C75,Progresotareas!$D:$D,ProgresoSemanal!G$3)</f>
        <v>0</v>
      </c>
      <c r="H75" s="53">
        <f>SUMIFS(Progresotareas!$E:$E, Progresotareas!$C:$C,ProgresoSemanal!$C75,Progresotareas!$D:$D,ProgresoSemanal!H$3)</f>
        <v>0</v>
      </c>
      <c r="I75" s="53">
        <f>SUMIFS(Progresotareas!$E:$E, Progresotareas!$C:$C,ProgresoSemanal!$C75,Progresotareas!$D:$D,ProgresoSemanal!I$3)</f>
        <v>0</v>
      </c>
      <c r="J75" s="53">
        <f>SUMIFS(Progresotareas!$E:$E, Progresotareas!$C:$C,ProgresoSemanal!$C75,Progresotareas!$D:$D,ProgresoSemanal!J$3)</f>
        <v>0</v>
      </c>
      <c r="K75" s="53">
        <f>SUMIFS(Progresotareas!$E:$E, Progresotareas!$C:$C,ProgresoSemanal!$C75,Progresotareas!$D:$D,ProgresoSemanal!K$3)</f>
        <v>0</v>
      </c>
      <c r="L75" s="53">
        <f>SUMIFS(Progresotareas!$E:$E, Progresotareas!$C:$C,ProgresoSemanal!$C75,Progresotareas!$D:$D,ProgresoSemanal!L$3)</f>
        <v>0</v>
      </c>
      <c r="M75" s="53">
        <f>SUMIFS(Progresotareas!$E:$E, Progresotareas!$C:$C,ProgresoSemanal!$C75,Progresotareas!$D:$D,ProgresoSemanal!M$3)</f>
        <v>0</v>
      </c>
    </row>
    <row r="76" spans="3:13" x14ac:dyDescent="0.35">
      <c r="C76" s="1"/>
      <c r="D76" s="53">
        <f>SUMIFS(Progresotareas!$E:$E, Progresotareas!$C:$C,ProgresoSemanal!$C76,Progresotareas!$D:$D,ProgresoSemanal!D$3)</f>
        <v>0</v>
      </c>
      <c r="E76" s="53">
        <f>SUMIFS(Progresotareas!$E:$E, Progresotareas!$C:$C,ProgresoSemanal!$C76,Progresotareas!$D:$D,ProgresoSemanal!E$3)</f>
        <v>0</v>
      </c>
      <c r="F76" s="53">
        <f>SUMIFS(Progresotareas!$E:$E, Progresotareas!$C:$C,ProgresoSemanal!$C76,Progresotareas!$D:$D,ProgresoSemanal!F$3)</f>
        <v>0</v>
      </c>
      <c r="G76" s="53">
        <f>SUMIFS(Progresotareas!$E:$E, Progresotareas!$C:$C,ProgresoSemanal!$C76,Progresotareas!$D:$D,ProgresoSemanal!G$3)</f>
        <v>0</v>
      </c>
      <c r="H76" s="53">
        <f>SUMIFS(Progresotareas!$E:$E, Progresotareas!$C:$C,ProgresoSemanal!$C76,Progresotareas!$D:$D,ProgresoSemanal!H$3)</f>
        <v>0</v>
      </c>
      <c r="I76" s="53">
        <f>SUMIFS(Progresotareas!$E:$E, Progresotareas!$C:$C,ProgresoSemanal!$C76,Progresotareas!$D:$D,ProgresoSemanal!I$3)</f>
        <v>0</v>
      </c>
      <c r="J76" s="53">
        <f>SUMIFS(Progresotareas!$E:$E, Progresotareas!$C:$C,ProgresoSemanal!$C76,Progresotareas!$D:$D,ProgresoSemanal!J$3)</f>
        <v>0</v>
      </c>
      <c r="K76" s="53">
        <f>SUMIFS(Progresotareas!$E:$E, Progresotareas!$C:$C,ProgresoSemanal!$C76,Progresotareas!$D:$D,ProgresoSemanal!K$3)</f>
        <v>0</v>
      </c>
      <c r="L76" s="53">
        <f>SUMIFS(Progresotareas!$E:$E, Progresotareas!$C:$C,ProgresoSemanal!$C76,Progresotareas!$D:$D,ProgresoSemanal!L$3)</f>
        <v>0</v>
      </c>
      <c r="M76" s="53">
        <f>SUMIFS(Progresotareas!$E:$E, Progresotareas!$C:$C,ProgresoSemanal!$C76,Progresotareas!$D:$D,ProgresoSemanal!M$3)</f>
        <v>0</v>
      </c>
    </row>
    <row r="77" spans="3:13" x14ac:dyDescent="0.35">
      <c r="C77" s="1"/>
      <c r="D77" s="53">
        <f>SUMIFS(Progresotareas!$E:$E, Progresotareas!$C:$C,ProgresoSemanal!$C77,Progresotareas!$D:$D,ProgresoSemanal!D$3)</f>
        <v>0</v>
      </c>
      <c r="E77" s="53">
        <f>SUMIFS(Progresotareas!$E:$E, Progresotareas!$C:$C,ProgresoSemanal!$C77,Progresotareas!$D:$D,ProgresoSemanal!E$3)</f>
        <v>0</v>
      </c>
      <c r="F77" s="53">
        <f>SUMIFS(Progresotareas!$E:$E, Progresotareas!$C:$C,ProgresoSemanal!$C77,Progresotareas!$D:$D,ProgresoSemanal!F$3)</f>
        <v>0</v>
      </c>
      <c r="G77" s="53">
        <f>SUMIFS(Progresotareas!$E:$E, Progresotareas!$C:$C,ProgresoSemanal!$C77,Progresotareas!$D:$D,ProgresoSemanal!G$3)</f>
        <v>0</v>
      </c>
      <c r="H77" s="53">
        <f>SUMIFS(Progresotareas!$E:$E, Progresotareas!$C:$C,ProgresoSemanal!$C77,Progresotareas!$D:$D,ProgresoSemanal!H$3)</f>
        <v>0</v>
      </c>
      <c r="I77" s="53">
        <f>SUMIFS(Progresotareas!$E:$E, Progresotareas!$C:$C,ProgresoSemanal!$C77,Progresotareas!$D:$D,ProgresoSemanal!I$3)</f>
        <v>0</v>
      </c>
      <c r="J77" s="53">
        <f>SUMIFS(Progresotareas!$E:$E, Progresotareas!$C:$C,ProgresoSemanal!$C77,Progresotareas!$D:$D,ProgresoSemanal!J$3)</f>
        <v>0</v>
      </c>
      <c r="K77" s="53">
        <f>SUMIFS(Progresotareas!$E:$E, Progresotareas!$C:$C,ProgresoSemanal!$C77,Progresotareas!$D:$D,ProgresoSemanal!K$3)</f>
        <v>0</v>
      </c>
      <c r="L77" s="53">
        <f>SUMIFS(Progresotareas!$E:$E, Progresotareas!$C:$C,ProgresoSemanal!$C77,Progresotareas!$D:$D,ProgresoSemanal!L$3)</f>
        <v>0</v>
      </c>
      <c r="M77" s="53">
        <f>SUMIFS(Progresotareas!$E:$E, Progresotareas!$C:$C,ProgresoSemanal!$C77,Progresotareas!$D:$D,ProgresoSemanal!M$3)</f>
        <v>0</v>
      </c>
    </row>
    <row r="78" spans="3:13" x14ac:dyDescent="0.35">
      <c r="C78" s="1"/>
      <c r="D78" s="53">
        <f>SUMIFS(Progresotareas!$E:$E, Progresotareas!$C:$C,ProgresoSemanal!$C78,Progresotareas!$D:$D,ProgresoSemanal!D$3)</f>
        <v>0</v>
      </c>
      <c r="E78" s="53">
        <f>SUMIFS(Progresotareas!$E:$E, Progresotareas!$C:$C,ProgresoSemanal!$C78,Progresotareas!$D:$D,ProgresoSemanal!E$3)</f>
        <v>0</v>
      </c>
      <c r="F78" s="53">
        <f>SUMIFS(Progresotareas!$E:$E, Progresotareas!$C:$C,ProgresoSemanal!$C78,Progresotareas!$D:$D,ProgresoSemanal!F$3)</f>
        <v>0</v>
      </c>
      <c r="G78" s="53">
        <f>SUMIFS(Progresotareas!$E:$E, Progresotareas!$C:$C,ProgresoSemanal!$C78,Progresotareas!$D:$D,ProgresoSemanal!G$3)</f>
        <v>0</v>
      </c>
      <c r="H78" s="53">
        <f>SUMIFS(Progresotareas!$E:$E, Progresotareas!$C:$C,ProgresoSemanal!$C78,Progresotareas!$D:$D,ProgresoSemanal!H$3)</f>
        <v>0</v>
      </c>
      <c r="I78" s="53">
        <f>SUMIFS(Progresotareas!$E:$E, Progresotareas!$C:$C,ProgresoSemanal!$C78,Progresotareas!$D:$D,ProgresoSemanal!I$3)</f>
        <v>0</v>
      </c>
      <c r="J78" s="53">
        <f>SUMIFS(Progresotareas!$E:$E, Progresotareas!$C:$C,ProgresoSemanal!$C78,Progresotareas!$D:$D,ProgresoSemanal!J$3)</f>
        <v>0</v>
      </c>
      <c r="K78" s="53">
        <f>SUMIFS(Progresotareas!$E:$E, Progresotareas!$C:$C,ProgresoSemanal!$C78,Progresotareas!$D:$D,ProgresoSemanal!K$3)</f>
        <v>0</v>
      </c>
      <c r="L78" s="53">
        <f>SUMIFS(Progresotareas!$E:$E, Progresotareas!$C:$C,ProgresoSemanal!$C78,Progresotareas!$D:$D,ProgresoSemanal!L$3)</f>
        <v>0</v>
      </c>
      <c r="M78" s="53">
        <f>SUMIFS(Progresotareas!$E:$E, Progresotareas!$C:$C,ProgresoSemanal!$C78,Progresotareas!$D:$D,ProgresoSemanal!M$3)</f>
        <v>0</v>
      </c>
    </row>
    <row r="79" spans="3:13" x14ac:dyDescent="0.35">
      <c r="C79" s="1"/>
      <c r="D79" s="53">
        <f>SUMIFS(Progresotareas!$E:$E, Progresotareas!$C:$C,ProgresoSemanal!$C79,Progresotareas!$D:$D,ProgresoSemanal!D$3)</f>
        <v>0</v>
      </c>
      <c r="E79" s="53">
        <f>SUMIFS(Progresotareas!$E:$E, Progresotareas!$C:$C,ProgresoSemanal!$C79,Progresotareas!$D:$D,ProgresoSemanal!E$3)</f>
        <v>0</v>
      </c>
      <c r="F79" s="53">
        <f>SUMIFS(Progresotareas!$E:$E, Progresotareas!$C:$C,ProgresoSemanal!$C79,Progresotareas!$D:$D,ProgresoSemanal!F$3)</f>
        <v>0</v>
      </c>
      <c r="G79" s="53">
        <f>SUMIFS(Progresotareas!$E:$E, Progresotareas!$C:$C,ProgresoSemanal!$C79,Progresotareas!$D:$D,ProgresoSemanal!G$3)</f>
        <v>0</v>
      </c>
      <c r="H79" s="53">
        <f>SUMIFS(Progresotareas!$E:$E, Progresotareas!$C:$C,ProgresoSemanal!$C79,Progresotareas!$D:$D,ProgresoSemanal!H$3)</f>
        <v>0</v>
      </c>
      <c r="I79" s="53">
        <f>SUMIFS(Progresotareas!$E:$E, Progresotareas!$C:$C,ProgresoSemanal!$C79,Progresotareas!$D:$D,ProgresoSemanal!I$3)</f>
        <v>0</v>
      </c>
      <c r="J79" s="53">
        <f>SUMIFS(Progresotareas!$E:$E, Progresotareas!$C:$C,ProgresoSemanal!$C79,Progresotareas!$D:$D,ProgresoSemanal!J$3)</f>
        <v>0</v>
      </c>
      <c r="K79" s="53">
        <f>SUMIFS(Progresotareas!$E:$E, Progresotareas!$C:$C,ProgresoSemanal!$C79,Progresotareas!$D:$D,ProgresoSemanal!K$3)</f>
        <v>0</v>
      </c>
      <c r="L79" s="53">
        <f>SUMIFS(Progresotareas!$E:$E, Progresotareas!$C:$C,ProgresoSemanal!$C79,Progresotareas!$D:$D,ProgresoSemanal!L$3)</f>
        <v>0</v>
      </c>
      <c r="M79" s="53">
        <f>SUMIFS(Progresotareas!$E:$E, Progresotareas!$C:$C,ProgresoSemanal!$C79,Progresotareas!$D:$D,ProgresoSemanal!M$3)</f>
        <v>0</v>
      </c>
    </row>
    <row r="80" spans="3:13" x14ac:dyDescent="0.35">
      <c r="C80" s="1"/>
      <c r="D80" s="53">
        <f>SUMIFS(Progresotareas!$E:$E, Progresotareas!$C:$C,ProgresoSemanal!$C80,Progresotareas!$D:$D,ProgresoSemanal!D$3)</f>
        <v>0</v>
      </c>
      <c r="E80" s="53">
        <f>SUMIFS(Progresotareas!$E:$E, Progresotareas!$C:$C,ProgresoSemanal!$C80,Progresotareas!$D:$D,ProgresoSemanal!E$3)</f>
        <v>0</v>
      </c>
      <c r="F80" s="53">
        <f>SUMIFS(Progresotareas!$E:$E, Progresotareas!$C:$C,ProgresoSemanal!$C80,Progresotareas!$D:$D,ProgresoSemanal!F$3)</f>
        <v>0</v>
      </c>
      <c r="G80" s="53">
        <f>SUMIFS(Progresotareas!$E:$E, Progresotareas!$C:$C,ProgresoSemanal!$C80,Progresotareas!$D:$D,ProgresoSemanal!G$3)</f>
        <v>0</v>
      </c>
      <c r="H80" s="53">
        <f>SUMIFS(Progresotareas!$E:$E, Progresotareas!$C:$C,ProgresoSemanal!$C80,Progresotareas!$D:$D,ProgresoSemanal!H$3)</f>
        <v>0</v>
      </c>
      <c r="I80" s="53">
        <f>SUMIFS(Progresotareas!$E:$E, Progresotareas!$C:$C,ProgresoSemanal!$C80,Progresotareas!$D:$D,ProgresoSemanal!I$3)</f>
        <v>0</v>
      </c>
      <c r="J80" s="53">
        <f>SUMIFS(Progresotareas!$E:$E, Progresotareas!$C:$C,ProgresoSemanal!$C80,Progresotareas!$D:$D,ProgresoSemanal!J$3)</f>
        <v>0</v>
      </c>
      <c r="K80" s="53">
        <f>SUMIFS(Progresotareas!$E:$E, Progresotareas!$C:$C,ProgresoSemanal!$C80,Progresotareas!$D:$D,ProgresoSemanal!K$3)</f>
        <v>0</v>
      </c>
      <c r="L80" s="53">
        <f>SUMIFS(Progresotareas!$E:$E, Progresotareas!$C:$C,ProgresoSemanal!$C80,Progresotareas!$D:$D,ProgresoSemanal!L$3)</f>
        <v>0</v>
      </c>
      <c r="M80" s="53">
        <f>SUMIFS(Progresotareas!$E:$E, Progresotareas!$C:$C,ProgresoSemanal!$C80,Progresotareas!$D:$D,ProgresoSemanal!M$3)</f>
        <v>0</v>
      </c>
    </row>
    <row r="81" spans="3:13" x14ac:dyDescent="0.35">
      <c r="C81" s="1"/>
      <c r="D81" s="53">
        <f>SUMIFS(Progresotareas!$E:$E, Progresotareas!$C:$C,ProgresoSemanal!$C81,Progresotareas!$D:$D,ProgresoSemanal!D$3)</f>
        <v>0</v>
      </c>
      <c r="E81" s="53">
        <f>SUMIFS(Progresotareas!$E:$E, Progresotareas!$C:$C,ProgresoSemanal!$C81,Progresotareas!$D:$D,ProgresoSemanal!E$3)</f>
        <v>0</v>
      </c>
      <c r="F81" s="53">
        <f>SUMIFS(Progresotareas!$E:$E, Progresotareas!$C:$C,ProgresoSemanal!$C81,Progresotareas!$D:$D,ProgresoSemanal!F$3)</f>
        <v>0</v>
      </c>
      <c r="G81" s="53">
        <f>SUMIFS(Progresotareas!$E:$E, Progresotareas!$C:$C,ProgresoSemanal!$C81,Progresotareas!$D:$D,ProgresoSemanal!G$3)</f>
        <v>0</v>
      </c>
      <c r="H81" s="53">
        <f>SUMIFS(Progresotareas!$E:$E, Progresotareas!$C:$C,ProgresoSemanal!$C81,Progresotareas!$D:$D,ProgresoSemanal!H$3)</f>
        <v>0</v>
      </c>
      <c r="I81" s="53">
        <f>SUMIFS(Progresotareas!$E:$E, Progresotareas!$C:$C,ProgresoSemanal!$C81,Progresotareas!$D:$D,ProgresoSemanal!I$3)</f>
        <v>0</v>
      </c>
      <c r="J81" s="53">
        <f>SUMIFS(Progresotareas!$E:$E, Progresotareas!$C:$C,ProgresoSemanal!$C81,Progresotareas!$D:$D,ProgresoSemanal!J$3)</f>
        <v>0</v>
      </c>
      <c r="K81" s="53">
        <f>SUMIFS(Progresotareas!$E:$E, Progresotareas!$C:$C,ProgresoSemanal!$C81,Progresotareas!$D:$D,ProgresoSemanal!K$3)</f>
        <v>0</v>
      </c>
      <c r="L81" s="53">
        <f>SUMIFS(Progresotareas!$E:$E, Progresotareas!$C:$C,ProgresoSemanal!$C81,Progresotareas!$D:$D,ProgresoSemanal!L$3)</f>
        <v>0</v>
      </c>
      <c r="M81" s="53">
        <f>SUMIFS(Progresotareas!$E:$E, Progresotareas!$C:$C,ProgresoSemanal!$C81,Progresotareas!$D:$D,ProgresoSemanal!M$3)</f>
        <v>0</v>
      </c>
    </row>
    <row r="82" spans="3:13" x14ac:dyDescent="0.35">
      <c r="C82" s="1"/>
      <c r="D82" s="53">
        <f>SUMIFS(Progresotareas!$E:$E, Progresotareas!$C:$C,ProgresoSemanal!$C82,Progresotareas!$D:$D,ProgresoSemanal!D$3)</f>
        <v>0</v>
      </c>
      <c r="E82" s="53">
        <f>SUMIFS(Progresotareas!$E:$E, Progresotareas!$C:$C,ProgresoSemanal!$C82,Progresotareas!$D:$D,ProgresoSemanal!E$3)</f>
        <v>0</v>
      </c>
      <c r="F82" s="53">
        <f>SUMIFS(Progresotareas!$E:$E, Progresotareas!$C:$C,ProgresoSemanal!$C82,Progresotareas!$D:$D,ProgresoSemanal!F$3)</f>
        <v>0</v>
      </c>
      <c r="G82" s="53">
        <f>SUMIFS(Progresotareas!$E:$E, Progresotareas!$C:$C,ProgresoSemanal!$C82,Progresotareas!$D:$D,ProgresoSemanal!G$3)</f>
        <v>0</v>
      </c>
      <c r="H82" s="53">
        <f>SUMIFS(Progresotareas!$E:$E, Progresotareas!$C:$C,ProgresoSemanal!$C82,Progresotareas!$D:$D,ProgresoSemanal!H$3)</f>
        <v>0</v>
      </c>
      <c r="I82" s="53">
        <f>SUMIFS(Progresotareas!$E:$E, Progresotareas!$C:$C,ProgresoSemanal!$C82,Progresotareas!$D:$D,ProgresoSemanal!I$3)</f>
        <v>0</v>
      </c>
      <c r="J82" s="53">
        <f>SUMIFS(Progresotareas!$E:$E, Progresotareas!$C:$C,ProgresoSemanal!$C82,Progresotareas!$D:$D,ProgresoSemanal!J$3)</f>
        <v>0</v>
      </c>
      <c r="K82" s="53">
        <f>SUMIFS(Progresotareas!$E:$E, Progresotareas!$C:$C,ProgresoSemanal!$C82,Progresotareas!$D:$D,ProgresoSemanal!K$3)</f>
        <v>0</v>
      </c>
      <c r="L82" s="53">
        <f>SUMIFS(Progresotareas!$E:$E, Progresotareas!$C:$C,ProgresoSemanal!$C82,Progresotareas!$D:$D,ProgresoSemanal!L$3)</f>
        <v>0</v>
      </c>
      <c r="M82" s="53">
        <f>SUMIFS(Progresotareas!$E:$E, Progresotareas!$C:$C,ProgresoSemanal!$C82,Progresotareas!$D:$D,ProgresoSemanal!M$3)</f>
        <v>0</v>
      </c>
    </row>
    <row r="83" spans="3:13" x14ac:dyDescent="0.35">
      <c r="C83" s="1"/>
      <c r="D83" s="53">
        <f>SUMIFS(Progresotareas!$E:$E, Progresotareas!$C:$C,ProgresoSemanal!$C83,Progresotareas!$D:$D,ProgresoSemanal!D$3)</f>
        <v>0</v>
      </c>
      <c r="E83" s="53">
        <f>SUMIFS(Progresotareas!$E:$E, Progresotareas!$C:$C,ProgresoSemanal!$C83,Progresotareas!$D:$D,ProgresoSemanal!E$3)</f>
        <v>0</v>
      </c>
      <c r="F83" s="53">
        <f>SUMIFS(Progresotareas!$E:$E, Progresotareas!$C:$C,ProgresoSemanal!$C83,Progresotareas!$D:$D,ProgresoSemanal!F$3)</f>
        <v>0</v>
      </c>
      <c r="G83" s="53">
        <f>SUMIFS(Progresotareas!$E:$E, Progresotareas!$C:$C,ProgresoSemanal!$C83,Progresotareas!$D:$D,ProgresoSemanal!G$3)</f>
        <v>0</v>
      </c>
      <c r="H83" s="53">
        <f>SUMIFS(Progresotareas!$E:$E, Progresotareas!$C:$C,ProgresoSemanal!$C83,Progresotareas!$D:$D,ProgresoSemanal!H$3)</f>
        <v>0</v>
      </c>
      <c r="I83" s="53">
        <f>SUMIFS(Progresotareas!$E:$E, Progresotareas!$C:$C,ProgresoSemanal!$C83,Progresotareas!$D:$D,ProgresoSemanal!I$3)</f>
        <v>0</v>
      </c>
      <c r="J83" s="53">
        <f>SUMIFS(Progresotareas!$E:$E, Progresotareas!$C:$C,ProgresoSemanal!$C83,Progresotareas!$D:$D,ProgresoSemanal!J$3)</f>
        <v>0</v>
      </c>
      <c r="K83" s="53">
        <f>SUMIFS(Progresotareas!$E:$E, Progresotareas!$C:$C,ProgresoSemanal!$C83,Progresotareas!$D:$D,ProgresoSemanal!K$3)</f>
        <v>0</v>
      </c>
      <c r="L83" s="53">
        <f>SUMIFS(Progresotareas!$E:$E, Progresotareas!$C:$C,ProgresoSemanal!$C83,Progresotareas!$D:$D,ProgresoSemanal!L$3)</f>
        <v>0</v>
      </c>
      <c r="M83" s="53">
        <f>SUMIFS(Progresotareas!$E:$E, Progresotareas!$C:$C,ProgresoSemanal!$C83,Progresotareas!$D:$D,ProgresoSemanal!M$3)</f>
        <v>0</v>
      </c>
    </row>
    <row r="84" spans="3:13" x14ac:dyDescent="0.35">
      <c r="C84" s="1"/>
      <c r="D84" s="53">
        <f>SUMIFS(Progresotareas!$E:$E, Progresotareas!$C:$C,ProgresoSemanal!$C84,Progresotareas!$D:$D,ProgresoSemanal!D$3)</f>
        <v>0</v>
      </c>
      <c r="E84" s="53">
        <f>SUMIFS(Progresotareas!$E:$E, Progresotareas!$C:$C,ProgresoSemanal!$C84,Progresotareas!$D:$D,ProgresoSemanal!E$3)</f>
        <v>0</v>
      </c>
      <c r="F84" s="53">
        <f>SUMIFS(Progresotareas!$E:$E, Progresotareas!$C:$C,ProgresoSemanal!$C84,Progresotareas!$D:$D,ProgresoSemanal!F$3)</f>
        <v>0</v>
      </c>
      <c r="G84" s="53">
        <f>SUMIFS(Progresotareas!$E:$E, Progresotareas!$C:$C,ProgresoSemanal!$C84,Progresotareas!$D:$D,ProgresoSemanal!G$3)</f>
        <v>0</v>
      </c>
      <c r="H84" s="53">
        <f>SUMIFS(Progresotareas!$E:$E, Progresotareas!$C:$C,ProgresoSemanal!$C84,Progresotareas!$D:$D,ProgresoSemanal!H$3)</f>
        <v>0</v>
      </c>
      <c r="I84" s="53">
        <f>SUMIFS(Progresotareas!$E:$E, Progresotareas!$C:$C,ProgresoSemanal!$C84,Progresotareas!$D:$D,ProgresoSemanal!I$3)</f>
        <v>0</v>
      </c>
      <c r="J84" s="53">
        <f>SUMIFS(Progresotareas!$E:$E, Progresotareas!$C:$C,ProgresoSemanal!$C84,Progresotareas!$D:$D,ProgresoSemanal!J$3)</f>
        <v>0</v>
      </c>
      <c r="K84" s="53">
        <f>SUMIFS(Progresotareas!$E:$E, Progresotareas!$C:$C,ProgresoSemanal!$C84,Progresotareas!$D:$D,ProgresoSemanal!K$3)</f>
        <v>0</v>
      </c>
      <c r="L84" s="53">
        <f>SUMIFS(Progresotareas!$E:$E, Progresotareas!$C:$C,ProgresoSemanal!$C84,Progresotareas!$D:$D,ProgresoSemanal!L$3)</f>
        <v>0</v>
      </c>
      <c r="M84" s="53">
        <f>SUMIFS(Progresotareas!$E:$E, Progresotareas!$C:$C,ProgresoSemanal!$C84,Progresotareas!$D:$D,ProgresoSemanal!M$3)</f>
        <v>0</v>
      </c>
    </row>
    <row r="85" spans="3:13" x14ac:dyDescent="0.35">
      <c r="C85" s="1"/>
      <c r="D85" s="53">
        <f>SUMIFS(Progresotareas!$E:$E, Progresotareas!$C:$C,ProgresoSemanal!$C85,Progresotareas!$D:$D,ProgresoSemanal!D$3)</f>
        <v>0</v>
      </c>
      <c r="E85" s="53">
        <f>SUMIFS(Progresotareas!$E:$E, Progresotareas!$C:$C,ProgresoSemanal!$C85,Progresotareas!$D:$D,ProgresoSemanal!E$3)</f>
        <v>0</v>
      </c>
      <c r="F85" s="53">
        <f>SUMIFS(Progresotareas!$E:$E, Progresotareas!$C:$C,ProgresoSemanal!$C85,Progresotareas!$D:$D,ProgresoSemanal!F$3)</f>
        <v>0</v>
      </c>
      <c r="G85" s="53">
        <f>SUMIFS(Progresotareas!$E:$E, Progresotareas!$C:$C,ProgresoSemanal!$C85,Progresotareas!$D:$D,ProgresoSemanal!G$3)</f>
        <v>0</v>
      </c>
      <c r="H85" s="53">
        <f>SUMIFS(Progresotareas!$E:$E, Progresotareas!$C:$C,ProgresoSemanal!$C85,Progresotareas!$D:$D,ProgresoSemanal!H$3)</f>
        <v>0</v>
      </c>
      <c r="I85" s="53">
        <f>SUMIFS(Progresotareas!$E:$E, Progresotareas!$C:$C,ProgresoSemanal!$C85,Progresotareas!$D:$D,ProgresoSemanal!I$3)</f>
        <v>0</v>
      </c>
      <c r="J85" s="53">
        <f>SUMIFS(Progresotareas!$E:$E, Progresotareas!$C:$C,ProgresoSemanal!$C85,Progresotareas!$D:$D,ProgresoSemanal!J$3)</f>
        <v>0</v>
      </c>
      <c r="K85" s="53">
        <f>SUMIFS(Progresotareas!$E:$E, Progresotareas!$C:$C,ProgresoSemanal!$C85,Progresotareas!$D:$D,ProgresoSemanal!K$3)</f>
        <v>0</v>
      </c>
      <c r="L85" s="53">
        <f>SUMIFS(Progresotareas!$E:$E, Progresotareas!$C:$C,ProgresoSemanal!$C85,Progresotareas!$D:$D,ProgresoSemanal!L$3)</f>
        <v>0</v>
      </c>
      <c r="M85" s="53">
        <f>SUMIFS(Progresotareas!$E:$E, Progresotareas!$C:$C,ProgresoSemanal!$C85,Progresotareas!$D:$D,ProgresoSemanal!M$3)</f>
        <v>0</v>
      </c>
    </row>
    <row r="86" spans="3:13" x14ac:dyDescent="0.35">
      <c r="C86" s="1"/>
      <c r="D86" s="53">
        <f>SUMIFS(Progresotareas!$E:$E, Progresotareas!$C:$C,ProgresoSemanal!$C86,Progresotareas!$D:$D,ProgresoSemanal!D$3)</f>
        <v>0</v>
      </c>
      <c r="E86" s="53">
        <f>SUMIFS(Progresotareas!$E:$E, Progresotareas!$C:$C,ProgresoSemanal!$C86,Progresotareas!$D:$D,ProgresoSemanal!E$3)</f>
        <v>0</v>
      </c>
      <c r="F86" s="53">
        <f>SUMIFS(Progresotareas!$E:$E, Progresotareas!$C:$C,ProgresoSemanal!$C86,Progresotareas!$D:$D,ProgresoSemanal!F$3)</f>
        <v>0</v>
      </c>
      <c r="G86" s="53">
        <f>SUMIFS(Progresotareas!$E:$E, Progresotareas!$C:$C,ProgresoSemanal!$C86,Progresotareas!$D:$D,ProgresoSemanal!G$3)</f>
        <v>0</v>
      </c>
      <c r="H86" s="53">
        <f>SUMIFS(Progresotareas!$E:$E, Progresotareas!$C:$C,ProgresoSemanal!$C86,Progresotareas!$D:$D,ProgresoSemanal!H$3)</f>
        <v>0</v>
      </c>
      <c r="I86" s="53">
        <f>SUMIFS(Progresotareas!$E:$E, Progresotareas!$C:$C,ProgresoSemanal!$C86,Progresotareas!$D:$D,ProgresoSemanal!I$3)</f>
        <v>0</v>
      </c>
      <c r="J86" s="53">
        <f>SUMIFS(Progresotareas!$E:$E, Progresotareas!$C:$C,ProgresoSemanal!$C86,Progresotareas!$D:$D,ProgresoSemanal!J$3)</f>
        <v>0</v>
      </c>
      <c r="K86" s="53">
        <f>SUMIFS(Progresotareas!$E:$E, Progresotareas!$C:$C,ProgresoSemanal!$C86,Progresotareas!$D:$D,ProgresoSemanal!K$3)</f>
        <v>0</v>
      </c>
      <c r="L86" s="53">
        <f>SUMIFS(Progresotareas!$E:$E, Progresotareas!$C:$C,ProgresoSemanal!$C86,Progresotareas!$D:$D,ProgresoSemanal!L$3)</f>
        <v>0</v>
      </c>
      <c r="M86" s="53">
        <f>SUMIFS(Progresotareas!$E:$E, Progresotareas!$C:$C,ProgresoSemanal!$C86,Progresotareas!$D:$D,ProgresoSemanal!M$3)</f>
        <v>0</v>
      </c>
    </row>
    <row r="87" spans="3:13" x14ac:dyDescent="0.35">
      <c r="C87" s="1"/>
      <c r="D87" s="53">
        <f>SUMIFS(Progresotareas!$E:$E, Progresotareas!$C:$C,ProgresoSemanal!$C87,Progresotareas!$D:$D,ProgresoSemanal!D$3)</f>
        <v>0</v>
      </c>
      <c r="E87" s="53">
        <f>SUMIFS(Progresotareas!$E:$E, Progresotareas!$C:$C,ProgresoSemanal!$C87,Progresotareas!$D:$D,ProgresoSemanal!E$3)</f>
        <v>0</v>
      </c>
      <c r="F87" s="53">
        <f>SUMIFS(Progresotareas!$E:$E, Progresotareas!$C:$C,ProgresoSemanal!$C87,Progresotareas!$D:$D,ProgresoSemanal!F$3)</f>
        <v>0</v>
      </c>
      <c r="G87" s="53">
        <f>SUMIFS(Progresotareas!$E:$E, Progresotareas!$C:$C,ProgresoSemanal!$C87,Progresotareas!$D:$D,ProgresoSemanal!G$3)</f>
        <v>0</v>
      </c>
      <c r="H87" s="53">
        <f>SUMIFS(Progresotareas!$E:$E, Progresotareas!$C:$C,ProgresoSemanal!$C87,Progresotareas!$D:$D,ProgresoSemanal!H$3)</f>
        <v>0</v>
      </c>
      <c r="I87" s="53">
        <f>SUMIFS(Progresotareas!$E:$E, Progresotareas!$C:$C,ProgresoSemanal!$C87,Progresotareas!$D:$D,ProgresoSemanal!I$3)</f>
        <v>0</v>
      </c>
      <c r="J87" s="53">
        <f>SUMIFS(Progresotareas!$E:$E, Progresotareas!$C:$C,ProgresoSemanal!$C87,Progresotareas!$D:$D,ProgresoSemanal!J$3)</f>
        <v>0</v>
      </c>
      <c r="K87" s="53">
        <f>SUMIFS(Progresotareas!$E:$E, Progresotareas!$C:$C,ProgresoSemanal!$C87,Progresotareas!$D:$D,ProgresoSemanal!K$3)</f>
        <v>0</v>
      </c>
      <c r="L87" s="53">
        <f>SUMIFS(Progresotareas!$E:$E, Progresotareas!$C:$C,ProgresoSemanal!$C87,Progresotareas!$D:$D,ProgresoSemanal!L$3)</f>
        <v>0</v>
      </c>
      <c r="M87" s="53">
        <f>SUMIFS(Progresotareas!$E:$E, Progresotareas!$C:$C,ProgresoSemanal!$C87,Progresotareas!$D:$D,ProgresoSemanal!M$3)</f>
        <v>0</v>
      </c>
    </row>
    <row r="88" spans="3:13" x14ac:dyDescent="0.35">
      <c r="C88" s="1"/>
      <c r="D88" s="53">
        <f>SUMIFS(Progresotareas!$E:$E, Progresotareas!$C:$C,ProgresoSemanal!$C88,Progresotareas!$D:$D,ProgresoSemanal!D$3)</f>
        <v>0</v>
      </c>
      <c r="E88" s="53">
        <f>SUMIFS(Progresotareas!$E:$E, Progresotareas!$C:$C,ProgresoSemanal!$C88,Progresotareas!$D:$D,ProgresoSemanal!E$3)</f>
        <v>0</v>
      </c>
      <c r="F88" s="53">
        <f>SUMIFS(Progresotareas!$E:$E, Progresotareas!$C:$C,ProgresoSemanal!$C88,Progresotareas!$D:$D,ProgresoSemanal!F$3)</f>
        <v>0</v>
      </c>
      <c r="G88" s="53">
        <f>SUMIFS(Progresotareas!$E:$E, Progresotareas!$C:$C,ProgresoSemanal!$C88,Progresotareas!$D:$D,ProgresoSemanal!G$3)</f>
        <v>0</v>
      </c>
      <c r="H88" s="53">
        <f>SUMIFS(Progresotareas!$E:$E, Progresotareas!$C:$C,ProgresoSemanal!$C88,Progresotareas!$D:$D,ProgresoSemanal!H$3)</f>
        <v>0</v>
      </c>
      <c r="I88" s="53">
        <f>SUMIFS(Progresotareas!$E:$E, Progresotareas!$C:$C,ProgresoSemanal!$C88,Progresotareas!$D:$D,ProgresoSemanal!I$3)</f>
        <v>0</v>
      </c>
      <c r="J88" s="53">
        <f>SUMIFS(Progresotareas!$E:$E, Progresotareas!$C:$C,ProgresoSemanal!$C88,Progresotareas!$D:$D,ProgresoSemanal!J$3)</f>
        <v>0</v>
      </c>
      <c r="K88" s="53">
        <f>SUMIFS(Progresotareas!$E:$E, Progresotareas!$C:$C,ProgresoSemanal!$C88,Progresotareas!$D:$D,ProgresoSemanal!K$3)</f>
        <v>0</v>
      </c>
      <c r="L88" s="53">
        <f>SUMIFS(Progresotareas!$E:$E, Progresotareas!$C:$C,ProgresoSemanal!$C88,Progresotareas!$D:$D,ProgresoSemanal!L$3)</f>
        <v>0</v>
      </c>
      <c r="M88" s="53">
        <f>SUMIFS(Progresotareas!$E:$E, Progresotareas!$C:$C,ProgresoSemanal!$C88,Progresotareas!$D:$D,ProgresoSemanal!M$3)</f>
        <v>0</v>
      </c>
    </row>
    <row r="89" spans="3:13" x14ac:dyDescent="0.35">
      <c r="C89" s="1"/>
      <c r="D89" s="53">
        <f>SUMIFS(Progresotareas!$E:$E, Progresotareas!$C:$C,ProgresoSemanal!$C89,Progresotareas!$D:$D,ProgresoSemanal!D$3)</f>
        <v>0</v>
      </c>
      <c r="E89" s="53">
        <f>SUMIFS(Progresotareas!$E:$E, Progresotareas!$C:$C,ProgresoSemanal!$C89,Progresotareas!$D:$D,ProgresoSemanal!E$3)</f>
        <v>0</v>
      </c>
      <c r="F89" s="53">
        <f>SUMIFS(Progresotareas!$E:$E, Progresotareas!$C:$C,ProgresoSemanal!$C89,Progresotareas!$D:$D,ProgresoSemanal!F$3)</f>
        <v>0</v>
      </c>
      <c r="G89" s="53">
        <f>SUMIFS(Progresotareas!$E:$E, Progresotareas!$C:$C,ProgresoSemanal!$C89,Progresotareas!$D:$D,ProgresoSemanal!G$3)</f>
        <v>0</v>
      </c>
      <c r="H89" s="53">
        <f>SUMIFS(Progresotareas!$E:$E, Progresotareas!$C:$C,ProgresoSemanal!$C89,Progresotareas!$D:$D,ProgresoSemanal!H$3)</f>
        <v>0</v>
      </c>
      <c r="I89" s="53">
        <f>SUMIFS(Progresotareas!$E:$E, Progresotareas!$C:$C,ProgresoSemanal!$C89,Progresotareas!$D:$D,ProgresoSemanal!I$3)</f>
        <v>0</v>
      </c>
      <c r="J89" s="53">
        <f>SUMIFS(Progresotareas!$E:$E, Progresotareas!$C:$C,ProgresoSemanal!$C89,Progresotareas!$D:$D,ProgresoSemanal!J$3)</f>
        <v>0</v>
      </c>
      <c r="K89" s="53">
        <f>SUMIFS(Progresotareas!$E:$E, Progresotareas!$C:$C,ProgresoSemanal!$C89,Progresotareas!$D:$D,ProgresoSemanal!K$3)</f>
        <v>0</v>
      </c>
      <c r="L89" s="53">
        <f>SUMIFS(Progresotareas!$E:$E, Progresotareas!$C:$C,ProgresoSemanal!$C89,Progresotareas!$D:$D,ProgresoSemanal!L$3)</f>
        <v>0</v>
      </c>
      <c r="M89" s="53">
        <f>SUMIFS(Progresotareas!$E:$E, Progresotareas!$C:$C,ProgresoSemanal!$C89,Progresotareas!$D:$D,ProgresoSemanal!M$3)</f>
        <v>0</v>
      </c>
    </row>
    <row r="90" spans="3:13" x14ac:dyDescent="0.35">
      <c r="C90" s="1"/>
      <c r="D90" s="53">
        <f>SUMIFS(Progresotareas!$E:$E, Progresotareas!$C:$C,ProgresoSemanal!$C90,Progresotareas!$D:$D,ProgresoSemanal!D$3)</f>
        <v>0</v>
      </c>
      <c r="E90" s="53">
        <f>SUMIFS(Progresotareas!$E:$E, Progresotareas!$C:$C,ProgresoSemanal!$C90,Progresotareas!$D:$D,ProgresoSemanal!E$3)</f>
        <v>0</v>
      </c>
      <c r="F90" s="53">
        <f>SUMIFS(Progresotareas!$E:$E, Progresotareas!$C:$C,ProgresoSemanal!$C90,Progresotareas!$D:$D,ProgresoSemanal!F$3)</f>
        <v>0</v>
      </c>
      <c r="G90" s="53">
        <f>SUMIFS(Progresotareas!$E:$E, Progresotareas!$C:$C,ProgresoSemanal!$C90,Progresotareas!$D:$D,ProgresoSemanal!G$3)</f>
        <v>0</v>
      </c>
      <c r="H90" s="53">
        <f>SUMIFS(Progresotareas!$E:$E, Progresotareas!$C:$C,ProgresoSemanal!$C90,Progresotareas!$D:$D,ProgresoSemanal!H$3)</f>
        <v>0</v>
      </c>
      <c r="I90" s="53">
        <f>SUMIFS(Progresotareas!$E:$E, Progresotareas!$C:$C,ProgresoSemanal!$C90,Progresotareas!$D:$D,ProgresoSemanal!I$3)</f>
        <v>0</v>
      </c>
      <c r="J90" s="53">
        <f>SUMIFS(Progresotareas!$E:$E, Progresotareas!$C:$C,ProgresoSemanal!$C90,Progresotareas!$D:$D,ProgresoSemanal!J$3)</f>
        <v>0</v>
      </c>
      <c r="K90" s="53">
        <f>SUMIFS(Progresotareas!$E:$E, Progresotareas!$C:$C,ProgresoSemanal!$C90,Progresotareas!$D:$D,ProgresoSemanal!K$3)</f>
        <v>0</v>
      </c>
      <c r="L90" s="53">
        <f>SUMIFS(Progresotareas!$E:$E, Progresotareas!$C:$C,ProgresoSemanal!$C90,Progresotareas!$D:$D,ProgresoSemanal!L$3)</f>
        <v>0</v>
      </c>
      <c r="M90" s="53">
        <f>SUMIFS(Progresotareas!$E:$E, Progresotareas!$C:$C,ProgresoSemanal!$C90,Progresotareas!$D:$D,ProgresoSemanal!M$3)</f>
        <v>0</v>
      </c>
    </row>
    <row r="91" spans="3:13" x14ac:dyDescent="0.35">
      <c r="C91" s="1"/>
      <c r="D91" s="53">
        <f>SUMIFS(Progresotareas!$E:$E, Progresotareas!$C:$C,ProgresoSemanal!$C91,Progresotareas!$D:$D,ProgresoSemanal!D$3)</f>
        <v>0</v>
      </c>
      <c r="E91" s="53">
        <f>SUMIFS(Progresotareas!$E:$E, Progresotareas!$C:$C,ProgresoSemanal!$C91,Progresotareas!$D:$D,ProgresoSemanal!E$3)</f>
        <v>0</v>
      </c>
      <c r="F91" s="53">
        <f>SUMIFS(Progresotareas!$E:$E, Progresotareas!$C:$C,ProgresoSemanal!$C91,Progresotareas!$D:$D,ProgresoSemanal!F$3)</f>
        <v>0</v>
      </c>
      <c r="G91" s="53">
        <f>SUMIFS(Progresotareas!$E:$E, Progresotareas!$C:$C,ProgresoSemanal!$C91,Progresotareas!$D:$D,ProgresoSemanal!G$3)</f>
        <v>0</v>
      </c>
      <c r="H91" s="53">
        <f>SUMIFS(Progresotareas!$E:$E, Progresotareas!$C:$C,ProgresoSemanal!$C91,Progresotareas!$D:$D,ProgresoSemanal!H$3)</f>
        <v>0</v>
      </c>
      <c r="I91" s="53">
        <f>SUMIFS(Progresotareas!$E:$E, Progresotareas!$C:$C,ProgresoSemanal!$C91,Progresotareas!$D:$D,ProgresoSemanal!I$3)</f>
        <v>0</v>
      </c>
      <c r="J91" s="53">
        <f>SUMIFS(Progresotareas!$E:$E, Progresotareas!$C:$C,ProgresoSemanal!$C91,Progresotareas!$D:$D,ProgresoSemanal!J$3)</f>
        <v>0</v>
      </c>
      <c r="K91" s="53">
        <f>SUMIFS(Progresotareas!$E:$E, Progresotareas!$C:$C,ProgresoSemanal!$C91,Progresotareas!$D:$D,ProgresoSemanal!K$3)</f>
        <v>0</v>
      </c>
      <c r="L91" s="53">
        <f>SUMIFS(Progresotareas!$E:$E, Progresotareas!$C:$C,ProgresoSemanal!$C91,Progresotareas!$D:$D,ProgresoSemanal!L$3)</f>
        <v>0</v>
      </c>
      <c r="M91" s="53">
        <f>SUMIFS(Progresotareas!$E:$E, Progresotareas!$C:$C,ProgresoSemanal!$C91,Progresotareas!$D:$D,ProgresoSemanal!M$3)</f>
        <v>0</v>
      </c>
    </row>
    <row r="92" spans="3:13" x14ac:dyDescent="0.35">
      <c r="C92" s="1"/>
      <c r="D92" s="53">
        <f>SUMIFS(Progresotareas!$E:$E, Progresotareas!$C:$C,ProgresoSemanal!$C92,Progresotareas!$D:$D,ProgresoSemanal!D$3)</f>
        <v>0</v>
      </c>
      <c r="E92" s="53">
        <f>SUMIFS(Progresotareas!$E:$E, Progresotareas!$C:$C,ProgresoSemanal!$C92,Progresotareas!$D:$D,ProgresoSemanal!E$3)</f>
        <v>0</v>
      </c>
      <c r="F92" s="53">
        <f>SUMIFS(Progresotareas!$E:$E, Progresotareas!$C:$C,ProgresoSemanal!$C92,Progresotareas!$D:$D,ProgresoSemanal!F$3)</f>
        <v>0</v>
      </c>
      <c r="G92" s="53">
        <f>SUMIFS(Progresotareas!$E:$E, Progresotareas!$C:$C,ProgresoSemanal!$C92,Progresotareas!$D:$D,ProgresoSemanal!G$3)</f>
        <v>0</v>
      </c>
      <c r="H92" s="53">
        <f>SUMIFS(Progresotareas!$E:$E, Progresotareas!$C:$C,ProgresoSemanal!$C92,Progresotareas!$D:$D,ProgresoSemanal!H$3)</f>
        <v>0</v>
      </c>
      <c r="I92" s="53">
        <f>SUMIFS(Progresotareas!$E:$E, Progresotareas!$C:$C,ProgresoSemanal!$C92,Progresotareas!$D:$D,ProgresoSemanal!I$3)</f>
        <v>0</v>
      </c>
      <c r="J92" s="53">
        <f>SUMIFS(Progresotareas!$E:$E, Progresotareas!$C:$C,ProgresoSemanal!$C92,Progresotareas!$D:$D,ProgresoSemanal!J$3)</f>
        <v>0</v>
      </c>
      <c r="K92" s="53">
        <f>SUMIFS(Progresotareas!$E:$E, Progresotareas!$C:$C,ProgresoSemanal!$C92,Progresotareas!$D:$D,ProgresoSemanal!K$3)</f>
        <v>0</v>
      </c>
      <c r="L92" s="53">
        <f>SUMIFS(Progresotareas!$E:$E, Progresotareas!$C:$C,ProgresoSemanal!$C92,Progresotareas!$D:$D,ProgresoSemanal!L$3)</f>
        <v>0</v>
      </c>
      <c r="M92" s="53">
        <f>SUMIFS(Progresotareas!$E:$E, Progresotareas!$C:$C,ProgresoSemanal!$C92,Progresotareas!$D:$D,ProgresoSemanal!M$3)</f>
        <v>0</v>
      </c>
    </row>
  </sheetData>
  <conditionalFormatting sqref="D4:M92"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/>
  <dimension ref="A2:O51"/>
  <sheetViews>
    <sheetView showGridLines="0" topLeftCell="C29" zoomScale="80" zoomScaleNormal="100" workbookViewId="0">
      <selection activeCell="F46" sqref="F46"/>
    </sheetView>
  </sheetViews>
  <sheetFormatPr baseColWidth="10" defaultColWidth="10.83203125" defaultRowHeight="15.5" x14ac:dyDescent="0.35"/>
  <cols>
    <col min="1" max="5" width="10.83203125" style="1"/>
    <col min="6" max="6" width="35" style="1" customWidth="1"/>
    <col min="7" max="7" width="14.5" style="1" customWidth="1"/>
    <col min="8" max="8" width="14" style="1" customWidth="1"/>
    <col min="9" max="9" width="10.83203125" style="1"/>
    <col min="10" max="10" width="30.1640625" style="1" customWidth="1"/>
    <col min="11" max="16384" width="10.83203125" style="1"/>
  </cols>
  <sheetData>
    <row r="2" spans="1:15" x14ac:dyDescent="0.35">
      <c r="A2" s="101" t="s">
        <v>17</v>
      </c>
      <c r="B2" s="115"/>
      <c r="C2" s="102"/>
      <c r="F2" s="101" t="s">
        <v>0</v>
      </c>
      <c r="G2" s="102" t="s">
        <v>44</v>
      </c>
      <c r="H2" s="87"/>
      <c r="J2" s="101" t="s">
        <v>7</v>
      </c>
      <c r="K2" s="101" t="s">
        <v>46</v>
      </c>
      <c r="N2" s="14"/>
      <c r="O2" s="16"/>
    </row>
    <row r="3" spans="1:15" x14ac:dyDescent="0.35">
      <c r="A3" s="1">
        <v>12</v>
      </c>
      <c r="B3" s="1" t="s">
        <v>18</v>
      </c>
      <c r="F3" s="103" t="s">
        <v>82</v>
      </c>
      <c r="G3" s="103" t="s">
        <v>8</v>
      </c>
      <c r="J3" s="3" t="s">
        <v>8</v>
      </c>
      <c r="K3" s="88"/>
      <c r="L3" s="1" t="s">
        <v>48</v>
      </c>
      <c r="N3" s="15"/>
      <c r="O3" s="13"/>
    </row>
    <row r="4" spans="1:15" x14ac:dyDescent="0.35">
      <c r="F4" s="104" t="s">
        <v>83</v>
      </c>
      <c r="G4" s="104" t="s">
        <v>8</v>
      </c>
      <c r="J4" s="3" t="s">
        <v>68</v>
      </c>
      <c r="K4" s="89"/>
      <c r="L4" s="1" t="s">
        <v>49</v>
      </c>
      <c r="N4" s="15"/>
      <c r="O4" s="13"/>
    </row>
    <row r="5" spans="1:15" x14ac:dyDescent="0.35">
      <c r="F5" s="104" t="s">
        <v>84</v>
      </c>
      <c r="G5" s="104" t="s">
        <v>8</v>
      </c>
      <c r="J5" s="3" t="s">
        <v>9</v>
      </c>
      <c r="K5" s="90"/>
      <c r="L5" s="1" t="s">
        <v>50</v>
      </c>
      <c r="N5" s="15"/>
      <c r="O5" s="13"/>
    </row>
    <row r="6" spans="1:15" x14ac:dyDescent="0.35">
      <c r="F6" s="104" t="s">
        <v>85</v>
      </c>
      <c r="G6" s="104" t="s">
        <v>8</v>
      </c>
      <c r="J6" s="3" t="s">
        <v>10</v>
      </c>
      <c r="K6" s="91"/>
      <c r="L6" s="26" t="s">
        <v>51</v>
      </c>
      <c r="N6" s="21"/>
      <c r="O6" s="22"/>
    </row>
    <row r="7" spans="1:15" x14ac:dyDescent="0.35">
      <c r="F7" s="104" t="s">
        <v>86</v>
      </c>
      <c r="G7" s="104" t="s">
        <v>8</v>
      </c>
      <c r="J7" s="3" t="s">
        <v>11</v>
      </c>
      <c r="K7" s="92"/>
      <c r="L7" s="1" t="s">
        <v>47</v>
      </c>
    </row>
    <row r="8" spans="1:15" x14ac:dyDescent="0.35">
      <c r="F8" s="104" t="s">
        <v>87</v>
      </c>
      <c r="G8" s="104" t="s">
        <v>8</v>
      </c>
      <c r="J8" s="3" t="s">
        <v>12</v>
      </c>
      <c r="K8" s="93"/>
      <c r="L8" s="26" t="s">
        <v>53</v>
      </c>
    </row>
    <row r="9" spans="1:15" x14ac:dyDescent="0.35">
      <c r="F9" s="104" t="s">
        <v>88</v>
      </c>
      <c r="G9" s="104" t="s">
        <v>8</v>
      </c>
      <c r="J9" s="3" t="s">
        <v>52</v>
      </c>
      <c r="K9" s="94"/>
      <c r="L9" s="26" t="s">
        <v>54</v>
      </c>
    </row>
    <row r="10" spans="1:15" x14ac:dyDescent="0.35">
      <c r="F10" s="104" t="s">
        <v>89</v>
      </c>
      <c r="G10" s="104" t="s">
        <v>8</v>
      </c>
      <c r="J10" s="3" t="s">
        <v>13</v>
      </c>
      <c r="K10" s="95"/>
      <c r="L10" s="26" t="s">
        <v>55</v>
      </c>
    </row>
    <row r="11" spans="1:15" x14ac:dyDescent="0.35">
      <c r="F11" s="104" t="s">
        <v>90</v>
      </c>
      <c r="G11" s="104" t="s">
        <v>8</v>
      </c>
      <c r="J11" s="3" t="s">
        <v>14</v>
      </c>
      <c r="K11" s="96"/>
      <c r="L11" s="26" t="s">
        <v>56</v>
      </c>
    </row>
    <row r="12" spans="1:15" x14ac:dyDescent="0.35">
      <c r="F12" s="104" t="s">
        <v>91</v>
      </c>
      <c r="G12" s="104" t="s">
        <v>8</v>
      </c>
      <c r="J12" s="3" t="s">
        <v>15</v>
      </c>
      <c r="K12" s="97"/>
      <c r="L12" s="26" t="s">
        <v>57</v>
      </c>
    </row>
    <row r="13" spans="1:15" x14ac:dyDescent="0.35">
      <c r="F13" s="104" t="s">
        <v>92</v>
      </c>
      <c r="G13" s="104" t="s">
        <v>8</v>
      </c>
      <c r="J13" s="3" t="s">
        <v>62</v>
      </c>
      <c r="K13" s="98"/>
      <c r="L13" s="26" t="s">
        <v>63</v>
      </c>
    </row>
    <row r="14" spans="1:15" x14ac:dyDescent="0.35">
      <c r="F14" s="104" t="s">
        <v>93</v>
      </c>
      <c r="G14" s="104" t="s">
        <v>8</v>
      </c>
      <c r="J14" s="3" t="s">
        <v>61</v>
      </c>
      <c r="K14" s="99"/>
      <c r="L14" s="26" t="s">
        <v>58</v>
      </c>
    </row>
    <row r="15" spans="1:15" x14ac:dyDescent="0.35">
      <c r="F15" s="105" t="s">
        <v>94</v>
      </c>
      <c r="G15" s="90" t="s">
        <v>68</v>
      </c>
      <c r="J15" s="4" t="s">
        <v>45</v>
      </c>
      <c r="K15" s="100"/>
      <c r="L15" s="26" t="s">
        <v>59</v>
      </c>
    </row>
    <row r="16" spans="1:15" x14ac:dyDescent="0.35">
      <c r="F16" s="105" t="s">
        <v>95</v>
      </c>
      <c r="G16" s="90" t="s">
        <v>68</v>
      </c>
    </row>
    <row r="17" spans="6:7" x14ac:dyDescent="0.35">
      <c r="F17" s="105" t="s">
        <v>96</v>
      </c>
      <c r="G17" s="90" t="s">
        <v>8</v>
      </c>
    </row>
    <row r="18" spans="6:7" x14ac:dyDescent="0.35">
      <c r="F18" s="106" t="s">
        <v>97</v>
      </c>
      <c r="G18" s="91" t="s">
        <v>10</v>
      </c>
    </row>
    <row r="19" spans="6:7" x14ac:dyDescent="0.35">
      <c r="F19" s="107" t="s">
        <v>98</v>
      </c>
      <c r="G19" s="89" t="s">
        <v>68</v>
      </c>
    </row>
    <row r="20" spans="6:7" x14ac:dyDescent="0.35">
      <c r="F20" s="107" t="s">
        <v>99</v>
      </c>
      <c r="G20" s="89" t="s">
        <v>68</v>
      </c>
    </row>
    <row r="21" spans="6:7" x14ac:dyDescent="0.35">
      <c r="F21" s="107" t="s">
        <v>100</v>
      </c>
      <c r="G21" s="89" t="s">
        <v>68</v>
      </c>
    </row>
    <row r="22" spans="6:7" x14ac:dyDescent="0.35">
      <c r="F22" s="107" t="s">
        <v>101</v>
      </c>
      <c r="G22" s="89" t="s">
        <v>68</v>
      </c>
    </row>
    <row r="23" spans="6:7" x14ac:dyDescent="0.35">
      <c r="F23" s="107" t="s">
        <v>102</v>
      </c>
      <c r="G23" s="89" t="s">
        <v>68</v>
      </c>
    </row>
    <row r="24" spans="6:7" x14ac:dyDescent="0.35">
      <c r="F24" s="107" t="s">
        <v>103</v>
      </c>
      <c r="G24" s="89" t="s">
        <v>68</v>
      </c>
    </row>
    <row r="25" spans="6:7" x14ac:dyDescent="0.35">
      <c r="F25" s="107" t="s">
        <v>104</v>
      </c>
      <c r="G25" s="89" t="s">
        <v>68</v>
      </c>
    </row>
    <row r="26" spans="6:7" x14ac:dyDescent="0.35">
      <c r="F26" s="107" t="s">
        <v>105</v>
      </c>
      <c r="G26" s="89" t="s">
        <v>68</v>
      </c>
    </row>
    <row r="27" spans="6:7" x14ac:dyDescent="0.35">
      <c r="F27" s="108" t="s">
        <v>106</v>
      </c>
      <c r="G27" s="99" t="s">
        <v>61</v>
      </c>
    </row>
    <row r="28" spans="6:7" x14ac:dyDescent="0.35">
      <c r="F28" s="106" t="s">
        <v>107</v>
      </c>
      <c r="G28" s="91" t="s">
        <v>10</v>
      </c>
    </row>
    <row r="29" spans="6:7" x14ac:dyDescent="0.35">
      <c r="F29" s="109" t="s">
        <v>108</v>
      </c>
      <c r="G29" s="92" t="s">
        <v>11</v>
      </c>
    </row>
    <row r="30" spans="6:7" x14ac:dyDescent="0.35">
      <c r="F30" s="109" t="s">
        <v>109</v>
      </c>
      <c r="G30" s="92" t="s">
        <v>11</v>
      </c>
    </row>
    <row r="31" spans="6:7" x14ac:dyDescent="0.35">
      <c r="F31" s="109" t="s">
        <v>110</v>
      </c>
      <c r="G31" s="92" t="s">
        <v>11</v>
      </c>
    </row>
    <row r="32" spans="6:7" x14ac:dyDescent="0.35">
      <c r="F32" s="109" t="s">
        <v>111</v>
      </c>
      <c r="G32" s="92" t="s">
        <v>11</v>
      </c>
    </row>
    <row r="33" spans="6:7" x14ac:dyDescent="0.35">
      <c r="F33" s="110" t="s">
        <v>112</v>
      </c>
      <c r="G33" s="95" t="s">
        <v>13</v>
      </c>
    </row>
    <row r="34" spans="6:7" x14ac:dyDescent="0.35">
      <c r="F34" s="110" t="s">
        <v>113</v>
      </c>
      <c r="G34" s="95" t="s">
        <v>13</v>
      </c>
    </row>
    <row r="35" spans="6:7" x14ac:dyDescent="0.35">
      <c r="F35" s="111" t="s">
        <v>114</v>
      </c>
      <c r="G35" s="96" t="s">
        <v>14</v>
      </c>
    </row>
    <row r="36" spans="6:7" x14ac:dyDescent="0.35">
      <c r="F36" s="111" t="s">
        <v>115</v>
      </c>
      <c r="G36" s="96" t="s">
        <v>14</v>
      </c>
    </row>
    <row r="37" spans="6:7" x14ac:dyDescent="0.35">
      <c r="F37" s="111" t="s">
        <v>128</v>
      </c>
      <c r="G37" s="96" t="s">
        <v>14</v>
      </c>
    </row>
    <row r="38" spans="6:7" x14ac:dyDescent="0.35">
      <c r="F38" s="111" t="s">
        <v>116</v>
      </c>
      <c r="G38" s="96" t="s">
        <v>14</v>
      </c>
    </row>
    <row r="39" spans="6:7" x14ac:dyDescent="0.35">
      <c r="F39" s="111" t="s">
        <v>117</v>
      </c>
      <c r="G39" s="96" t="s">
        <v>14</v>
      </c>
    </row>
    <row r="40" spans="6:7" x14ac:dyDescent="0.35">
      <c r="F40" s="111" t="s">
        <v>127</v>
      </c>
      <c r="G40" s="96" t="s">
        <v>14</v>
      </c>
    </row>
    <row r="41" spans="6:7" x14ac:dyDescent="0.35">
      <c r="F41" s="111" t="s">
        <v>118</v>
      </c>
      <c r="G41" s="96" t="s">
        <v>14</v>
      </c>
    </row>
    <row r="42" spans="6:7" x14ac:dyDescent="0.35">
      <c r="F42" s="111" t="s">
        <v>129</v>
      </c>
      <c r="G42" s="96" t="s">
        <v>14</v>
      </c>
    </row>
    <row r="43" spans="6:7" x14ac:dyDescent="0.35">
      <c r="F43" s="111" t="s">
        <v>130</v>
      </c>
      <c r="G43" s="96" t="s">
        <v>14</v>
      </c>
    </row>
    <row r="44" spans="6:7" x14ac:dyDescent="0.35">
      <c r="F44" s="111" t="s">
        <v>131</v>
      </c>
      <c r="G44" s="96" t="s">
        <v>14</v>
      </c>
    </row>
    <row r="45" spans="6:7" x14ac:dyDescent="0.35">
      <c r="F45" s="111" t="s">
        <v>132</v>
      </c>
      <c r="G45" s="96" t="s">
        <v>14</v>
      </c>
    </row>
    <row r="46" spans="6:7" x14ac:dyDescent="0.35">
      <c r="F46" s="97" t="s">
        <v>119</v>
      </c>
      <c r="G46" s="97" t="s">
        <v>15</v>
      </c>
    </row>
    <row r="47" spans="6:7" x14ac:dyDescent="0.35">
      <c r="F47" s="98" t="s">
        <v>120</v>
      </c>
      <c r="G47" s="98" t="s">
        <v>62</v>
      </c>
    </row>
    <row r="48" spans="6:7" x14ac:dyDescent="0.35">
      <c r="F48" s="99" t="s">
        <v>121</v>
      </c>
      <c r="G48" s="99" t="s">
        <v>61</v>
      </c>
    </row>
    <row r="49" spans="6:7" x14ac:dyDescent="0.35">
      <c r="F49" s="99" t="s">
        <v>122</v>
      </c>
      <c r="G49" s="99" t="s">
        <v>61</v>
      </c>
    </row>
    <row r="50" spans="6:7" x14ac:dyDescent="0.35">
      <c r="F50" s="112" t="s">
        <v>123</v>
      </c>
      <c r="G50" s="114" t="s">
        <v>45</v>
      </c>
    </row>
    <row r="51" spans="6:7" x14ac:dyDescent="0.35">
      <c r="F51" s="113" t="s">
        <v>124</v>
      </c>
      <c r="G51" s="100" t="s">
        <v>45</v>
      </c>
    </row>
  </sheetData>
  <dataValidations count="2">
    <dataValidation type="list" allowBlank="1" showInputMessage="1" showErrorMessage="1" sqref="G52" xr:uid="{00000000-0002-0000-0500-000000000000}">
      <formula1>FasesProceso</formula1>
    </dataValidation>
    <dataValidation type="list" allowBlank="1" showErrorMessage="1" sqref="G3:G51" xr:uid="{2BF05FA1-BCE8-4520-8D06-5E8B3FF8ECE2}">
      <formula1>FasesProceso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D53E9-CC50-864C-8044-23C91A8A469F}">
  <dimension ref="B2:M129"/>
  <sheetViews>
    <sheetView showGridLines="0" tabSelected="1" topLeftCell="C45" zoomScale="80" zoomScaleNormal="80" workbookViewId="0">
      <selection activeCell="E55" sqref="E55"/>
    </sheetView>
  </sheetViews>
  <sheetFormatPr baseColWidth="10" defaultRowHeight="15.5" x14ac:dyDescent="0.35"/>
  <cols>
    <col min="2" max="2" width="7.6640625" style="28" customWidth="1"/>
    <col min="3" max="3" width="69" customWidth="1"/>
    <col min="4" max="4" width="8.1640625" style="28" customWidth="1"/>
    <col min="5" max="5" width="8.33203125" style="28" customWidth="1"/>
    <col min="6" max="6" width="5.83203125" style="28" customWidth="1"/>
    <col min="7" max="11" width="8.33203125" style="28" customWidth="1"/>
  </cols>
  <sheetData>
    <row r="2" spans="2:13" ht="26" x14ac:dyDescent="0.35">
      <c r="C2" s="169" t="s">
        <v>43</v>
      </c>
      <c r="D2" s="170"/>
      <c r="E2" s="170"/>
      <c r="F2" s="170"/>
      <c r="G2" s="170"/>
      <c r="H2" s="170"/>
      <c r="I2" s="170"/>
      <c r="J2" s="170"/>
      <c r="K2" s="170"/>
    </row>
    <row r="4" spans="2:13" ht="16" thickBot="1" x14ac:dyDescent="0.4">
      <c r="D4" s="28" t="s">
        <v>70</v>
      </c>
      <c r="G4" s="28">
        <f ca="1">SUM(G6:G114)</f>
        <v>41.1</v>
      </c>
      <c r="H4" s="72">
        <f t="shared" ref="H4:K4" ca="1" si="0">SUM(H6:H114)</f>
        <v>41.6</v>
      </c>
      <c r="I4" s="72">
        <f t="shared" ca="1" si="0"/>
        <v>41.1</v>
      </c>
      <c r="J4" s="72">
        <f t="shared" ca="1" si="0"/>
        <v>41.6</v>
      </c>
      <c r="K4" s="72">
        <f t="shared" ca="1" si="0"/>
        <v>41.1</v>
      </c>
    </row>
    <row r="5" spans="2:13" x14ac:dyDescent="0.35">
      <c r="B5" s="36" t="s">
        <v>1</v>
      </c>
      <c r="C5" s="37" t="s">
        <v>19</v>
      </c>
      <c r="D5" s="37" t="s">
        <v>4</v>
      </c>
      <c r="E5" s="38" t="s">
        <v>6</v>
      </c>
      <c r="F5" s="41"/>
      <c r="G5" s="42" t="str">
        <f>IF(Equipo!C3="","", Equipo!C3)</f>
        <v>CM</v>
      </c>
      <c r="H5" s="42" t="str">
        <f>IF(Equipo!D3="","", Equipo!D3)</f>
        <v>PM</v>
      </c>
      <c r="I5" s="42" t="str">
        <f>IF(Equipo!E3="","", Equipo!E3)</f>
        <v>GG</v>
      </c>
      <c r="J5" s="42" t="str">
        <f>IF(Equipo!F3="","", Equipo!F3)</f>
        <v>LP</v>
      </c>
      <c r="K5" s="42" t="str">
        <f>IF(Equipo!G3="","", Equipo!G3)</f>
        <v>GM</v>
      </c>
    </row>
    <row r="6" spans="2:13" x14ac:dyDescent="0.35">
      <c r="B6" s="46">
        <v>1</v>
      </c>
      <c r="C6" s="52" t="str">
        <f>IF(DatosProyecto!F3="","",DatosProyecto!F3)</f>
        <v>Asignación de roles</v>
      </c>
      <c r="D6" s="74">
        <v>4</v>
      </c>
      <c r="E6" s="44">
        <f ca="1">IF(C6="","",SUM(G6:K6))</f>
        <v>0.25</v>
      </c>
      <c r="F6" s="45"/>
      <c r="G6" s="46">
        <f ca="1">IF($C6="","",SUMIF(INDIRECT("'"&amp;G$5&amp;"'!"&amp;"K$4:K$103"),$C6, INDIRECT("'"&amp;G$5&amp;"'!"&amp;"M$4:M$103")))</f>
        <v>0.05</v>
      </c>
      <c r="H6" s="44">
        <f t="shared" ref="H6:K6" ca="1" si="1">IF($C6="","",SUMIF(INDIRECT("'"&amp;H$5&amp;"'!"&amp;"K$4:K$103"),$C6, INDIRECT("'"&amp;H$5&amp;"'!"&amp;"M$4:M$103")))</f>
        <v>0.05</v>
      </c>
      <c r="I6" s="44">
        <f t="shared" ca="1" si="1"/>
        <v>0.05</v>
      </c>
      <c r="J6" s="44">
        <f t="shared" ca="1" si="1"/>
        <v>0.05</v>
      </c>
      <c r="K6" s="47">
        <f t="shared" ca="1" si="1"/>
        <v>0.05</v>
      </c>
    </row>
    <row r="7" spans="2:13" x14ac:dyDescent="0.35">
      <c r="B7" s="46">
        <v>2</v>
      </c>
      <c r="C7" s="52" t="str">
        <f>IF(DatosProyecto!F4="","",DatosProyecto!F4)</f>
        <v>Estructuración de proyecto</v>
      </c>
      <c r="D7" s="74">
        <v>4</v>
      </c>
      <c r="E7" s="44">
        <f t="shared" ref="E7:E70" ca="1" si="2">IF(C7="","",SUM(G7:K7))</f>
        <v>2.5</v>
      </c>
      <c r="F7" s="45"/>
      <c r="G7" s="46">
        <f t="shared" ref="G7:K70" ca="1" si="3">IF($C7="","",SUMIF(INDIRECT("'"&amp;G$5&amp;"'!"&amp;"K$4:K$103"),$C7, INDIRECT("'"&amp;G$5&amp;"'!"&amp;"M$4:M$103")))</f>
        <v>0.5</v>
      </c>
      <c r="H7" s="44">
        <f t="shared" ca="1" si="3"/>
        <v>0.5</v>
      </c>
      <c r="I7" s="44">
        <f t="shared" ca="1" si="3"/>
        <v>0.5</v>
      </c>
      <c r="J7" s="44">
        <f t="shared" ca="1" si="3"/>
        <v>0.5</v>
      </c>
      <c r="K7" s="47">
        <f t="shared" ca="1" si="3"/>
        <v>0.5</v>
      </c>
    </row>
    <row r="8" spans="2:13" x14ac:dyDescent="0.35">
      <c r="B8" s="46">
        <v>3</v>
      </c>
      <c r="C8" s="52" t="str">
        <f>IF(DatosProyecto!F5="","",DatosProyecto!F5)</f>
        <v>Redacción estándar de Agendas</v>
      </c>
      <c r="D8" s="74">
        <v>4</v>
      </c>
      <c r="E8" s="44">
        <f t="shared" ca="1" si="2"/>
        <v>0.5</v>
      </c>
      <c r="F8" s="45"/>
      <c r="G8" s="46">
        <f t="shared" ca="1" si="3"/>
        <v>0.1</v>
      </c>
      <c r="H8" s="44">
        <f t="shared" ca="1" si="3"/>
        <v>0.1</v>
      </c>
      <c r="I8" s="44">
        <f t="shared" ca="1" si="3"/>
        <v>0.1</v>
      </c>
      <c r="J8" s="44">
        <f t="shared" ca="1" si="3"/>
        <v>0.1</v>
      </c>
      <c r="K8" s="47">
        <f t="shared" ca="1" si="3"/>
        <v>0.1</v>
      </c>
    </row>
    <row r="9" spans="2:13" x14ac:dyDescent="0.35">
      <c r="B9" s="46">
        <v>4</v>
      </c>
      <c r="C9" s="52" t="str">
        <f>IF(DatosProyecto!F6="","",DatosProyecto!F6)</f>
        <v>Redacción estándar de Documentación</v>
      </c>
      <c r="D9" s="74">
        <v>4</v>
      </c>
      <c r="E9" s="44">
        <f t="shared" ca="1" si="2"/>
        <v>0.5</v>
      </c>
      <c r="F9" s="45"/>
      <c r="G9" s="46">
        <f t="shared" ca="1" si="3"/>
        <v>0.1</v>
      </c>
      <c r="H9" s="44">
        <f t="shared" ca="1" si="3"/>
        <v>0.1</v>
      </c>
      <c r="I9" s="44">
        <f t="shared" ca="1" si="3"/>
        <v>0.1</v>
      </c>
      <c r="J9" s="44">
        <f t="shared" ca="1" si="3"/>
        <v>0.1</v>
      </c>
      <c r="K9" s="47">
        <f t="shared" ca="1" si="3"/>
        <v>0.1</v>
      </c>
    </row>
    <row r="10" spans="2:13" x14ac:dyDescent="0.35">
      <c r="B10" s="46">
        <v>5</v>
      </c>
      <c r="C10" s="52" t="str">
        <f>IF(DatosProyecto!F7="","",DatosProyecto!F7)</f>
        <v>Redacción de estándar de Ciclo de Vida</v>
      </c>
      <c r="D10" s="74">
        <v>4</v>
      </c>
      <c r="E10" s="44">
        <f t="shared" ca="1" si="2"/>
        <v>0.5</v>
      </c>
      <c r="F10" s="45"/>
      <c r="G10" s="46">
        <f t="shared" ca="1" si="3"/>
        <v>0.1</v>
      </c>
      <c r="H10" s="44">
        <f t="shared" ca="1" si="3"/>
        <v>0.1</v>
      </c>
      <c r="I10" s="44">
        <f t="shared" ca="1" si="3"/>
        <v>0.1</v>
      </c>
      <c r="J10" s="44">
        <f t="shared" ca="1" si="3"/>
        <v>0.1</v>
      </c>
      <c r="K10" s="47">
        <f t="shared" ca="1" si="3"/>
        <v>0.1</v>
      </c>
      <c r="M10" s="1"/>
    </row>
    <row r="11" spans="2:13" x14ac:dyDescent="0.35">
      <c r="B11" s="46">
        <v>6</v>
      </c>
      <c r="C11" s="52" t="str">
        <f>IF(DatosProyecto!F8="","",DatosProyecto!F8)</f>
        <v>Redacción de estándar de Diseño Alto Nivel</v>
      </c>
      <c r="D11" s="74">
        <v>4</v>
      </c>
      <c r="E11" s="44">
        <f t="shared" ca="1" si="2"/>
        <v>0.5</v>
      </c>
      <c r="F11" s="45"/>
      <c r="G11" s="46">
        <f t="shared" ca="1" si="3"/>
        <v>0.1</v>
      </c>
      <c r="H11" s="44">
        <f t="shared" ca="1" si="3"/>
        <v>0.1</v>
      </c>
      <c r="I11" s="44">
        <f t="shared" ca="1" si="3"/>
        <v>0.1</v>
      </c>
      <c r="J11" s="44">
        <f t="shared" ca="1" si="3"/>
        <v>0.1</v>
      </c>
      <c r="K11" s="47">
        <f t="shared" ca="1" si="3"/>
        <v>0.1</v>
      </c>
      <c r="M11" s="24"/>
    </row>
    <row r="12" spans="2:13" x14ac:dyDescent="0.35">
      <c r="B12" s="46">
        <v>7</v>
      </c>
      <c r="C12" s="52" t="str">
        <f>IF(DatosProyecto!F9="","",DatosProyecto!F9)</f>
        <v>Redacción de estándar Diseño de Bajo Nivel</v>
      </c>
      <c r="D12" s="74">
        <v>4</v>
      </c>
      <c r="E12" s="44">
        <f t="shared" ca="1" si="2"/>
        <v>0.5</v>
      </c>
      <c r="F12" s="45"/>
      <c r="G12" s="46">
        <f t="shared" ca="1" si="3"/>
        <v>0.1</v>
      </c>
      <c r="H12" s="44">
        <f t="shared" ca="1" si="3"/>
        <v>0.1</v>
      </c>
      <c r="I12" s="44">
        <f t="shared" ca="1" si="3"/>
        <v>0.1</v>
      </c>
      <c r="J12" s="44">
        <f t="shared" ca="1" si="3"/>
        <v>0.1</v>
      </c>
      <c r="K12" s="47">
        <f t="shared" ca="1" si="3"/>
        <v>0.1</v>
      </c>
      <c r="M12" s="24"/>
    </row>
    <row r="13" spans="2:13" x14ac:dyDescent="0.35">
      <c r="B13" s="46">
        <v>8</v>
      </c>
      <c r="C13" s="52" t="str">
        <f>IF(DatosProyecto!F10="","",DatosProyecto!F10)</f>
        <v>Redacción de estándar de Codificación</v>
      </c>
      <c r="D13" s="74">
        <v>4</v>
      </c>
      <c r="E13" s="44">
        <f t="shared" ca="1" si="2"/>
        <v>0.5</v>
      </c>
      <c r="F13" s="45"/>
      <c r="G13" s="46">
        <f t="shared" ca="1" si="3"/>
        <v>0.1</v>
      </c>
      <c r="H13" s="44">
        <f t="shared" ca="1" si="3"/>
        <v>0.1</v>
      </c>
      <c r="I13" s="44">
        <f t="shared" ca="1" si="3"/>
        <v>0.1</v>
      </c>
      <c r="J13" s="44">
        <f t="shared" ca="1" si="3"/>
        <v>0.1</v>
      </c>
      <c r="K13" s="47">
        <f t="shared" ca="1" si="3"/>
        <v>0.1</v>
      </c>
      <c r="M13" s="24"/>
    </row>
    <row r="14" spans="2:13" x14ac:dyDescent="0.35">
      <c r="B14" s="46">
        <v>9</v>
      </c>
      <c r="C14" s="52" t="str">
        <f>IF(DatosProyecto!F11="","",DatosProyecto!F11)</f>
        <v>Redacción de estándar de Requisitos</v>
      </c>
      <c r="D14" s="74">
        <v>4</v>
      </c>
      <c r="E14" s="44">
        <f t="shared" ca="1" si="2"/>
        <v>0.5</v>
      </c>
      <c r="F14" s="45"/>
      <c r="G14" s="46">
        <f t="shared" ca="1" si="3"/>
        <v>0.1</v>
      </c>
      <c r="H14" s="44">
        <f t="shared" ca="1" si="3"/>
        <v>0.1</v>
      </c>
      <c r="I14" s="44">
        <f t="shared" ca="1" si="3"/>
        <v>0.1</v>
      </c>
      <c r="J14" s="44">
        <f t="shared" ca="1" si="3"/>
        <v>0.1</v>
      </c>
      <c r="K14" s="47">
        <f t="shared" ca="1" si="3"/>
        <v>0.1</v>
      </c>
      <c r="M14" s="24"/>
    </row>
    <row r="15" spans="2:13" x14ac:dyDescent="0.35">
      <c r="B15" s="46">
        <v>10</v>
      </c>
      <c r="C15" s="52" t="str">
        <f>IF(DatosProyecto!F12="","",DatosProyecto!F12)</f>
        <v>Redacción de estándar de Conteo de Líneas de Código</v>
      </c>
      <c r="D15" s="74">
        <v>4</v>
      </c>
      <c r="E15" s="44">
        <f t="shared" ca="1" si="2"/>
        <v>0.5</v>
      </c>
      <c r="F15" s="45"/>
      <c r="G15" s="46">
        <f t="shared" ca="1" si="3"/>
        <v>0.1</v>
      </c>
      <c r="H15" s="44">
        <f t="shared" ca="1" si="3"/>
        <v>0.1</v>
      </c>
      <c r="I15" s="44">
        <f t="shared" ca="1" si="3"/>
        <v>0.1</v>
      </c>
      <c r="J15" s="44">
        <f t="shared" ca="1" si="3"/>
        <v>0.1</v>
      </c>
      <c r="K15" s="47">
        <f t="shared" ca="1" si="3"/>
        <v>0.1</v>
      </c>
      <c r="M15" s="24"/>
    </row>
    <row r="16" spans="2:13" x14ac:dyDescent="0.35">
      <c r="B16" s="46">
        <v>11</v>
      </c>
      <c r="C16" s="52" t="str">
        <f>IF(DatosProyecto!F13="","",DatosProyecto!F13)</f>
        <v>Redacción de estándar de Defectos</v>
      </c>
      <c r="D16" s="74">
        <v>4</v>
      </c>
      <c r="E16" s="44">
        <f t="shared" ca="1" si="2"/>
        <v>0.5</v>
      </c>
      <c r="F16" s="45"/>
      <c r="G16" s="46">
        <f t="shared" ca="1" si="3"/>
        <v>0.1</v>
      </c>
      <c r="H16" s="44">
        <f t="shared" ca="1" si="3"/>
        <v>0.1</v>
      </c>
      <c r="I16" s="44">
        <f t="shared" ca="1" si="3"/>
        <v>0.1</v>
      </c>
      <c r="J16" s="44">
        <f t="shared" ca="1" si="3"/>
        <v>0.1</v>
      </c>
      <c r="K16" s="47">
        <f t="shared" ca="1" si="3"/>
        <v>0.1</v>
      </c>
      <c r="M16" s="24"/>
    </row>
    <row r="17" spans="2:13" x14ac:dyDescent="0.35">
      <c r="B17" s="46">
        <v>12</v>
      </c>
      <c r="C17" s="52" t="str">
        <f>IF(DatosProyecto!F14="","",DatosProyecto!F14)</f>
        <v>Elección del estándar de  Proceso de Desarrollo</v>
      </c>
      <c r="D17" s="74">
        <v>5</v>
      </c>
      <c r="E17" s="44">
        <f t="shared" ca="1" si="2"/>
        <v>0.75</v>
      </c>
      <c r="F17" s="45"/>
      <c r="G17" s="46">
        <f t="shared" ca="1" si="3"/>
        <v>0.15</v>
      </c>
      <c r="H17" s="44">
        <f t="shared" ca="1" si="3"/>
        <v>0.15</v>
      </c>
      <c r="I17" s="44">
        <f t="shared" ca="1" si="3"/>
        <v>0.15</v>
      </c>
      <c r="J17" s="44">
        <f t="shared" ca="1" si="3"/>
        <v>0.15</v>
      </c>
      <c r="K17" s="47">
        <f t="shared" ca="1" si="3"/>
        <v>0.15</v>
      </c>
      <c r="M17" s="24"/>
    </row>
    <row r="18" spans="2:13" x14ac:dyDescent="0.35">
      <c r="B18" s="46">
        <v>13</v>
      </c>
      <c r="C18" s="52" t="str">
        <f>IF(DatosProyecto!F15="","",DatosProyecto!F15)</f>
        <v>Clasificación de Requisitos</v>
      </c>
      <c r="D18" s="74">
        <v>5</v>
      </c>
      <c r="E18" s="44">
        <f t="shared" ca="1" si="2"/>
        <v>12.5</v>
      </c>
      <c r="F18" s="45"/>
      <c r="G18" s="46">
        <f t="shared" ca="1" si="3"/>
        <v>2.5</v>
      </c>
      <c r="H18" s="44">
        <f t="shared" ca="1" si="3"/>
        <v>2.5</v>
      </c>
      <c r="I18" s="44">
        <f t="shared" ca="1" si="3"/>
        <v>2.5</v>
      </c>
      <c r="J18" s="44">
        <f t="shared" ca="1" si="3"/>
        <v>2.5</v>
      </c>
      <c r="K18" s="47">
        <f t="shared" ca="1" si="3"/>
        <v>2.5</v>
      </c>
    </row>
    <row r="19" spans="2:13" x14ac:dyDescent="0.35">
      <c r="B19" s="46">
        <v>14</v>
      </c>
      <c r="C19" s="52" t="str">
        <f>IF(DatosProyecto!F16="","",DatosProyecto!F16)</f>
        <v>Especificación de Requisitos</v>
      </c>
      <c r="D19" s="74">
        <v>5</v>
      </c>
      <c r="E19" s="44">
        <f t="shared" ca="1" si="2"/>
        <v>12.5</v>
      </c>
      <c r="F19" s="45"/>
      <c r="G19" s="46">
        <f t="shared" ca="1" si="3"/>
        <v>2.5</v>
      </c>
      <c r="H19" s="44">
        <f t="shared" ca="1" si="3"/>
        <v>2.5</v>
      </c>
      <c r="I19" s="44">
        <f t="shared" ca="1" si="3"/>
        <v>2.5</v>
      </c>
      <c r="J19" s="44">
        <f t="shared" ca="1" si="3"/>
        <v>2.5</v>
      </c>
      <c r="K19" s="47">
        <f t="shared" ca="1" si="3"/>
        <v>2.5</v>
      </c>
    </row>
    <row r="20" spans="2:13" x14ac:dyDescent="0.35">
      <c r="B20" s="46">
        <v>15</v>
      </c>
      <c r="C20" s="52" t="str">
        <f>IF(DatosProyecto!F17="","",DatosProyecto!F17)</f>
        <v>Elaboración del ERS</v>
      </c>
      <c r="D20" s="74">
        <v>7</v>
      </c>
      <c r="E20" s="44">
        <f t="shared" ca="1" si="2"/>
        <v>9</v>
      </c>
      <c r="F20" s="45"/>
      <c r="G20" s="46">
        <f t="shared" ca="1" si="3"/>
        <v>1</v>
      </c>
      <c r="H20" s="44">
        <f t="shared" ca="1" si="3"/>
        <v>3</v>
      </c>
      <c r="I20" s="44">
        <f t="shared" ca="1" si="3"/>
        <v>1</v>
      </c>
      <c r="J20" s="44">
        <f t="shared" ca="1" si="3"/>
        <v>3</v>
      </c>
      <c r="K20" s="47">
        <f t="shared" ca="1" si="3"/>
        <v>1</v>
      </c>
    </row>
    <row r="21" spans="2:13" x14ac:dyDescent="0.35">
      <c r="B21" s="46">
        <v>16</v>
      </c>
      <c r="C21" s="52" t="str">
        <f>IF(DatosProyecto!F18="","",DatosProyecto!F18)</f>
        <v>Revisión fase de Requisistos</v>
      </c>
      <c r="D21" s="74">
        <v>6</v>
      </c>
      <c r="E21" s="44">
        <f t="shared" ca="1" si="2"/>
        <v>5</v>
      </c>
      <c r="F21" s="45"/>
      <c r="G21" s="46">
        <f t="shared" ca="1" si="3"/>
        <v>1</v>
      </c>
      <c r="H21" s="44">
        <f t="shared" ca="1" si="3"/>
        <v>1</v>
      </c>
      <c r="I21" s="44">
        <f t="shared" ca="1" si="3"/>
        <v>1</v>
      </c>
      <c r="J21" s="44">
        <f t="shared" ca="1" si="3"/>
        <v>1</v>
      </c>
      <c r="K21" s="47">
        <f t="shared" ca="1" si="3"/>
        <v>1</v>
      </c>
    </row>
    <row r="22" spans="2:13" x14ac:dyDescent="0.35">
      <c r="B22" s="46">
        <v>17</v>
      </c>
      <c r="C22" s="52" t="str">
        <f>IF(DatosProyecto!F19="","",DatosProyecto!F19)</f>
        <v>Planteamiento de la Estrategia de desarrollo</v>
      </c>
      <c r="D22" s="74">
        <v>5</v>
      </c>
      <c r="E22" s="44">
        <f t="shared" ca="1" si="2"/>
        <v>2.5</v>
      </c>
      <c r="F22" s="45"/>
      <c r="G22" s="46">
        <f t="shared" ca="1" si="3"/>
        <v>0.5</v>
      </c>
      <c r="H22" s="44">
        <f t="shared" ca="1" si="3"/>
        <v>0.5</v>
      </c>
      <c r="I22" s="44">
        <f t="shared" ca="1" si="3"/>
        <v>0.5</v>
      </c>
      <c r="J22" s="44">
        <f t="shared" ca="1" si="3"/>
        <v>0.5</v>
      </c>
      <c r="K22" s="47">
        <f t="shared" ca="1" si="3"/>
        <v>0.5</v>
      </c>
    </row>
    <row r="23" spans="2:13" ht="19" customHeight="1" x14ac:dyDescent="0.35">
      <c r="B23" s="46">
        <v>18</v>
      </c>
      <c r="C23" s="52" t="str">
        <f>IF(DatosProyecto!F20="","",DatosProyecto!F20)</f>
        <v>Redaccion de la Estimación</v>
      </c>
      <c r="D23" s="74">
        <v>6</v>
      </c>
      <c r="E23" s="44">
        <f t="shared" ca="1" si="2"/>
        <v>7.5</v>
      </c>
      <c r="F23" s="45"/>
      <c r="G23" s="46">
        <f t="shared" ca="1" si="3"/>
        <v>1.5</v>
      </c>
      <c r="H23" s="44">
        <f t="shared" ca="1" si="3"/>
        <v>1.5</v>
      </c>
      <c r="I23" s="44">
        <f t="shared" ca="1" si="3"/>
        <v>1.5</v>
      </c>
      <c r="J23" s="44">
        <f t="shared" ca="1" si="3"/>
        <v>1.5</v>
      </c>
      <c r="K23" s="47">
        <f t="shared" ca="1" si="3"/>
        <v>1.5</v>
      </c>
    </row>
    <row r="24" spans="2:13" x14ac:dyDescent="0.35">
      <c r="B24" s="46">
        <v>19</v>
      </c>
      <c r="C24" s="52" t="str">
        <f>IF(DatosProyecto!F21="","",DatosProyecto!F21)</f>
        <v xml:space="preserve">Redacción de Plan de Gestión de Configuración </v>
      </c>
      <c r="D24" s="75">
        <v>8</v>
      </c>
      <c r="E24" s="44">
        <f t="shared" ca="1" si="2"/>
        <v>13</v>
      </c>
      <c r="F24" s="45"/>
      <c r="G24" s="46">
        <f t="shared" ca="1" si="3"/>
        <v>1</v>
      </c>
      <c r="H24" s="44">
        <f t="shared" ca="1" si="3"/>
        <v>5</v>
      </c>
      <c r="I24" s="44">
        <f t="shared" ca="1" si="3"/>
        <v>1</v>
      </c>
      <c r="J24" s="44">
        <f t="shared" ca="1" si="3"/>
        <v>5</v>
      </c>
      <c r="K24" s="47">
        <f t="shared" ca="1" si="3"/>
        <v>1</v>
      </c>
    </row>
    <row r="25" spans="2:13" ht="17" customHeight="1" x14ac:dyDescent="0.35">
      <c r="B25" s="46">
        <v>20</v>
      </c>
      <c r="C25" s="52" t="str">
        <f>IF(DatosProyecto!F22="","",DatosProyecto!F22)</f>
        <v>Revisión del Plan de Gestión de Configuración</v>
      </c>
      <c r="D25" s="75">
        <v>8</v>
      </c>
      <c r="E25" s="44">
        <f t="shared" ca="1" si="2"/>
        <v>3.5</v>
      </c>
      <c r="F25" s="45"/>
      <c r="G25" s="46">
        <f t="shared" ca="1" si="3"/>
        <v>0.5</v>
      </c>
      <c r="H25" s="44">
        <f t="shared" ca="1" si="3"/>
        <v>1</v>
      </c>
      <c r="I25" s="44">
        <f t="shared" ca="1" si="3"/>
        <v>0.5</v>
      </c>
      <c r="J25" s="44">
        <f t="shared" ca="1" si="3"/>
        <v>1</v>
      </c>
      <c r="K25" s="47">
        <f t="shared" ca="1" si="3"/>
        <v>0.5</v>
      </c>
    </row>
    <row r="26" spans="2:13" x14ac:dyDescent="0.35">
      <c r="B26" s="46">
        <v>21</v>
      </c>
      <c r="C26" s="52" t="str">
        <f>IF(DatosProyecto!F23="","",DatosProyecto!F23)</f>
        <v>Monitorización del proyecto</v>
      </c>
      <c r="D26" s="75">
        <v>9</v>
      </c>
      <c r="E26" s="44">
        <f t="shared" ca="1" si="2"/>
        <v>8</v>
      </c>
      <c r="F26" s="45"/>
      <c r="G26" s="46">
        <f t="shared" ca="1" si="3"/>
        <v>0</v>
      </c>
      <c r="H26" s="44">
        <f t="shared" ca="1" si="3"/>
        <v>4</v>
      </c>
      <c r="I26" s="44">
        <f t="shared" ca="1" si="3"/>
        <v>0</v>
      </c>
      <c r="J26" s="44">
        <f t="shared" ca="1" si="3"/>
        <v>4</v>
      </c>
      <c r="K26" s="47">
        <f t="shared" ca="1" si="3"/>
        <v>0</v>
      </c>
    </row>
    <row r="27" spans="2:13" x14ac:dyDescent="0.35">
      <c r="B27" s="46">
        <v>22</v>
      </c>
      <c r="C27" s="52" t="str">
        <f>IF(DatosProyecto!F24="","",DatosProyecto!F24)</f>
        <v>Revisión de Monitorización del proyecto</v>
      </c>
      <c r="D27" s="75">
        <v>10</v>
      </c>
      <c r="E27" s="44">
        <f t="shared" ca="1" si="2"/>
        <v>2</v>
      </c>
      <c r="F27" s="45"/>
      <c r="G27" s="46">
        <f t="shared" ca="1" si="3"/>
        <v>0</v>
      </c>
      <c r="H27" s="44">
        <f t="shared" ca="1" si="3"/>
        <v>1</v>
      </c>
      <c r="I27" s="44">
        <f t="shared" ca="1" si="3"/>
        <v>0</v>
      </c>
      <c r="J27" s="44">
        <f t="shared" ca="1" si="3"/>
        <v>1</v>
      </c>
      <c r="K27" s="47">
        <f t="shared" ca="1" si="3"/>
        <v>0</v>
      </c>
    </row>
    <row r="28" spans="2:13" x14ac:dyDescent="0.35">
      <c r="B28" s="46">
        <v>23</v>
      </c>
      <c r="C28" s="52" t="str">
        <f>IF(DatosProyecto!F25="","",DatosProyecto!F25)</f>
        <v>Elaboración de Plan de Calidad</v>
      </c>
      <c r="D28" s="75">
        <v>10</v>
      </c>
      <c r="E28" s="44">
        <f t="shared" ca="1" si="2"/>
        <v>8</v>
      </c>
      <c r="F28" s="45"/>
      <c r="G28" s="46">
        <f t="shared" ca="1" si="3"/>
        <v>0</v>
      </c>
      <c r="H28" s="44">
        <f t="shared" ca="1" si="3"/>
        <v>4</v>
      </c>
      <c r="I28" s="44">
        <f t="shared" ca="1" si="3"/>
        <v>0</v>
      </c>
      <c r="J28" s="44">
        <f t="shared" ca="1" si="3"/>
        <v>4</v>
      </c>
      <c r="K28" s="47">
        <f t="shared" ca="1" si="3"/>
        <v>0</v>
      </c>
    </row>
    <row r="29" spans="2:13" x14ac:dyDescent="0.35">
      <c r="B29" s="46">
        <v>24</v>
      </c>
      <c r="C29" s="52" t="str">
        <f>IF(DatosProyecto!F26="","",DatosProyecto!F26)</f>
        <v>Revisión de la elaboración del Plan de Calidad</v>
      </c>
      <c r="D29" s="75">
        <v>11</v>
      </c>
      <c r="E29" s="44">
        <f t="shared" ca="1" si="2"/>
        <v>2</v>
      </c>
      <c r="F29" s="45"/>
      <c r="G29" s="46">
        <f t="shared" ca="1" si="3"/>
        <v>0</v>
      </c>
      <c r="H29" s="44">
        <f t="shared" ca="1" si="3"/>
        <v>1</v>
      </c>
      <c r="I29" s="44">
        <f t="shared" ca="1" si="3"/>
        <v>0</v>
      </c>
      <c r="J29" s="44">
        <f t="shared" ca="1" si="3"/>
        <v>1</v>
      </c>
      <c r="K29" s="47">
        <f t="shared" ca="1" si="3"/>
        <v>0</v>
      </c>
    </row>
    <row r="30" spans="2:13" x14ac:dyDescent="0.35">
      <c r="B30" s="46">
        <v>25</v>
      </c>
      <c r="C30" s="52" t="str">
        <f>IF(DatosProyecto!F27="","",DatosProyecto!F27)</f>
        <v>Elaboración PPS</v>
      </c>
      <c r="D30" s="75">
        <v>11</v>
      </c>
      <c r="E30" s="44">
        <f t="shared" ca="1" si="2"/>
        <v>8</v>
      </c>
      <c r="F30" s="45"/>
      <c r="G30" s="46">
        <f t="shared" ca="1" si="3"/>
        <v>2</v>
      </c>
      <c r="H30" s="44">
        <f t="shared" ca="1" si="3"/>
        <v>1</v>
      </c>
      <c r="I30" s="44">
        <f t="shared" ca="1" si="3"/>
        <v>2</v>
      </c>
      <c r="J30" s="44">
        <f t="shared" ca="1" si="3"/>
        <v>1</v>
      </c>
      <c r="K30" s="47">
        <f t="shared" ca="1" si="3"/>
        <v>2</v>
      </c>
    </row>
    <row r="31" spans="2:13" x14ac:dyDescent="0.35">
      <c r="B31" s="46">
        <v>26</v>
      </c>
      <c r="C31" s="52" t="str">
        <f>IF(DatosProyecto!F28="","",DatosProyecto!F28)</f>
        <v>Inspección de ERS y PPS</v>
      </c>
      <c r="D31" s="75">
        <v>11</v>
      </c>
      <c r="E31" s="44">
        <f t="shared" ca="1" si="2"/>
        <v>5</v>
      </c>
      <c r="F31" s="45"/>
      <c r="G31" s="46">
        <f t="shared" ca="1" si="3"/>
        <v>1</v>
      </c>
      <c r="H31" s="44">
        <f t="shared" ca="1" si="3"/>
        <v>1</v>
      </c>
      <c r="I31" s="44">
        <f t="shared" ca="1" si="3"/>
        <v>1</v>
      </c>
      <c r="J31" s="44">
        <f t="shared" ca="1" si="3"/>
        <v>1</v>
      </c>
      <c r="K31" s="47">
        <f t="shared" ca="1" si="3"/>
        <v>1</v>
      </c>
    </row>
    <row r="32" spans="2:13" x14ac:dyDescent="0.35">
      <c r="B32" s="46">
        <v>27</v>
      </c>
      <c r="C32" s="52" t="str">
        <f>IF(DatosProyecto!F29="","",DatosProyecto!F29)</f>
        <v>Planificación de Diseño de proyecto</v>
      </c>
      <c r="D32" s="75">
        <v>11</v>
      </c>
      <c r="E32" s="44">
        <f t="shared" ca="1" si="2"/>
        <v>5</v>
      </c>
      <c r="F32" s="45"/>
      <c r="G32" s="46">
        <f t="shared" ca="1" si="3"/>
        <v>1</v>
      </c>
      <c r="H32" s="44">
        <f t="shared" ca="1" si="3"/>
        <v>1</v>
      </c>
      <c r="I32" s="44">
        <f t="shared" ca="1" si="3"/>
        <v>1</v>
      </c>
      <c r="J32" s="44">
        <f t="shared" ca="1" si="3"/>
        <v>1</v>
      </c>
      <c r="K32" s="47">
        <f t="shared" ca="1" si="3"/>
        <v>1</v>
      </c>
    </row>
    <row r="33" spans="2:11" x14ac:dyDescent="0.35">
      <c r="B33" s="46">
        <v>28</v>
      </c>
      <c r="C33" s="52" t="str">
        <f>IF(DatosProyecto!F30="","",DatosProyecto!F30)</f>
        <v>Realizar DAN</v>
      </c>
      <c r="D33" s="75">
        <v>11</v>
      </c>
      <c r="E33" s="44">
        <f t="shared" ca="1" si="2"/>
        <v>13</v>
      </c>
      <c r="F33" s="45"/>
      <c r="G33" s="46">
        <f t="shared" ca="1" si="3"/>
        <v>3</v>
      </c>
      <c r="H33" s="44">
        <f t="shared" ca="1" si="3"/>
        <v>2</v>
      </c>
      <c r="I33" s="44">
        <f t="shared" ca="1" si="3"/>
        <v>3</v>
      </c>
      <c r="J33" s="44">
        <f t="shared" ca="1" si="3"/>
        <v>2</v>
      </c>
      <c r="K33" s="47">
        <f t="shared" ca="1" si="3"/>
        <v>3</v>
      </c>
    </row>
    <row r="34" spans="2:11" x14ac:dyDescent="0.35">
      <c r="B34" s="46">
        <v>29</v>
      </c>
      <c r="C34" s="52" t="str">
        <f>IF(DatosProyecto!F31="","",DatosProyecto!F31)</f>
        <v>Elaboración PPI</v>
      </c>
      <c r="D34" s="75">
        <v>11</v>
      </c>
      <c r="E34" s="44">
        <f t="shared" ca="1" si="2"/>
        <v>8</v>
      </c>
      <c r="F34" s="45"/>
      <c r="G34" s="46">
        <f t="shared" ca="1" si="3"/>
        <v>2</v>
      </c>
      <c r="H34" s="44">
        <f t="shared" ca="1" si="3"/>
        <v>1</v>
      </c>
      <c r="I34" s="44">
        <f t="shared" ca="1" si="3"/>
        <v>2</v>
      </c>
      <c r="J34" s="44">
        <f t="shared" ca="1" si="3"/>
        <v>1</v>
      </c>
      <c r="K34" s="47">
        <f t="shared" ca="1" si="3"/>
        <v>2</v>
      </c>
    </row>
    <row r="35" spans="2:11" x14ac:dyDescent="0.35">
      <c r="B35" s="46">
        <v>30</v>
      </c>
      <c r="C35" s="52" t="str">
        <f>IF(DatosProyecto!F32="","",DatosProyecto!F32)</f>
        <v>Realizar DBN</v>
      </c>
      <c r="D35" s="75">
        <v>11</v>
      </c>
      <c r="E35" s="44">
        <f t="shared" ca="1" si="2"/>
        <v>13</v>
      </c>
      <c r="F35" s="45"/>
      <c r="G35" s="46">
        <f t="shared" ca="1" si="3"/>
        <v>3</v>
      </c>
      <c r="H35" s="44">
        <f t="shared" ca="1" si="3"/>
        <v>2</v>
      </c>
      <c r="I35" s="44">
        <f t="shared" ca="1" si="3"/>
        <v>3</v>
      </c>
      <c r="J35" s="44">
        <f t="shared" ca="1" si="3"/>
        <v>2</v>
      </c>
      <c r="K35" s="47">
        <f t="shared" ca="1" si="3"/>
        <v>3</v>
      </c>
    </row>
    <row r="36" spans="2:11" x14ac:dyDescent="0.35">
      <c r="B36" s="46">
        <v>31</v>
      </c>
      <c r="C36" s="52" t="str">
        <f>IF(DatosProyecto!F33="","",DatosProyecto!F33)</f>
        <v>Revision DAN y PPI</v>
      </c>
      <c r="D36" s="75">
        <v>11</v>
      </c>
      <c r="E36" s="44">
        <f t="shared" ca="1" si="2"/>
        <v>5</v>
      </c>
      <c r="F36" s="45"/>
      <c r="G36" s="46">
        <f t="shared" ca="1" si="3"/>
        <v>1</v>
      </c>
      <c r="H36" s="44">
        <f t="shared" ca="1" si="3"/>
        <v>1</v>
      </c>
      <c r="I36" s="44">
        <f t="shared" ca="1" si="3"/>
        <v>1</v>
      </c>
      <c r="J36" s="44">
        <f t="shared" ca="1" si="3"/>
        <v>1</v>
      </c>
      <c r="K36" s="47">
        <f t="shared" ca="1" si="3"/>
        <v>1</v>
      </c>
    </row>
    <row r="37" spans="2:11" x14ac:dyDescent="0.35">
      <c r="B37" s="46">
        <v>32</v>
      </c>
      <c r="C37" s="52" t="str">
        <f>IF(DatosProyecto!F34="","",DatosProyecto!F34)</f>
        <v>Revisión DBN</v>
      </c>
      <c r="D37" s="75">
        <v>11</v>
      </c>
      <c r="E37" s="44">
        <f t="shared" ca="1" si="2"/>
        <v>7</v>
      </c>
      <c r="F37" s="45"/>
      <c r="G37" s="46">
        <f t="shared" ca="1" si="3"/>
        <v>1</v>
      </c>
      <c r="H37" s="44">
        <f t="shared" ca="1" si="3"/>
        <v>2</v>
      </c>
      <c r="I37" s="44">
        <f t="shared" ca="1" si="3"/>
        <v>1</v>
      </c>
      <c r="J37" s="44">
        <f t="shared" ca="1" si="3"/>
        <v>2</v>
      </c>
      <c r="K37" s="47">
        <f t="shared" ca="1" si="3"/>
        <v>1</v>
      </c>
    </row>
    <row r="38" spans="2:11" x14ac:dyDescent="0.35">
      <c r="B38" s="46">
        <v>33</v>
      </c>
      <c r="C38" s="52" t="str">
        <f>IF(DatosProyecto!F35="","",DatosProyecto!F35)</f>
        <v>Implementar inicio de sesión</v>
      </c>
      <c r="D38" s="75">
        <v>11</v>
      </c>
      <c r="E38" s="44">
        <f t="shared" ca="1" si="2"/>
        <v>3</v>
      </c>
      <c r="F38" s="45"/>
      <c r="G38" s="46">
        <f t="shared" ca="1" si="3"/>
        <v>1</v>
      </c>
      <c r="H38" s="44">
        <f t="shared" ca="1" si="3"/>
        <v>0</v>
      </c>
      <c r="I38" s="44">
        <f t="shared" ca="1" si="3"/>
        <v>1</v>
      </c>
      <c r="J38" s="44">
        <f t="shared" ca="1" si="3"/>
        <v>0</v>
      </c>
      <c r="K38" s="47">
        <f t="shared" ca="1" si="3"/>
        <v>1</v>
      </c>
    </row>
    <row r="39" spans="2:11" x14ac:dyDescent="0.35">
      <c r="B39" s="46">
        <v>34</v>
      </c>
      <c r="C39" s="52" t="str">
        <f>IF(DatosProyecto!F36="","",DatosProyecto!F36)</f>
        <v>Implementar pantalla inicio</v>
      </c>
      <c r="D39" s="75">
        <v>11</v>
      </c>
      <c r="E39" s="44">
        <f t="shared" ca="1" si="2"/>
        <v>3</v>
      </c>
      <c r="F39" s="45"/>
      <c r="G39" s="46">
        <f t="shared" ca="1" si="3"/>
        <v>1</v>
      </c>
      <c r="H39" s="44">
        <f t="shared" ca="1" si="3"/>
        <v>0</v>
      </c>
      <c r="I39" s="44">
        <f t="shared" ca="1" si="3"/>
        <v>1</v>
      </c>
      <c r="J39" s="44">
        <f t="shared" ca="1" si="3"/>
        <v>0</v>
      </c>
      <c r="K39" s="47">
        <f t="shared" ca="1" si="3"/>
        <v>1</v>
      </c>
    </row>
    <row r="40" spans="2:11" ht="17" customHeight="1" x14ac:dyDescent="0.35">
      <c r="B40" s="46">
        <v>35</v>
      </c>
      <c r="C40" s="52" t="str">
        <f>IF(DatosProyecto!F37="","",DatosProyecto!F37)</f>
        <v>Implementar seleccionar marca vehículo</v>
      </c>
      <c r="D40" s="75">
        <v>11</v>
      </c>
      <c r="E40" s="44">
        <f t="shared" ca="1" si="2"/>
        <v>3</v>
      </c>
      <c r="F40" s="45"/>
      <c r="G40" s="46">
        <f t="shared" ca="1" si="3"/>
        <v>1</v>
      </c>
      <c r="H40" s="44">
        <f t="shared" ca="1" si="3"/>
        <v>0</v>
      </c>
      <c r="I40" s="44">
        <f t="shared" ca="1" si="3"/>
        <v>1</v>
      </c>
      <c r="J40" s="44">
        <f t="shared" ca="1" si="3"/>
        <v>0</v>
      </c>
      <c r="K40" s="47">
        <f t="shared" ca="1" si="3"/>
        <v>1</v>
      </c>
    </row>
    <row r="41" spans="2:11" x14ac:dyDescent="0.35">
      <c r="B41" s="46">
        <v>36</v>
      </c>
      <c r="C41" s="52" t="str">
        <f>IF(DatosProyecto!F38="","",DatosProyecto!F38)</f>
        <v>Implementar alta vehículo</v>
      </c>
      <c r="D41" s="75">
        <v>11</v>
      </c>
      <c r="E41" s="44">
        <f t="shared" ca="1" si="2"/>
        <v>3</v>
      </c>
      <c r="F41" s="45"/>
      <c r="G41" s="46">
        <f t="shared" ca="1" si="3"/>
        <v>1</v>
      </c>
      <c r="H41" s="44">
        <f t="shared" ca="1" si="3"/>
        <v>0</v>
      </c>
      <c r="I41" s="44">
        <f t="shared" ca="1" si="3"/>
        <v>1</v>
      </c>
      <c r="J41" s="44">
        <f t="shared" ca="1" si="3"/>
        <v>0</v>
      </c>
      <c r="K41" s="47">
        <f t="shared" ca="1" si="3"/>
        <v>1</v>
      </c>
    </row>
    <row r="42" spans="2:11" x14ac:dyDescent="0.35">
      <c r="B42" s="46">
        <v>37</v>
      </c>
      <c r="C42" s="52" t="str">
        <f>IF(DatosProyecto!F39="","",DatosProyecto!F39)</f>
        <v>Implementar alquilar vehículo</v>
      </c>
      <c r="D42" s="75">
        <v>11</v>
      </c>
      <c r="E42" s="44">
        <f t="shared" ca="1" si="2"/>
        <v>3</v>
      </c>
      <c r="F42" s="45"/>
      <c r="G42" s="46">
        <f t="shared" ca="1" si="3"/>
        <v>1</v>
      </c>
      <c r="H42" s="44">
        <f t="shared" ca="1" si="3"/>
        <v>0</v>
      </c>
      <c r="I42" s="44">
        <f t="shared" ca="1" si="3"/>
        <v>1</v>
      </c>
      <c r="J42" s="44">
        <f t="shared" ca="1" si="3"/>
        <v>0</v>
      </c>
      <c r="K42" s="47">
        <f t="shared" ca="1" si="3"/>
        <v>1</v>
      </c>
    </row>
    <row r="43" spans="2:11" x14ac:dyDescent="0.35">
      <c r="B43" s="46">
        <v>38</v>
      </c>
      <c r="C43" s="52" t="str">
        <f>IF(DatosProyecto!F40="","",DatosProyecto!F40)</f>
        <v>Implementar devolver vehículo</v>
      </c>
      <c r="D43" s="75">
        <v>11</v>
      </c>
      <c r="E43" s="44">
        <f t="shared" ca="1" si="2"/>
        <v>3</v>
      </c>
      <c r="F43" s="45"/>
      <c r="G43" s="46">
        <f t="shared" ca="1" si="3"/>
        <v>1</v>
      </c>
      <c r="H43" s="44">
        <f t="shared" ca="1" si="3"/>
        <v>0</v>
      </c>
      <c r="I43" s="44">
        <f t="shared" ca="1" si="3"/>
        <v>1</v>
      </c>
      <c r="J43" s="44">
        <f t="shared" ca="1" si="3"/>
        <v>0</v>
      </c>
      <c r="K43" s="47">
        <f t="shared" ca="1" si="3"/>
        <v>1</v>
      </c>
    </row>
    <row r="44" spans="2:11" x14ac:dyDescent="0.35">
      <c r="B44" s="46">
        <v>39</v>
      </c>
      <c r="C44" s="52" t="str">
        <f>IF(DatosProyecto!F41="","",DatosProyecto!F41)</f>
        <v>Implementar reserva</v>
      </c>
      <c r="D44" s="75">
        <v>11</v>
      </c>
      <c r="E44" s="44">
        <f t="shared" ca="1" si="2"/>
        <v>3</v>
      </c>
      <c r="F44" s="45"/>
      <c r="G44" s="46">
        <f t="shared" ca="1" si="3"/>
        <v>1</v>
      </c>
      <c r="H44" s="44">
        <f t="shared" ca="1" si="3"/>
        <v>0</v>
      </c>
      <c r="I44" s="44">
        <f t="shared" ca="1" si="3"/>
        <v>1</v>
      </c>
      <c r="J44" s="44">
        <f t="shared" ca="1" si="3"/>
        <v>0</v>
      </c>
      <c r="K44" s="47">
        <f t="shared" ca="1" si="3"/>
        <v>1</v>
      </c>
    </row>
    <row r="45" spans="2:11" x14ac:dyDescent="0.35">
      <c r="B45" s="46">
        <v>40</v>
      </c>
      <c r="C45" s="52" t="str">
        <f>IF(DatosProyecto!F42="","",DatosProyecto!F42)</f>
        <v>Implementar estado vehículo</v>
      </c>
      <c r="D45" s="75">
        <v>11</v>
      </c>
      <c r="E45" s="44">
        <f t="shared" ca="1" si="2"/>
        <v>3</v>
      </c>
      <c r="F45" s="45"/>
      <c r="G45" s="46">
        <f t="shared" ca="1" si="3"/>
        <v>1</v>
      </c>
      <c r="H45" s="44">
        <f t="shared" ca="1" si="3"/>
        <v>0</v>
      </c>
      <c r="I45" s="44">
        <f t="shared" ca="1" si="3"/>
        <v>1</v>
      </c>
      <c r="J45" s="44">
        <f t="shared" ca="1" si="3"/>
        <v>0</v>
      </c>
      <c r="K45" s="47">
        <f t="shared" ca="1" si="3"/>
        <v>1</v>
      </c>
    </row>
    <row r="46" spans="2:11" x14ac:dyDescent="0.35">
      <c r="B46" s="46">
        <v>41</v>
      </c>
      <c r="C46" s="52" t="str">
        <f>IF(DatosProyecto!F43="","",DatosProyecto!F43)</f>
        <v>Implementar tarifa de alquiler</v>
      </c>
      <c r="D46" s="75">
        <v>11</v>
      </c>
      <c r="E46" s="44">
        <f t="shared" ca="1" si="2"/>
        <v>3</v>
      </c>
      <c r="F46" s="45"/>
      <c r="G46" s="46">
        <f t="shared" ca="1" si="3"/>
        <v>1</v>
      </c>
      <c r="H46" s="44">
        <f t="shared" ca="1" si="3"/>
        <v>0</v>
      </c>
      <c r="I46" s="44">
        <f t="shared" ca="1" si="3"/>
        <v>1</v>
      </c>
      <c r="J46" s="44">
        <f t="shared" ca="1" si="3"/>
        <v>0</v>
      </c>
      <c r="K46" s="47">
        <f t="shared" ca="1" si="3"/>
        <v>1</v>
      </c>
    </row>
    <row r="47" spans="2:11" x14ac:dyDescent="0.35">
      <c r="B47" s="46">
        <v>42</v>
      </c>
      <c r="C47" s="52" t="str">
        <f>IF(DatosProyecto!F44="","",DatosProyecto!F44)</f>
        <v>Implementar realizar reserva</v>
      </c>
      <c r="D47" s="75">
        <v>11</v>
      </c>
      <c r="E47" s="44">
        <f t="shared" ca="1" si="2"/>
        <v>3</v>
      </c>
      <c r="F47" s="45"/>
      <c r="G47" s="46">
        <f t="shared" ca="1" si="3"/>
        <v>1</v>
      </c>
      <c r="H47" s="44">
        <f t="shared" ca="1" si="3"/>
        <v>0</v>
      </c>
      <c r="I47" s="44">
        <f t="shared" ca="1" si="3"/>
        <v>1</v>
      </c>
      <c r="J47" s="44">
        <f t="shared" ca="1" si="3"/>
        <v>0</v>
      </c>
      <c r="K47" s="47">
        <f t="shared" ca="1" si="3"/>
        <v>1</v>
      </c>
    </row>
    <row r="48" spans="2:11" x14ac:dyDescent="0.35">
      <c r="B48" s="46">
        <v>43</v>
      </c>
      <c r="C48" s="52" t="str">
        <f>IF(DatosProyecto!F45="","",DatosProyecto!F45)</f>
        <v>Implementar alta usuario cliente</v>
      </c>
      <c r="D48" s="75">
        <v>11</v>
      </c>
      <c r="E48" s="44">
        <f t="shared" ca="1" si="2"/>
        <v>3</v>
      </c>
      <c r="F48" s="45"/>
      <c r="G48" s="46">
        <f t="shared" ca="1" si="3"/>
        <v>1</v>
      </c>
      <c r="H48" s="44">
        <f t="shared" ca="1" si="3"/>
        <v>0</v>
      </c>
      <c r="I48" s="44">
        <f t="shared" ca="1" si="3"/>
        <v>1</v>
      </c>
      <c r="J48" s="44">
        <f t="shared" ca="1" si="3"/>
        <v>0</v>
      </c>
      <c r="K48" s="47">
        <f t="shared" ca="1" si="3"/>
        <v>1</v>
      </c>
    </row>
    <row r="49" spans="2:11" x14ac:dyDescent="0.35">
      <c r="B49" s="46">
        <v>44</v>
      </c>
      <c r="C49" s="52" t="str">
        <f>IF(DatosProyecto!F46="","",DatosProyecto!F46)</f>
        <v>Inspección del código</v>
      </c>
      <c r="D49" s="75">
        <v>11</v>
      </c>
      <c r="E49" s="44">
        <f t="shared" ca="1" si="2"/>
        <v>3</v>
      </c>
      <c r="F49" s="45"/>
      <c r="G49" s="46">
        <f t="shared" ca="1" si="3"/>
        <v>1</v>
      </c>
      <c r="H49" s="44">
        <f t="shared" ca="1" si="3"/>
        <v>0</v>
      </c>
      <c r="I49" s="44">
        <f t="shared" ca="1" si="3"/>
        <v>1</v>
      </c>
      <c r="J49" s="44">
        <f t="shared" ca="1" si="3"/>
        <v>0</v>
      </c>
      <c r="K49" s="47">
        <f t="shared" ca="1" si="3"/>
        <v>1</v>
      </c>
    </row>
    <row r="50" spans="2:11" x14ac:dyDescent="0.35">
      <c r="B50" s="46">
        <v>45</v>
      </c>
      <c r="C50" s="52" t="str">
        <f>IF(DatosProyecto!F47="","",DatosProyecto!F47)</f>
        <v>Casos de Pruebas Unitarias</v>
      </c>
      <c r="D50" s="75">
        <v>11</v>
      </c>
      <c r="E50" s="44">
        <f t="shared" ca="1" si="2"/>
        <v>3</v>
      </c>
      <c r="F50" s="45"/>
      <c r="G50" s="46">
        <f t="shared" ca="1" si="3"/>
        <v>1</v>
      </c>
      <c r="H50" s="44">
        <f t="shared" ca="1" si="3"/>
        <v>0</v>
      </c>
      <c r="I50" s="44">
        <f t="shared" ca="1" si="3"/>
        <v>1</v>
      </c>
      <c r="J50" s="44">
        <f t="shared" ca="1" si="3"/>
        <v>0</v>
      </c>
      <c r="K50" s="47">
        <f t="shared" ca="1" si="3"/>
        <v>1</v>
      </c>
    </row>
    <row r="51" spans="2:11" x14ac:dyDescent="0.35">
      <c r="B51" s="46">
        <v>46</v>
      </c>
      <c r="C51" s="52" t="str">
        <f>IF(DatosProyecto!F48="","",DatosProyecto!F48)</f>
        <v>Casos de Pruebas de Integración</v>
      </c>
      <c r="D51" s="75">
        <v>11</v>
      </c>
      <c r="E51" s="44">
        <f t="shared" ca="1" si="2"/>
        <v>3</v>
      </c>
      <c r="F51" s="45"/>
      <c r="G51" s="46">
        <f t="shared" ca="1" si="3"/>
        <v>1</v>
      </c>
      <c r="H51" s="44">
        <f t="shared" ca="1" si="3"/>
        <v>0</v>
      </c>
      <c r="I51" s="44">
        <f t="shared" ca="1" si="3"/>
        <v>1</v>
      </c>
      <c r="J51" s="44">
        <f t="shared" ca="1" si="3"/>
        <v>0</v>
      </c>
      <c r="K51" s="47">
        <f t="shared" ca="1" si="3"/>
        <v>1</v>
      </c>
    </row>
    <row r="52" spans="2:11" x14ac:dyDescent="0.35">
      <c r="B52" s="46">
        <v>47</v>
      </c>
      <c r="C52" s="52" t="str">
        <f>IF(DatosProyecto!F49="","",DatosProyecto!F49)</f>
        <v>Casos de Pruebas del Sistema</v>
      </c>
      <c r="D52" s="75">
        <v>11</v>
      </c>
      <c r="E52" s="44">
        <f t="shared" ca="1" si="2"/>
        <v>3</v>
      </c>
      <c r="F52" s="45"/>
      <c r="G52" s="46">
        <f t="shared" ca="1" si="3"/>
        <v>1</v>
      </c>
      <c r="H52" s="44">
        <f t="shared" ca="1" si="3"/>
        <v>0</v>
      </c>
      <c r="I52" s="44">
        <f t="shared" ca="1" si="3"/>
        <v>1</v>
      </c>
      <c r="J52" s="44">
        <f t="shared" ca="1" si="3"/>
        <v>0</v>
      </c>
      <c r="K52" s="47">
        <f t="shared" ca="1" si="3"/>
        <v>1</v>
      </c>
    </row>
    <row r="53" spans="2:11" x14ac:dyDescent="0.35">
      <c r="B53" s="46">
        <v>48</v>
      </c>
      <c r="C53" s="52" t="str">
        <f>IF(DatosProyecto!F50="","",DatosProyecto!F50)</f>
        <v>Elaboración Post-Mortem</v>
      </c>
      <c r="D53" s="75">
        <v>11</v>
      </c>
      <c r="E53" s="44">
        <f t="shared" ca="1" si="2"/>
        <v>2</v>
      </c>
      <c r="F53" s="45"/>
      <c r="G53" s="46">
        <f t="shared" ca="1" si="3"/>
        <v>0</v>
      </c>
      <c r="H53" s="44">
        <f t="shared" ca="1" si="3"/>
        <v>1</v>
      </c>
      <c r="I53" s="44">
        <f t="shared" ca="1" si="3"/>
        <v>0</v>
      </c>
      <c r="J53" s="44">
        <f t="shared" ca="1" si="3"/>
        <v>1</v>
      </c>
      <c r="K53" s="47">
        <f t="shared" ca="1" si="3"/>
        <v>0</v>
      </c>
    </row>
    <row r="54" spans="2:11" x14ac:dyDescent="0.35">
      <c r="B54" s="46">
        <v>49</v>
      </c>
      <c r="C54" s="52" t="str">
        <f>IF(DatosProyecto!F51="","",DatosProyecto!F51)</f>
        <v>Análisis Post-Mortem</v>
      </c>
      <c r="D54" s="75">
        <v>11</v>
      </c>
      <c r="E54" s="44">
        <f t="shared" ca="1" si="2"/>
        <v>2</v>
      </c>
      <c r="F54" s="45"/>
      <c r="G54" s="46">
        <f t="shared" ca="1" si="3"/>
        <v>0</v>
      </c>
      <c r="H54" s="44">
        <f t="shared" ca="1" si="3"/>
        <v>1</v>
      </c>
      <c r="I54" s="44">
        <f t="shared" ca="1" si="3"/>
        <v>0</v>
      </c>
      <c r="J54" s="44">
        <f t="shared" ca="1" si="3"/>
        <v>1</v>
      </c>
      <c r="K54" s="47">
        <f t="shared" ref="H54:K69" ca="1" si="4">IF($C54="","",SUMIF(INDIRECT("'"&amp;K$5&amp;"'!"&amp;"K$4:K$103"),$C54, INDIRECT("'"&amp;K$5&amp;"'!"&amp;"M$4:M$103")))</f>
        <v>0</v>
      </c>
    </row>
    <row r="55" spans="2:11" x14ac:dyDescent="0.35">
      <c r="B55" s="46">
        <v>50</v>
      </c>
      <c r="C55" s="52" t="str">
        <f>IF(DatosProyecto!F52="","",DatosProyecto!F52)</f>
        <v/>
      </c>
      <c r="D55" s="23"/>
      <c r="E55" s="44" t="str">
        <f t="shared" si="2"/>
        <v/>
      </c>
      <c r="F55" s="45"/>
      <c r="G55" s="46" t="str">
        <f t="shared" ca="1" si="3"/>
        <v/>
      </c>
      <c r="H55" s="44" t="str">
        <f t="shared" ca="1" si="4"/>
        <v/>
      </c>
      <c r="I55" s="44" t="str">
        <f t="shared" ca="1" si="4"/>
        <v/>
      </c>
      <c r="J55" s="44" t="str">
        <f t="shared" ca="1" si="4"/>
        <v/>
      </c>
      <c r="K55" s="47" t="str">
        <f t="shared" ca="1" si="4"/>
        <v/>
      </c>
    </row>
    <row r="56" spans="2:11" x14ac:dyDescent="0.35">
      <c r="B56" s="46">
        <v>51</v>
      </c>
      <c r="C56" s="52" t="str">
        <f>IF(DatosProyecto!F53="","",DatosProyecto!F53)</f>
        <v/>
      </c>
      <c r="D56" s="23"/>
      <c r="E56" s="44" t="str">
        <f t="shared" si="2"/>
        <v/>
      </c>
      <c r="F56" s="45"/>
      <c r="G56" s="46" t="str">
        <f t="shared" ca="1" si="3"/>
        <v/>
      </c>
      <c r="H56" s="44" t="str">
        <f t="shared" ca="1" si="4"/>
        <v/>
      </c>
      <c r="I56" s="44" t="str">
        <f t="shared" ca="1" si="4"/>
        <v/>
      </c>
      <c r="J56" s="44" t="str">
        <f t="shared" ca="1" si="4"/>
        <v/>
      </c>
      <c r="K56" s="47" t="str">
        <f t="shared" ca="1" si="4"/>
        <v/>
      </c>
    </row>
    <row r="57" spans="2:11" x14ac:dyDescent="0.35">
      <c r="B57" s="46">
        <v>52</v>
      </c>
      <c r="C57" s="52" t="str">
        <f>IF(DatosProyecto!F54="","",DatosProyecto!F54)</f>
        <v/>
      </c>
      <c r="D57" s="23"/>
      <c r="E57" s="44" t="str">
        <f t="shared" si="2"/>
        <v/>
      </c>
      <c r="F57" s="45"/>
      <c r="G57" s="46" t="str">
        <f t="shared" ca="1" si="3"/>
        <v/>
      </c>
      <c r="H57" s="44" t="str">
        <f t="shared" ca="1" si="4"/>
        <v/>
      </c>
      <c r="I57" s="44" t="str">
        <f t="shared" ca="1" si="4"/>
        <v/>
      </c>
      <c r="J57" s="44" t="str">
        <f t="shared" ca="1" si="4"/>
        <v/>
      </c>
      <c r="K57" s="47" t="str">
        <f t="shared" ca="1" si="4"/>
        <v/>
      </c>
    </row>
    <row r="58" spans="2:11" x14ac:dyDescent="0.35">
      <c r="B58" s="46">
        <v>53</v>
      </c>
      <c r="C58" s="52" t="str">
        <f>IF(DatosProyecto!F55="","",DatosProyecto!F55)</f>
        <v/>
      </c>
      <c r="D58" s="23"/>
      <c r="E58" s="44" t="str">
        <f t="shared" si="2"/>
        <v/>
      </c>
      <c r="F58" s="45"/>
      <c r="G58" s="46" t="str">
        <f t="shared" ca="1" si="3"/>
        <v/>
      </c>
      <c r="H58" s="44" t="str">
        <f t="shared" ca="1" si="4"/>
        <v/>
      </c>
      <c r="I58" s="44" t="str">
        <f t="shared" ca="1" si="4"/>
        <v/>
      </c>
      <c r="J58" s="44" t="str">
        <f t="shared" ca="1" si="4"/>
        <v/>
      </c>
      <c r="K58" s="47" t="str">
        <f t="shared" ca="1" si="4"/>
        <v/>
      </c>
    </row>
    <row r="59" spans="2:11" x14ac:dyDescent="0.35">
      <c r="B59" s="46">
        <v>54</v>
      </c>
      <c r="C59" s="52" t="str">
        <f>IF(DatosProyecto!F56="","",DatosProyecto!F56)</f>
        <v/>
      </c>
      <c r="D59" s="23"/>
      <c r="E59" s="44" t="str">
        <f t="shared" si="2"/>
        <v/>
      </c>
      <c r="F59" s="45"/>
      <c r="G59" s="46" t="str">
        <f t="shared" ca="1" si="3"/>
        <v/>
      </c>
      <c r="H59" s="44" t="str">
        <f t="shared" ca="1" si="4"/>
        <v/>
      </c>
      <c r="I59" s="44" t="str">
        <f t="shared" ca="1" si="4"/>
        <v/>
      </c>
      <c r="J59" s="44" t="str">
        <f t="shared" ca="1" si="4"/>
        <v/>
      </c>
      <c r="K59" s="47" t="str">
        <f t="shared" ca="1" si="4"/>
        <v/>
      </c>
    </row>
    <row r="60" spans="2:11" x14ac:dyDescent="0.35">
      <c r="B60" s="46">
        <v>55</v>
      </c>
      <c r="C60" s="52" t="str">
        <f>IF(DatosProyecto!F57="","",DatosProyecto!F57)</f>
        <v/>
      </c>
      <c r="D60" s="23"/>
      <c r="E60" s="44" t="str">
        <f t="shared" si="2"/>
        <v/>
      </c>
      <c r="F60" s="45"/>
      <c r="G60" s="46" t="str">
        <f t="shared" ca="1" si="3"/>
        <v/>
      </c>
      <c r="H60" s="44" t="str">
        <f t="shared" ca="1" si="4"/>
        <v/>
      </c>
      <c r="I60" s="44" t="str">
        <f t="shared" ca="1" si="4"/>
        <v/>
      </c>
      <c r="J60" s="44" t="str">
        <f t="shared" ca="1" si="4"/>
        <v/>
      </c>
      <c r="K60" s="47" t="str">
        <f t="shared" ca="1" si="4"/>
        <v/>
      </c>
    </row>
    <row r="61" spans="2:11" x14ac:dyDescent="0.35">
      <c r="B61" s="46">
        <v>56</v>
      </c>
      <c r="C61" s="52" t="str">
        <f>IF(DatosProyecto!F58="","",DatosProyecto!F58)</f>
        <v/>
      </c>
      <c r="D61" s="23"/>
      <c r="E61" s="44" t="str">
        <f t="shared" si="2"/>
        <v/>
      </c>
      <c r="F61" s="45"/>
      <c r="G61" s="46" t="str">
        <f t="shared" ca="1" si="3"/>
        <v/>
      </c>
      <c r="H61" s="44" t="str">
        <f t="shared" ca="1" si="4"/>
        <v/>
      </c>
      <c r="I61" s="44" t="str">
        <f t="shared" ca="1" si="4"/>
        <v/>
      </c>
      <c r="J61" s="44" t="str">
        <f t="shared" ca="1" si="4"/>
        <v/>
      </c>
      <c r="K61" s="47" t="str">
        <f t="shared" ca="1" si="4"/>
        <v/>
      </c>
    </row>
    <row r="62" spans="2:11" x14ac:dyDescent="0.35">
      <c r="B62" s="46">
        <v>57</v>
      </c>
      <c r="C62" s="52" t="str">
        <f>IF(DatosProyecto!F59="","",DatosProyecto!F59)</f>
        <v/>
      </c>
      <c r="D62" s="23"/>
      <c r="E62" s="44" t="str">
        <f t="shared" si="2"/>
        <v/>
      </c>
      <c r="F62" s="45"/>
      <c r="G62" s="46" t="str">
        <f t="shared" ca="1" si="3"/>
        <v/>
      </c>
      <c r="H62" s="44" t="str">
        <f t="shared" ca="1" si="4"/>
        <v/>
      </c>
      <c r="I62" s="44" t="str">
        <f t="shared" ca="1" si="4"/>
        <v/>
      </c>
      <c r="J62" s="44" t="str">
        <f t="shared" ca="1" si="4"/>
        <v/>
      </c>
      <c r="K62" s="47" t="str">
        <f t="shared" ca="1" si="4"/>
        <v/>
      </c>
    </row>
    <row r="63" spans="2:11" x14ac:dyDescent="0.35">
      <c r="B63" s="46">
        <v>58</v>
      </c>
      <c r="C63" s="52" t="str">
        <f>IF(DatosProyecto!F60="","",DatosProyecto!F60)</f>
        <v/>
      </c>
      <c r="D63" s="23"/>
      <c r="E63" s="44" t="str">
        <f t="shared" si="2"/>
        <v/>
      </c>
      <c r="F63" s="45"/>
      <c r="G63" s="46" t="str">
        <f t="shared" ca="1" si="3"/>
        <v/>
      </c>
      <c r="H63" s="44" t="str">
        <f t="shared" ca="1" si="4"/>
        <v/>
      </c>
      <c r="I63" s="44" t="str">
        <f t="shared" ca="1" si="4"/>
        <v/>
      </c>
      <c r="J63" s="44" t="str">
        <f t="shared" ca="1" si="4"/>
        <v/>
      </c>
      <c r="K63" s="47" t="str">
        <f t="shared" ca="1" si="4"/>
        <v/>
      </c>
    </row>
    <row r="64" spans="2:11" x14ac:dyDescent="0.35">
      <c r="B64" s="46">
        <v>59</v>
      </c>
      <c r="C64" s="52" t="str">
        <f>IF(DatosProyecto!F61="","",DatosProyecto!F61)</f>
        <v/>
      </c>
      <c r="D64" s="23"/>
      <c r="E64" s="44" t="str">
        <f t="shared" si="2"/>
        <v/>
      </c>
      <c r="F64" s="45"/>
      <c r="G64" s="46" t="str">
        <f t="shared" ca="1" si="3"/>
        <v/>
      </c>
      <c r="H64" s="44" t="str">
        <f t="shared" ca="1" si="4"/>
        <v/>
      </c>
      <c r="I64" s="44" t="str">
        <f t="shared" ca="1" si="4"/>
        <v/>
      </c>
      <c r="J64" s="44" t="str">
        <f t="shared" ca="1" si="4"/>
        <v/>
      </c>
      <c r="K64" s="47" t="str">
        <f t="shared" ca="1" si="4"/>
        <v/>
      </c>
    </row>
    <row r="65" spans="2:11" x14ac:dyDescent="0.35">
      <c r="B65" s="46">
        <v>60</v>
      </c>
      <c r="C65" s="52" t="str">
        <f>IF(DatosProyecto!F62="","",DatosProyecto!F62)</f>
        <v/>
      </c>
      <c r="D65" s="23"/>
      <c r="E65" s="44" t="str">
        <f t="shared" si="2"/>
        <v/>
      </c>
      <c r="F65" s="45"/>
      <c r="G65" s="46" t="str">
        <f t="shared" ca="1" si="3"/>
        <v/>
      </c>
      <c r="H65" s="44" t="str">
        <f t="shared" ca="1" si="4"/>
        <v/>
      </c>
      <c r="I65" s="44" t="str">
        <f t="shared" ca="1" si="4"/>
        <v/>
      </c>
      <c r="J65" s="44" t="str">
        <f t="shared" ca="1" si="4"/>
        <v/>
      </c>
      <c r="K65" s="47" t="str">
        <f t="shared" ca="1" si="4"/>
        <v/>
      </c>
    </row>
    <row r="66" spans="2:11" x14ac:dyDescent="0.35">
      <c r="B66" s="46">
        <v>61</v>
      </c>
      <c r="C66" s="52" t="str">
        <f>IF(DatosProyecto!F63="","",DatosProyecto!F63)</f>
        <v/>
      </c>
      <c r="D66" s="23"/>
      <c r="E66" s="44" t="str">
        <f t="shared" si="2"/>
        <v/>
      </c>
      <c r="F66" s="45"/>
      <c r="G66" s="46" t="str">
        <f t="shared" ca="1" si="3"/>
        <v/>
      </c>
      <c r="H66" s="44" t="str">
        <f t="shared" ca="1" si="4"/>
        <v/>
      </c>
      <c r="I66" s="44" t="str">
        <f t="shared" ca="1" si="4"/>
        <v/>
      </c>
      <c r="J66" s="44" t="str">
        <f t="shared" ca="1" si="4"/>
        <v/>
      </c>
      <c r="K66" s="47" t="str">
        <f t="shared" ca="1" si="4"/>
        <v/>
      </c>
    </row>
    <row r="67" spans="2:11" x14ac:dyDescent="0.35">
      <c r="B67" s="46">
        <v>62</v>
      </c>
      <c r="C67" s="52" t="str">
        <f>IF(DatosProyecto!F64="","",DatosProyecto!F64)</f>
        <v/>
      </c>
      <c r="D67" s="23"/>
      <c r="E67" s="44" t="str">
        <f t="shared" si="2"/>
        <v/>
      </c>
      <c r="F67" s="45"/>
      <c r="G67" s="46" t="str">
        <f t="shared" ca="1" si="3"/>
        <v/>
      </c>
      <c r="H67" s="44" t="str">
        <f t="shared" ca="1" si="4"/>
        <v/>
      </c>
      <c r="I67" s="44" t="str">
        <f t="shared" ca="1" si="4"/>
        <v/>
      </c>
      <c r="J67" s="44" t="str">
        <f t="shared" ca="1" si="4"/>
        <v/>
      </c>
      <c r="K67" s="47" t="str">
        <f t="shared" ca="1" si="4"/>
        <v/>
      </c>
    </row>
    <row r="68" spans="2:11" x14ac:dyDescent="0.35">
      <c r="B68" s="46">
        <v>63</v>
      </c>
      <c r="C68" s="52" t="str">
        <f>IF(DatosProyecto!F65="","",DatosProyecto!F65)</f>
        <v/>
      </c>
      <c r="D68" s="23"/>
      <c r="E68" s="44" t="str">
        <f t="shared" si="2"/>
        <v/>
      </c>
      <c r="F68" s="45"/>
      <c r="G68" s="46" t="str">
        <f t="shared" ca="1" si="3"/>
        <v/>
      </c>
      <c r="H68" s="44" t="str">
        <f t="shared" ca="1" si="4"/>
        <v/>
      </c>
      <c r="I68" s="44" t="str">
        <f t="shared" ca="1" si="4"/>
        <v/>
      </c>
      <c r="J68" s="44" t="str">
        <f t="shared" ca="1" si="4"/>
        <v/>
      </c>
      <c r="K68" s="47" t="str">
        <f t="shared" ca="1" si="4"/>
        <v/>
      </c>
    </row>
    <row r="69" spans="2:11" x14ac:dyDescent="0.35">
      <c r="B69" s="46">
        <v>64</v>
      </c>
      <c r="C69" s="52" t="str">
        <f>IF(DatosProyecto!F66="","",DatosProyecto!F66)</f>
        <v/>
      </c>
      <c r="D69" s="23"/>
      <c r="E69" s="44" t="str">
        <f t="shared" si="2"/>
        <v/>
      </c>
      <c r="F69" s="45"/>
      <c r="G69" s="46" t="str">
        <f t="shared" ca="1" si="3"/>
        <v/>
      </c>
      <c r="H69" s="44" t="str">
        <f t="shared" ca="1" si="4"/>
        <v/>
      </c>
      <c r="I69" s="44" t="str">
        <f t="shared" ca="1" si="4"/>
        <v/>
      </c>
      <c r="J69" s="44" t="str">
        <f t="shared" ca="1" si="4"/>
        <v/>
      </c>
      <c r="K69" s="47" t="str">
        <f t="shared" ca="1" si="4"/>
        <v/>
      </c>
    </row>
    <row r="70" spans="2:11" x14ac:dyDescent="0.35">
      <c r="B70" s="46">
        <v>65</v>
      </c>
      <c r="C70" s="52" t="str">
        <f>IF(DatosProyecto!F67="","",DatosProyecto!F67)</f>
        <v/>
      </c>
      <c r="D70" s="23"/>
      <c r="E70" s="44" t="str">
        <f t="shared" si="2"/>
        <v/>
      </c>
      <c r="F70" s="45"/>
      <c r="G70" s="46" t="str">
        <f t="shared" ca="1" si="3"/>
        <v/>
      </c>
      <c r="H70" s="44" t="str">
        <f t="shared" ref="H70:K70" ca="1" si="5">IF($C70="","",SUMIF(INDIRECT("'"&amp;H$5&amp;"'!"&amp;"K$4:K$103"),$C70, INDIRECT("'"&amp;H$5&amp;"'!"&amp;"M$4:M$103")))</f>
        <v/>
      </c>
      <c r="I70" s="44" t="str">
        <f t="shared" ca="1" si="5"/>
        <v/>
      </c>
      <c r="J70" s="44" t="str">
        <f t="shared" ca="1" si="5"/>
        <v/>
      </c>
      <c r="K70" s="47" t="str">
        <f t="shared" ca="1" si="5"/>
        <v/>
      </c>
    </row>
    <row r="71" spans="2:11" x14ac:dyDescent="0.35">
      <c r="B71" s="46">
        <v>66</v>
      </c>
      <c r="C71" s="52" t="str">
        <f>IF(DatosProyecto!F68="","",DatosProyecto!F68)</f>
        <v/>
      </c>
      <c r="D71" s="23"/>
      <c r="E71" s="44" t="str">
        <f t="shared" ref="E71:E124" si="6">IF(C71="","",SUM(G71:K71))</f>
        <v/>
      </c>
      <c r="F71" s="45"/>
      <c r="G71" s="46" t="str">
        <f t="shared" ref="G71:K124" ca="1" si="7">IF($C71="","",SUMIF(INDIRECT("'"&amp;G$5&amp;"'!"&amp;"K$4:K$103"),$C71, INDIRECT("'"&amp;G$5&amp;"'!"&amp;"M$4:M$103")))</f>
        <v/>
      </c>
      <c r="H71" s="44" t="str">
        <f t="shared" ca="1" si="7"/>
        <v/>
      </c>
      <c r="I71" s="44" t="str">
        <f t="shared" ca="1" si="7"/>
        <v/>
      </c>
      <c r="J71" s="44" t="str">
        <f t="shared" ca="1" si="7"/>
        <v/>
      </c>
      <c r="K71" s="47" t="str">
        <f t="shared" ca="1" si="7"/>
        <v/>
      </c>
    </row>
    <row r="72" spans="2:11" x14ac:dyDescent="0.35">
      <c r="B72" s="46">
        <v>67</v>
      </c>
      <c r="C72" s="52" t="str">
        <f>IF(DatosProyecto!F69="","",DatosProyecto!F69)</f>
        <v/>
      </c>
      <c r="D72" s="23"/>
      <c r="E72" s="44" t="str">
        <f t="shared" si="6"/>
        <v/>
      </c>
      <c r="F72" s="45"/>
      <c r="G72" s="46" t="str">
        <f t="shared" ca="1" si="7"/>
        <v/>
      </c>
      <c r="H72" s="44" t="str">
        <f t="shared" ca="1" si="7"/>
        <v/>
      </c>
      <c r="I72" s="44" t="str">
        <f t="shared" ca="1" si="7"/>
        <v/>
      </c>
      <c r="J72" s="44" t="str">
        <f t="shared" ca="1" si="7"/>
        <v/>
      </c>
      <c r="K72" s="47" t="str">
        <f t="shared" ca="1" si="7"/>
        <v/>
      </c>
    </row>
    <row r="73" spans="2:11" x14ac:dyDescent="0.35">
      <c r="B73" s="46">
        <v>68</v>
      </c>
      <c r="C73" s="52" t="str">
        <f>IF(DatosProyecto!F70="","",DatosProyecto!F70)</f>
        <v/>
      </c>
      <c r="D73" s="23"/>
      <c r="E73" s="44" t="str">
        <f t="shared" si="6"/>
        <v/>
      </c>
      <c r="F73" s="45"/>
      <c r="G73" s="46" t="str">
        <f t="shared" ca="1" si="7"/>
        <v/>
      </c>
      <c r="H73" s="44" t="str">
        <f t="shared" ca="1" si="7"/>
        <v/>
      </c>
      <c r="I73" s="44" t="str">
        <f t="shared" ca="1" si="7"/>
        <v/>
      </c>
      <c r="J73" s="44" t="str">
        <f t="shared" ca="1" si="7"/>
        <v/>
      </c>
      <c r="K73" s="47" t="str">
        <f t="shared" ca="1" si="7"/>
        <v/>
      </c>
    </row>
    <row r="74" spans="2:11" x14ac:dyDescent="0.35">
      <c r="B74" s="46">
        <v>69</v>
      </c>
      <c r="C74" s="52" t="str">
        <f>IF(DatosProyecto!F71="","",DatosProyecto!F71)</f>
        <v/>
      </c>
      <c r="D74" s="23"/>
      <c r="E74" s="44" t="str">
        <f t="shared" si="6"/>
        <v/>
      </c>
      <c r="F74" s="45"/>
      <c r="G74" s="46" t="str">
        <f t="shared" ca="1" si="7"/>
        <v/>
      </c>
      <c r="H74" s="44" t="str">
        <f t="shared" ca="1" si="7"/>
        <v/>
      </c>
      <c r="I74" s="44" t="str">
        <f t="shared" ca="1" si="7"/>
        <v/>
      </c>
      <c r="J74" s="44" t="str">
        <f t="shared" ca="1" si="7"/>
        <v/>
      </c>
      <c r="K74" s="47" t="str">
        <f t="shared" ca="1" si="7"/>
        <v/>
      </c>
    </row>
    <row r="75" spans="2:11" x14ac:dyDescent="0.35">
      <c r="B75" s="46">
        <v>70</v>
      </c>
      <c r="C75" s="52" t="str">
        <f>IF(DatosProyecto!F72="","",DatosProyecto!F72)</f>
        <v/>
      </c>
      <c r="D75" s="23"/>
      <c r="E75" s="44" t="str">
        <f t="shared" si="6"/>
        <v/>
      </c>
      <c r="F75" s="45"/>
      <c r="G75" s="46" t="str">
        <f t="shared" ca="1" si="7"/>
        <v/>
      </c>
      <c r="H75" s="44" t="str">
        <f t="shared" ca="1" si="7"/>
        <v/>
      </c>
      <c r="I75" s="44" t="str">
        <f t="shared" ca="1" si="7"/>
        <v/>
      </c>
      <c r="J75" s="44" t="str">
        <f t="shared" ca="1" si="7"/>
        <v/>
      </c>
      <c r="K75" s="47" t="str">
        <f t="shared" ca="1" si="7"/>
        <v/>
      </c>
    </row>
    <row r="76" spans="2:11" x14ac:dyDescent="0.35">
      <c r="B76" s="46">
        <v>71</v>
      </c>
      <c r="C76" s="52" t="str">
        <f>IF(DatosProyecto!F73="","",DatosProyecto!F73)</f>
        <v/>
      </c>
      <c r="D76" s="23"/>
      <c r="E76" s="44" t="str">
        <f t="shared" si="6"/>
        <v/>
      </c>
      <c r="F76" s="45"/>
      <c r="G76" s="46" t="str">
        <f t="shared" ca="1" si="7"/>
        <v/>
      </c>
      <c r="H76" s="44" t="str">
        <f t="shared" ca="1" si="7"/>
        <v/>
      </c>
      <c r="I76" s="44" t="str">
        <f t="shared" ca="1" si="7"/>
        <v/>
      </c>
      <c r="J76" s="44" t="str">
        <f t="shared" ca="1" si="7"/>
        <v/>
      </c>
      <c r="K76" s="47" t="str">
        <f t="shared" ca="1" si="7"/>
        <v/>
      </c>
    </row>
    <row r="77" spans="2:11" x14ac:dyDescent="0.35">
      <c r="B77" s="46">
        <v>72</v>
      </c>
      <c r="C77" s="52" t="str">
        <f>IF(DatosProyecto!F74="","",DatosProyecto!F74)</f>
        <v/>
      </c>
      <c r="D77" s="23"/>
      <c r="E77" s="44" t="str">
        <f t="shared" si="6"/>
        <v/>
      </c>
      <c r="F77" s="45"/>
      <c r="G77" s="46" t="str">
        <f t="shared" ca="1" si="7"/>
        <v/>
      </c>
      <c r="H77" s="44" t="str">
        <f t="shared" ca="1" si="7"/>
        <v/>
      </c>
      <c r="I77" s="44" t="str">
        <f t="shared" ca="1" si="7"/>
        <v/>
      </c>
      <c r="J77" s="44" t="str">
        <f t="shared" ca="1" si="7"/>
        <v/>
      </c>
      <c r="K77" s="47" t="str">
        <f t="shared" ca="1" si="7"/>
        <v/>
      </c>
    </row>
    <row r="78" spans="2:11" x14ac:dyDescent="0.35">
      <c r="B78" s="46">
        <v>73</v>
      </c>
      <c r="C78" s="52" t="str">
        <f>IF(DatosProyecto!F75="","",DatosProyecto!F75)</f>
        <v/>
      </c>
      <c r="D78" s="23"/>
      <c r="E78" s="44" t="str">
        <f t="shared" si="6"/>
        <v/>
      </c>
      <c r="F78" s="45"/>
      <c r="G78" s="46" t="str">
        <f t="shared" ca="1" si="7"/>
        <v/>
      </c>
      <c r="H78" s="44" t="str">
        <f t="shared" ca="1" si="7"/>
        <v/>
      </c>
      <c r="I78" s="44" t="str">
        <f t="shared" ca="1" si="7"/>
        <v/>
      </c>
      <c r="J78" s="44" t="str">
        <f t="shared" ca="1" si="7"/>
        <v/>
      </c>
      <c r="K78" s="47" t="str">
        <f t="shared" ca="1" si="7"/>
        <v/>
      </c>
    </row>
    <row r="79" spans="2:11" x14ac:dyDescent="0.35">
      <c r="B79" s="46">
        <v>74</v>
      </c>
      <c r="C79" s="52" t="str">
        <f>IF(DatosProyecto!F76="","",DatosProyecto!F76)</f>
        <v/>
      </c>
      <c r="D79" s="23"/>
      <c r="E79" s="44" t="str">
        <f t="shared" si="6"/>
        <v/>
      </c>
      <c r="F79" s="45"/>
      <c r="G79" s="46" t="str">
        <f t="shared" ca="1" si="7"/>
        <v/>
      </c>
      <c r="H79" s="44" t="str">
        <f t="shared" ca="1" si="7"/>
        <v/>
      </c>
      <c r="I79" s="44" t="str">
        <f t="shared" ca="1" si="7"/>
        <v/>
      </c>
      <c r="J79" s="44" t="str">
        <f t="shared" ca="1" si="7"/>
        <v/>
      </c>
      <c r="K79" s="47" t="str">
        <f t="shared" ca="1" si="7"/>
        <v/>
      </c>
    </row>
    <row r="80" spans="2:11" x14ac:dyDescent="0.35">
      <c r="B80" s="46">
        <v>75</v>
      </c>
      <c r="C80" s="52" t="str">
        <f>IF(DatosProyecto!F77="","",DatosProyecto!F77)</f>
        <v/>
      </c>
      <c r="D80" s="23"/>
      <c r="E80" s="44" t="str">
        <f t="shared" si="6"/>
        <v/>
      </c>
      <c r="F80" s="45"/>
      <c r="G80" s="46" t="str">
        <f t="shared" ca="1" si="7"/>
        <v/>
      </c>
      <c r="H80" s="44" t="str">
        <f t="shared" ca="1" si="7"/>
        <v/>
      </c>
      <c r="I80" s="44" t="str">
        <f t="shared" ca="1" si="7"/>
        <v/>
      </c>
      <c r="J80" s="44" t="str">
        <f t="shared" ca="1" si="7"/>
        <v/>
      </c>
      <c r="K80" s="47" t="str">
        <f t="shared" ca="1" si="7"/>
        <v/>
      </c>
    </row>
    <row r="81" spans="2:11" x14ac:dyDescent="0.35">
      <c r="B81" s="46">
        <v>76</v>
      </c>
      <c r="C81" s="52" t="str">
        <f>IF(DatosProyecto!F64="","",DatosProyecto!F64)</f>
        <v/>
      </c>
      <c r="D81" s="23"/>
      <c r="E81" s="48" t="str">
        <f t="shared" si="6"/>
        <v/>
      </c>
      <c r="F81" s="49"/>
      <c r="G81" s="46" t="str">
        <f t="shared" ca="1" si="7"/>
        <v/>
      </c>
      <c r="H81" s="44" t="str">
        <f t="shared" ca="1" si="7"/>
        <v/>
      </c>
      <c r="I81" s="44" t="str">
        <f t="shared" ca="1" si="7"/>
        <v/>
      </c>
      <c r="J81" s="44" t="str">
        <f t="shared" ca="1" si="7"/>
        <v/>
      </c>
      <c r="K81" s="47" t="str">
        <f t="shared" ca="1" si="7"/>
        <v/>
      </c>
    </row>
    <row r="82" spans="2:11" x14ac:dyDescent="0.35">
      <c r="B82" s="46">
        <v>77</v>
      </c>
      <c r="C82" s="52" t="str">
        <f>IF(DatosProyecto!F65="","",DatosProyecto!F65)</f>
        <v/>
      </c>
      <c r="D82" s="23"/>
      <c r="E82" s="44" t="str">
        <f t="shared" si="6"/>
        <v/>
      </c>
      <c r="F82" s="45"/>
      <c r="G82" s="46" t="str">
        <f t="shared" ca="1" si="7"/>
        <v/>
      </c>
      <c r="H82" s="44" t="str">
        <f t="shared" ca="1" si="7"/>
        <v/>
      </c>
      <c r="I82" s="44" t="str">
        <f t="shared" ca="1" si="7"/>
        <v/>
      </c>
      <c r="J82" s="44" t="str">
        <f t="shared" ca="1" si="7"/>
        <v/>
      </c>
      <c r="K82" s="47" t="str">
        <f t="shared" ca="1" si="7"/>
        <v/>
      </c>
    </row>
    <row r="83" spans="2:11" x14ac:dyDescent="0.35">
      <c r="B83" s="46">
        <v>78</v>
      </c>
      <c r="C83" s="52" t="str">
        <f>IF(DatosProyecto!F66="","",DatosProyecto!F66)</f>
        <v/>
      </c>
      <c r="D83" s="23"/>
      <c r="E83" s="44" t="str">
        <f t="shared" si="6"/>
        <v/>
      </c>
      <c r="F83" s="45"/>
      <c r="G83" s="46" t="str">
        <f t="shared" ca="1" si="7"/>
        <v/>
      </c>
      <c r="H83" s="44" t="str">
        <f t="shared" ca="1" si="7"/>
        <v/>
      </c>
      <c r="I83" s="44" t="str">
        <f t="shared" ca="1" si="7"/>
        <v/>
      </c>
      <c r="J83" s="44" t="str">
        <f t="shared" ca="1" si="7"/>
        <v/>
      </c>
      <c r="K83" s="47" t="str">
        <f t="shared" ca="1" si="7"/>
        <v/>
      </c>
    </row>
    <row r="84" spans="2:11" x14ac:dyDescent="0.35">
      <c r="B84" s="46">
        <v>79</v>
      </c>
      <c r="C84" s="52" t="str">
        <f>IF(DatosProyecto!F67="","",DatosProyecto!F67)</f>
        <v/>
      </c>
      <c r="D84" s="23"/>
      <c r="E84" s="44" t="str">
        <f t="shared" si="6"/>
        <v/>
      </c>
      <c r="F84" s="45"/>
      <c r="G84" s="46" t="str">
        <f t="shared" ca="1" si="7"/>
        <v/>
      </c>
      <c r="H84" s="44" t="str">
        <f t="shared" ca="1" si="7"/>
        <v/>
      </c>
      <c r="I84" s="44" t="str">
        <f t="shared" ca="1" si="7"/>
        <v/>
      </c>
      <c r="J84" s="44" t="str">
        <f t="shared" ca="1" si="7"/>
        <v/>
      </c>
      <c r="K84" s="47" t="str">
        <f t="shared" ca="1" si="7"/>
        <v/>
      </c>
    </row>
    <row r="85" spans="2:11" x14ac:dyDescent="0.35">
      <c r="B85" s="46">
        <v>80</v>
      </c>
      <c r="C85" s="52" t="str">
        <f>IF(DatosProyecto!F68="","",DatosProyecto!F68)</f>
        <v/>
      </c>
      <c r="D85" s="23"/>
      <c r="E85" s="48" t="str">
        <f t="shared" si="6"/>
        <v/>
      </c>
      <c r="F85" s="49"/>
      <c r="G85" s="46" t="str">
        <f t="shared" ca="1" si="7"/>
        <v/>
      </c>
      <c r="H85" s="44" t="str">
        <f t="shared" ca="1" si="7"/>
        <v/>
      </c>
      <c r="I85" s="44" t="str">
        <f t="shared" ca="1" si="7"/>
        <v/>
      </c>
      <c r="J85" s="44" t="str">
        <f t="shared" ca="1" si="7"/>
        <v/>
      </c>
      <c r="K85" s="47" t="str">
        <f t="shared" ca="1" si="7"/>
        <v/>
      </c>
    </row>
    <row r="86" spans="2:11" x14ac:dyDescent="0.35">
      <c r="B86" s="46">
        <v>81</v>
      </c>
      <c r="C86" s="52" t="str">
        <f>IF(DatosProyecto!F69="","",DatosProyecto!F69)</f>
        <v/>
      </c>
      <c r="D86" s="23"/>
      <c r="E86" s="44" t="str">
        <f t="shared" si="6"/>
        <v/>
      </c>
      <c r="F86" s="45"/>
      <c r="G86" s="46" t="str">
        <f t="shared" ca="1" si="7"/>
        <v/>
      </c>
      <c r="H86" s="44" t="str">
        <f t="shared" ca="1" si="7"/>
        <v/>
      </c>
      <c r="I86" s="44" t="str">
        <f t="shared" ca="1" si="7"/>
        <v/>
      </c>
      <c r="J86" s="44" t="str">
        <f t="shared" ca="1" si="7"/>
        <v/>
      </c>
      <c r="K86" s="47" t="str">
        <f t="shared" ca="1" si="7"/>
        <v/>
      </c>
    </row>
    <row r="87" spans="2:11" x14ac:dyDescent="0.35">
      <c r="B87" s="46">
        <v>82</v>
      </c>
      <c r="C87" s="52" t="str">
        <f>IF(DatosProyecto!F70="","",DatosProyecto!F70)</f>
        <v/>
      </c>
      <c r="D87" s="23"/>
      <c r="E87" s="44" t="str">
        <f t="shared" si="6"/>
        <v/>
      </c>
      <c r="F87" s="45"/>
      <c r="G87" s="46" t="str">
        <f t="shared" ca="1" si="7"/>
        <v/>
      </c>
      <c r="H87" s="44" t="str">
        <f t="shared" ca="1" si="7"/>
        <v/>
      </c>
      <c r="I87" s="44" t="str">
        <f t="shared" ca="1" si="7"/>
        <v/>
      </c>
      <c r="J87" s="44" t="str">
        <f t="shared" ca="1" si="7"/>
        <v/>
      </c>
      <c r="K87" s="47" t="str">
        <f t="shared" ca="1" si="7"/>
        <v/>
      </c>
    </row>
    <row r="88" spans="2:11" x14ac:dyDescent="0.35">
      <c r="B88" s="46">
        <v>83</v>
      </c>
      <c r="C88" s="52" t="str">
        <f>IF(DatosProyecto!F71="","",DatosProyecto!F71)</f>
        <v/>
      </c>
      <c r="D88" s="23"/>
      <c r="E88" s="44" t="str">
        <f t="shared" si="6"/>
        <v/>
      </c>
      <c r="F88" s="45"/>
      <c r="G88" s="46" t="str">
        <f t="shared" ca="1" si="7"/>
        <v/>
      </c>
      <c r="H88" s="44" t="str">
        <f t="shared" ca="1" si="7"/>
        <v/>
      </c>
      <c r="I88" s="44" t="str">
        <f t="shared" ca="1" si="7"/>
        <v/>
      </c>
      <c r="J88" s="44" t="str">
        <f t="shared" ca="1" si="7"/>
        <v/>
      </c>
      <c r="K88" s="47" t="str">
        <f t="shared" ca="1" si="7"/>
        <v/>
      </c>
    </row>
    <row r="89" spans="2:11" x14ac:dyDescent="0.35">
      <c r="B89" s="46">
        <v>84</v>
      </c>
      <c r="C89" s="52" t="str">
        <f>IF(DatosProyecto!F72="","",DatosProyecto!F72)</f>
        <v/>
      </c>
      <c r="D89" s="23"/>
      <c r="E89" s="44" t="str">
        <f t="shared" si="6"/>
        <v/>
      </c>
      <c r="F89" s="45"/>
      <c r="G89" s="46" t="str">
        <f t="shared" ca="1" si="7"/>
        <v/>
      </c>
      <c r="H89" s="44" t="str">
        <f t="shared" ca="1" si="7"/>
        <v/>
      </c>
      <c r="I89" s="44" t="str">
        <f t="shared" ca="1" si="7"/>
        <v/>
      </c>
      <c r="J89" s="44" t="str">
        <f t="shared" ca="1" si="7"/>
        <v/>
      </c>
      <c r="K89" s="47" t="str">
        <f t="shared" ca="1" si="7"/>
        <v/>
      </c>
    </row>
    <row r="90" spans="2:11" x14ac:dyDescent="0.35">
      <c r="B90" s="46">
        <v>85</v>
      </c>
      <c r="C90" s="52" t="str">
        <f>IF(DatosProyecto!F73="","",DatosProyecto!F73)</f>
        <v/>
      </c>
      <c r="D90" s="23"/>
      <c r="E90" s="44" t="str">
        <f t="shared" si="6"/>
        <v/>
      </c>
      <c r="F90" s="45"/>
      <c r="G90" s="46" t="str">
        <f t="shared" ca="1" si="7"/>
        <v/>
      </c>
      <c r="H90" s="44" t="str">
        <f t="shared" ca="1" si="7"/>
        <v/>
      </c>
      <c r="I90" s="44" t="str">
        <f t="shared" ca="1" si="7"/>
        <v/>
      </c>
      <c r="J90" s="44" t="str">
        <f t="shared" ca="1" si="7"/>
        <v/>
      </c>
      <c r="K90" s="47" t="str">
        <f t="shared" ca="1" si="7"/>
        <v/>
      </c>
    </row>
    <row r="91" spans="2:11" x14ac:dyDescent="0.35">
      <c r="B91" s="46">
        <v>86</v>
      </c>
      <c r="C91" s="52" t="str">
        <f>IF(DatosProyecto!F74="","",DatosProyecto!F74)</f>
        <v/>
      </c>
      <c r="D91" s="23"/>
      <c r="E91" s="44" t="str">
        <f t="shared" si="6"/>
        <v/>
      </c>
      <c r="F91" s="45"/>
      <c r="G91" s="46" t="str">
        <f t="shared" ca="1" si="7"/>
        <v/>
      </c>
      <c r="H91" s="44" t="str">
        <f t="shared" ca="1" si="7"/>
        <v/>
      </c>
      <c r="I91" s="44" t="str">
        <f t="shared" ca="1" si="7"/>
        <v/>
      </c>
      <c r="J91" s="44" t="str">
        <f t="shared" ca="1" si="7"/>
        <v/>
      </c>
      <c r="K91" s="47" t="str">
        <f t="shared" ca="1" si="7"/>
        <v/>
      </c>
    </row>
    <row r="92" spans="2:11" x14ac:dyDescent="0.35">
      <c r="B92" s="46">
        <v>87</v>
      </c>
      <c r="C92" s="52" t="str">
        <f>IF(DatosProyecto!F75="","",DatosProyecto!F75)</f>
        <v/>
      </c>
      <c r="D92" s="23"/>
      <c r="E92" s="44" t="str">
        <f t="shared" si="6"/>
        <v/>
      </c>
      <c r="F92" s="45"/>
      <c r="G92" s="46" t="str">
        <f t="shared" ca="1" si="7"/>
        <v/>
      </c>
      <c r="H92" s="44" t="str">
        <f t="shared" ca="1" si="7"/>
        <v/>
      </c>
      <c r="I92" s="44" t="str">
        <f t="shared" ca="1" si="7"/>
        <v/>
      </c>
      <c r="J92" s="44" t="str">
        <f t="shared" ca="1" si="7"/>
        <v/>
      </c>
      <c r="K92" s="47" t="str">
        <f t="shared" ca="1" si="7"/>
        <v/>
      </c>
    </row>
    <row r="93" spans="2:11" x14ac:dyDescent="0.35">
      <c r="B93" s="46">
        <v>88</v>
      </c>
      <c r="C93" s="52" t="str">
        <f>IF(DatosProyecto!F76="","",DatosProyecto!F76)</f>
        <v/>
      </c>
      <c r="D93" s="23"/>
      <c r="E93" s="44" t="str">
        <f t="shared" si="6"/>
        <v/>
      </c>
      <c r="F93" s="45"/>
      <c r="G93" s="46" t="str">
        <f t="shared" ca="1" si="7"/>
        <v/>
      </c>
      <c r="H93" s="44" t="str">
        <f t="shared" ca="1" si="7"/>
        <v/>
      </c>
      <c r="I93" s="44" t="str">
        <f t="shared" ca="1" si="7"/>
        <v/>
      </c>
      <c r="J93" s="44" t="str">
        <f t="shared" ca="1" si="7"/>
        <v/>
      </c>
      <c r="K93" s="47" t="str">
        <f t="shared" ca="1" si="7"/>
        <v/>
      </c>
    </row>
    <row r="94" spans="2:11" x14ac:dyDescent="0.35">
      <c r="B94" s="46">
        <v>89</v>
      </c>
      <c r="C94" s="52" t="str">
        <f>IF(DatosProyecto!F77="","",DatosProyecto!F77)</f>
        <v/>
      </c>
      <c r="D94" s="23"/>
      <c r="E94" s="44" t="str">
        <f t="shared" si="6"/>
        <v/>
      </c>
      <c r="F94" s="45"/>
      <c r="G94" s="46" t="str">
        <f t="shared" ca="1" si="7"/>
        <v/>
      </c>
      <c r="H94" s="44" t="str">
        <f t="shared" ca="1" si="7"/>
        <v/>
      </c>
      <c r="I94" s="44" t="str">
        <f t="shared" ca="1" si="7"/>
        <v/>
      </c>
      <c r="J94" s="44" t="str">
        <f t="shared" ca="1" si="7"/>
        <v/>
      </c>
      <c r="K94" s="47" t="str">
        <f t="shared" ca="1" si="7"/>
        <v/>
      </c>
    </row>
    <row r="95" spans="2:11" x14ac:dyDescent="0.35">
      <c r="B95" s="46">
        <v>90</v>
      </c>
      <c r="C95" s="52" t="str">
        <f>IF(DatosProyecto!F78="","",DatosProyecto!F78)</f>
        <v/>
      </c>
      <c r="D95" s="23"/>
      <c r="E95" s="44" t="str">
        <f t="shared" si="6"/>
        <v/>
      </c>
      <c r="F95" s="45"/>
      <c r="G95" s="46" t="str">
        <f t="shared" ca="1" si="7"/>
        <v/>
      </c>
      <c r="H95" s="44" t="str">
        <f t="shared" ca="1" si="7"/>
        <v/>
      </c>
      <c r="I95" s="44" t="str">
        <f t="shared" ca="1" si="7"/>
        <v/>
      </c>
      <c r="J95" s="44" t="str">
        <f t="shared" ca="1" si="7"/>
        <v/>
      </c>
      <c r="K95" s="47" t="str">
        <f t="shared" ca="1" si="7"/>
        <v/>
      </c>
    </row>
    <row r="96" spans="2:11" x14ac:dyDescent="0.35">
      <c r="B96" s="46">
        <v>91</v>
      </c>
      <c r="C96" s="52" t="str">
        <f>IF(DatosProyecto!F79="","",DatosProyecto!F79)</f>
        <v/>
      </c>
      <c r="D96" s="23"/>
      <c r="E96" s="44" t="str">
        <f t="shared" si="6"/>
        <v/>
      </c>
      <c r="F96" s="45"/>
      <c r="G96" s="46" t="str">
        <f t="shared" ca="1" si="7"/>
        <v/>
      </c>
      <c r="H96" s="44" t="str">
        <f t="shared" ca="1" si="7"/>
        <v/>
      </c>
      <c r="I96" s="44" t="str">
        <f t="shared" ca="1" si="7"/>
        <v/>
      </c>
      <c r="J96" s="44" t="str">
        <f t="shared" ca="1" si="7"/>
        <v/>
      </c>
      <c r="K96" s="47" t="str">
        <f t="shared" ca="1" si="7"/>
        <v/>
      </c>
    </row>
    <row r="97" spans="2:11" x14ac:dyDescent="0.35">
      <c r="B97" s="46">
        <v>92</v>
      </c>
      <c r="C97" s="52" t="str">
        <f>IF(DatosProyecto!F80="","",DatosProyecto!F80)</f>
        <v/>
      </c>
      <c r="D97" s="23"/>
      <c r="E97" s="44" t="str">
        <f t="shared" si="6"/>
        <v/>
      </c>
      <c r="F97" s="45"/>
      <c r="G97" s="46" t="str">
        <f t="shared" ca="1" si="7"/>
        <v/>
      </c>
      <c r="H97" s="44" t="str">
        <f t="shared" ca="1" si="7"/>
        <v/>
      </c>
      <c r="I97" s="44" t="str">
        <f t="shared" ca="1" si="7"/>
        <v/>
      </c>
      <c r="J97" s="44" t="str">
        <f t="shared" ca="1" si="7"/>
        <v/>
      </c>
      <c r="K97" s="47" t="str">
        <f t="shared" ca="1" si="7"/>
        <v/>
      </c>
    </row>
    <row r="98" spans="2:11" x14ac:dyDescent="0.35">
      <c r="B98" s="46">
        <v>93</v>
      </c>
      <c r="C98" s="53"/>
      <c r="D98" s="23"/>
      <c r="E98" s="48" t="str">
        <f t="shared" si="6"/>
        <v/>
      </c>
      <c r="F98" s="49"/>
      <c r="G98" s="46" t="str">
        <f t="shared" ca="1" si="7"/>
        <v/>
      </c>
      <c r="H98" s="44" t="str">
        <f t="shared" ca="1" si="7"/>
        <v/>
      </c>
      <c r="I98" s="44" t="str">
        <f t="shared" ca="1" si="7"/>
        <v/>
      </c>
      <c r="J98" s="44" t="str">
        <f t="shared" ca="1" si="7"/>
        <v/>
      </c>
      <c r="K98" s="47" t="str">
        <f t="shared" ca="1" si="7"/>
        <v/>
      </c>
    </row>
    <row r="99" spans="2:11" x14ac:dyDescent="0.35">
      <c r="B99" s="46">
        <v>94</v>
      </c>
      <c r="C99" s="53"/>
      <c r="D99" s="23"/>
      <c r="E99" s="44" t="str">
        <f t="shared" si="6"/>
        <v/>
      </c>
      <c r="F99" s="45"/>
      <c r="G99" s="46" t="str">
        <f t="shared" ca="1" si="7"/>
        <v/>
      </c>
      <c r="H99" s="44" t="str">
        <f t="shared" ca="1" si="7"/>
        <v/>
      </c>
      <c r="I99" s="44" t="str">
        <f t="shared" ca="1" si="7"/>
        <v/>
      </c>
      <c r="J99" s="44" t="str">
        <f t="shared" ca="1" si="7"/>
        <v/>
      </c>
      <c r="K99" s="47" t="str">
        <f t="shared" ca="1" si="7"/>
        <v/>
      </c>
    </row>
    <row r="100" spans="2:11" x14ac:dyDescent="0.35">
      <c r="B100" s="46">
        <v>95</v>
      </c>
      <c r="C100" s="53"/>
      <c r="D100" s="23"/>
      <c r="E100" s="44" t="str">
        <f t="shared" si="6"/>
        <v/>
      </c>
      <c r="F100" s="45"/>
      <c r="G100" s="46" t="str">
        <f t="shared" ca="1" si="7"/>
        <v/>
      </c>
      <c r="H100" s="44" t="str">
        <f t="shared" ca="1" si="7"/>
        <v/>
      </c>
      <c r="I100" s="44" t="str">
        <f t="shared" ca="1" si="7"/>
        <v/>
      </c>
      <c r="J100" s="44" t="str">
        <f t="shared" ca="1" si="7"/>
        <v/>
      </c>
      <c r="K100" s="47" t="str">
        <f t="shared" ca="1" si="7"/>
        <v/>
      </c>
    </row>
    <row r="101" spans="2:11" x14ac:dyDescent="0.35">
      <c r="B101" s="46">
        <v>96</v>
      </c>
      <c r="C101" s="53"/>
      <c r="D101" s="23"/>
      <c r="E101" s="44" t="str">
        <f t="shared" si="6"/>
        <v/>
      </c>
      <c r="F101" s="45"/>
      <c r="G101" s="46" t="str">
        <f t="shared" ca="1" si="7"/>
        <v/>
      </c>
      <c r="H101" s="44" t="str">
        <f t="shared" ca="1" si="7"/>
        <v/>
      </c>
      <c r="I101" s="44" t="str">
        <f t="shared" ca="1" si="7"/>
        <v/>
      </c>
      <c r="J101" s="44" t="str">
        <f t="shared" ca="1" si="7"/>
        <v/>
      </c>
      <c r="K101" s="47" t="str">
        <f t="shared" ca="1" si="7"/>
        <v/>
      </c>
    </row>
    <row r="102" spans="2:11" x14ac:dyDescent="0.35">
      <c r="B102" s="46">
        <v>97</v>
      </c>
      <c r="C102" s="53"/>
      <c r="D102" s="23"/>
      <c r="E102" s="44" t="str">
        <f t="shared" si="6"/>
        <v/>
      </c>
      <c r="F102" s="45"/>
      <c r="G102" s="46" t="str">
        <f t="shared" ca="1" si="7"/>
        <v/>
      </c>
      <c r="H102" s="44" t="str">
        <f t="shared" ca="1" si="7"/>
        <v/>
      </c>
      <c r="I102" s="44" t="str">
        <f t="shared" ca="1" si="7"/>
        <v/>
      </c>
      <c r="J102" s="44" t="str">
        <f t="shared" ca="1" si="7"/>
        <v/>
      </c>
      <c r="K102" s="47" t="str">
        <f t="shared" ca="1" si="7"/>
        <v/>
      </c>
    </row>
    <row r="103" spans="2:11" x14ac:dyDescent="0.35">
      <c r="B103" s="46">
        <v>98</v>
      </c>
      <c r="C103" s="53"/>
      <c r="D103" s="23"/>
      <c r="E103" s="44" t="str">
        <f t="shared" si="6"/>
        <v/>
      </c>
      <c r="F103" s="45"/>
      <c r="G103" s="46" t="str">
        <f t="shared" ca="1" si="7"/>
        <v/>
      </c>
      <c r="H103" s="44" t="str">
        <f t="shared" ca="1" si="7"/>
        <v/>
      </c>
      <c r="I103" s="44" t="str">
        <f t="shared" ca="1" si="7"/>
        <v/>
      </c>
      <c r="J103" s="44" t="str">
        <f t="shared" ca="1" si="7"/>
        <v/>
      </c>
      <c r="K103" s="47" t="str">
        <f t="shared" ca="1" si="7"/>
        <v/>
      </c>
    </row>
    <row r="104" spans="2:11" x14ac:dyDescent="0.35">
      <c r="B104" s="46">
        <v>99</v>
      </c>
      <c r="C104" s="53"/>
      <c r="D104" s="23"/>
      <c r="E104" s="48" t="str">
        <f t="shared" si="6"/>
        <v/>
      </c>
      <c r="F104" s="49"/>
      <c r="G104" s="46" t="str">
        <f t="shared" ca="1" si="7"/>
        <v/>
      </c>
      <c r="H104" s="44" t="str">
        <f t="shared" ca="1" si="7"/>
        <v/>
      </c>
      <c r="I104" s="44" t="str">
        <f t="shared" ca="1" si="7"/>
        <v/>
      </c>
      <c r="J104" s="44" t="str">
        <f t="shared" ca="1" si="7"/>
        <v/>
      </c>
      <c r="K104" s="47" t="str">
        <f t="shared" ca="1" si="7"/>
        <v/>
      </c>
    </row>
    <row r="105" spans="2:11" x14ac:dyDescent="0.35">
      <c r="B105" s="46">
        <v>100</v>
      </c>
      <c r="C105" s="53"/>
      <c r="D105" s="23"/>
      <c r="E105" s="44" t="str">
        <f t="shared" si="6"/>
        <v/>
      </c>
      <c r="F105" s="45"/>
      <c r="G105" s="46" t="str">
        <f t="shared" ca="1" si="7"/>
        <v/>
      </c>
      <c r="H105" s="44" t="str">
        <f t="shared" ca="1" si="7"/>
        <v/>
      </c>
      <c r="I105" s="44" t="str">
        <f t="shared" ca="1" si="7"/>
        <v/>
      </c>
      <c r="J105" s="44" t="str">
        <f t="shared" ca="1" si="7"/>
        <v/>
      </c>
      <c r="K105" s="47" t="str">
        <f t="shared" ca="1" si="7"/>
        <v/>
      </c>
    </row>
    <row r="106" spans="2:11" x14ac:dyDescent="0.35">
      <c r="B106" s="46">
        <v>101</v>
      </c>
      <c r="C106" s="53"/>
      <c r="D106" s="23"/>
      <c r="E106" s="44" t="str">
        <f t="shared" si="6"/>
        <v/>
      </c>
      <c r="F106" s="45"/>
      <c r="G106" s="46" t="str">
        <f t="shared" ca="1" si="7"/>
        <v/>
      </c>
      <c r="H106" s="44" t="str">
        <f t="shared" ca="1" si="7"/>
        <v/>
      </c>
      <c r="I106" s="44" t="str">
        <f t="shared" ca="1" si="7"/>
        <v/>
      </c>
      <c r="J106" s="44" t="str">
        <f t="shared" ca="1" si="7"/>
        <v/>
      </c>
      <c r="K106" s="47" t="str">
        <f t="shared" ca="1" si="7"/>
        <v/>
      </c>
    </row>
    <row r="107" spans="2:11" x14ac:dyDescent="0.35">
      <c r="B107" s="46">
        <v>102</v>
      </c>
      <c r="C107" s="53"/>
      <c r="D107" s="23"/>
      <c r="E107" s="44" t="str">
        <f t="shared" si="6"/>
        <v/>
      </c>
      <c r="F107" s="45"/>
      <c r="G107" s="46" t="str">
        <f t="shared" ca="1" si="7"/>
        <v/>
      </c>
      <c r="H107" s="44" t="str">
        <f t="shared" ca="1" si="7"/>
        <v/>
      </c>
      <c r="I107" s="44" t="str">
        <f t="shared" ca="1" si="7"/>
        <v/>
      </c>
      <c r="J107" s="44" t="str">
        <f t="shared" ca="1" si="7"/>
        <v/>
      </c>
      <c r="K107" s="47" t="str">
        <f t="shared" ca="1" si="7"/>
        <v/>
      </c>
    </row>
    <row r="108" spans="2:11" x14ac:dyDescent="0.35">
      <c r="B108" s="46">
        <v>103</v>
      </c>
      <c r="C108" s="53"/>
      <c r="D108" s="23"/>
      <c r="E108" s="48" t="str">
        <f t="shared" si="6"/>
        <v/>
      </c>
      <c r="F108" s="49"/>
      <c r="G108" s="46" t="str">
        <f t="shared" ca="1" si="7"/>
        <v/>
      </c>
      <c r="H108" s="44" t="str">
        <f t="shared" ca="1" si="7"/>
        <v/>
      </c>
      <c r="I108" s="44" t="str">
        <f t="shared" ca="1" si="7"/>
        <v/>
      </c>
      <c r="J108" s="44" t="str">
        <f t="shared" ca="1" si="7"/>
        <v/>
      </c>
      <c r="K108" s="47" t="str">
        <f t="shared" ca="1" si="7"/>
        <v/>
      </c>
    </row>
    <row r="109" spans="2:11" x14ac:dyDescent="0.35">
      <c r="B109" s="46">
        <v>104</v>
      </c>
      <c r="C109" s="53"/>
      <c r="D109" s="23"/>
      <c r="E109" s="44" t="str">
        <f t="shared" si="6"/>
        <v/>
      </c>
      <c r="F109" s="45"/>
      <c r="G109" s="46" t="str">
        <f t="shared" ca="1" si="7"/>
        <v/>
      </c>
      <c r="H109" s="44" t="str">
        <f t="shared" ca="1" si="7"/>
        <v/>
      </c>
      <c r="I109" s="44" t="str">
        <f t="shared" ca="1" si="7"/>
        <v/>
      </c>
      <c r="J109" s="44" t="str">
        <f t="shared" ca="1" si="7"/>
        <v/>
      </c>
      <c r="K109" s="47" t="str">
        <f t="shared" ca="1" si="7"/>
        <v/>
      </c>
    </row>
    <row r="110" spans="2:11" x14ac:dyDescent="0.35">
      <c r="B110" s="46">
        <v>105</v>
      </c>
      <c r="C110" s="53"/>
      <c r="D110" s="23"/>
      <c r="E110" s="44" t="str">
        <f t="shared" si="6"/>
        <v/>
      </c>
      <c r="F110" s="45"/>
      <c r="G110" s="46" t="str">
        <f t="shared" ca="1" si="7"/>
        <v/>
      </c>
      <c r="H110" s="44" t="str">
        <f t="shared" ca="1" si="7"/>
        <v/>
      </c>
      <c r="I110" s="44" t="str">
        <f t="shared" ca="1" si="7"/>
        <v/>
      </c>
      <c r="J110" s="44" t="str">
        <f t="shared" ca="1" si="7"/>
        <v/>
      </c>
      <c r="K110" s="47" t="str">
        <f t="shared" ca="1" si="7"/>
        <v/>
      </c>
    </row>
    <row r="111" spans="2:11" x14ac:dyDescent="0.35">
      <c r="B111" s="46">
        <v>106</v>
      </c>
      <c r="C111" s="53"/>
      <c r="D111" s="23"/>
      <c r="E111" s="44" t="str">
        <f t="shared" si="6"/>
        <v/>
      </c>
      <c r="F111" s="45"/>
      <c r="G111" s="46" t="str">
        <f t="shared" ca="1" si="7"/>
        <v/>
      </c>
      <c r="H111" s="44" t="str">
        <f t="shared" ca="1" si="7"/>
        <v/>
      </c>
      <c r="I111" s="44" t="str">
        <f t="shared" ca="1" si="7"/>
        <v/>
      </c>
      <c r="J111" s="44" t="str">
        <f t="shared" ca="1" si="7"/>
        <v/>
      </c>
      <c r="K111" s="47" t="str">
        <f t="shared" ca="1" si="7"/>
        <v/>
      </c>
    </row>
    <row r="112" spans="2:11" x14ac:dyDescent="0.35">
      <c r="B112" s="46">
        <v>107</v>
      </c>
      <c r="C112" s="53"/>
      <c r="D112" s="23"/>
      <c r="E112" s="48" t="str">
        <f t="shared" si="6"/>
        <v/>
      </c>
      <c r="F112" s="49"/>
      <c r="G112" s="46" t="str">
        <f t="shared" ca="1" si="7"/>
        <v/>
      </c>
      <c r="H112" s="44" t="str">
        <f t="shared" ca="1" si="7"/>
        <v/>
      </c>
      <c r="I112" s="44" t="str">
        <f t="shared" ca="1" si="7"/>
        <v/>
      </c>
      <c r="J112" s="44" t="str">
        <f t="shared" ca="1" si="7"/>
        <v/>
      </c>
      <c r="K112" s="47" t="str">
        <f t="shared" ca="1" si="7"/>
        <v/>
      </c>
    </row>
    <row r="113" spans="2:11" x14ac:dyDescent="0.35">
      <c r="B113" s="46">
        <v>108</v>
      </c>
      <c r="C113" s="53"/>
      <c r="D113" s="23"/>
      <c r="E113" s="44" t="str">
        <f t="shared" si="6"/>
        <v/>
      </c>
      <c r="F113" s="45"/>
      <c r="G113" s="46" t="str">
        <f t="shared" ca="1" si="7"/>
        <v/>
      </c>
      <c r="H113" s="44" t="str">
        <f t="shared" ca="1" si="7"/>
        <v/>
      </c>
      <c r="I113" s="44" t="str">
        <f t="shared" ca="1" si="7"/>
        <v/>
      </c>
      <c r="J113" s="44" t="str">
        <f t="shared" ca="1" si="7"/>
        <v/>
      </c>
      <c r="K113" s="47" t="str">
        <f t="shared" ca="1" si="7"/>
        <v/>
      </c>
    </row>
    <row r="114" spans="2:11" x14ac:dyDescent="0.35">
      <c r="B114" s="46">
        <v>109</v>
      </c>
      <c r="C114" s="53"/>
      <c r="D114" s="23"/>
      <c r="E114" s="44" t="str">
        <f t="shared" si="6"/>
        <v/>
      </c>
      <c r="F114" s="45"/>
      <c r="G114" s="46" t="str">
        <f t="shared" ca="1" si="7"/>
        <v/>
      </c>
      <c r="H114" s="44" t="str">
        <f t="shared" ca="1" si="7"/>
        <v/>
      </c>
      <c r="I114" s="44" t="str">
        <f t="shared" ca="1" si="7"/>
        <v/>
      </c>
      <c r="J114" s="44" t="str">
        <f t="shared" ca="1" si="7"/>
        <v/>
      </c>
      <c r="K114" s="47" t="str">
        <f t="shared" ca="1" si="7"/>
        <v/>
      </c>
    </row>
    <row r="115" spans="2:11" x14ac:dyDescent="0.35">
      <c r="B115" s="46">
        <v>110</v>
      </c>
      <c r="C115" s="53"/>
      <c r="D115" s="23"/>
      <c r="E115" s="44" t="str">
        <f t="shared" si="6"/>
        <v/>
      </c>
      <c r="F115" s="45"/>
      <c r="G115" s="46" t="str">
        <f t="shared" ca="1" si="7"/>
        <v/>
      </c>
      <c r="H115" s="44" t="str">
        <f t="shared" ca="1" si="7"/>
        <v/>
      </c>
      <c r="I115" s="44" t="str">
        <f t="shared" ca="1" si="7"/>
        <v/>
      </c>
      <c r="J115" s="44" t="str">
        <f t="shared" ca="1" si="7"/>
        <v/>
      </c>
      <c r="K115" s="47" t="str">
        <f t="shared" ca="1" si="7"/>
        <v/>
      </c>
    </row>
    <row r="116" spans="2:11" x14ac:dyDescent="0.35">
      <c r="B116" s="46">
        <v>111</v>
      </c>
      <c r="C116" s="53"/>
      <c r="D116" s="23"/>
      <c r="E116" s="48" t="str">
        <f t="shared" si="6"/>
        <v/>
      </c>
      <c r="F116" s="49"/>
      <c r="G116" s="46" t="str">
        <f t="shared" ca="1" si="7"/>
        <v/>
      </c>
      <c r="H116" s="44" t="str">
        <f t="shared" ca="1" si="7"/>
        <v/>
      </c>
      <c r="I116" s="44" t="str">
        <f t="shared" ca="1" si="7"/>
        <v/>
      </c>
      <c r="J116" s="44" t="str">
        <f t="shared" ca="1" si="7"/>
        <v/>
      </c>
      <c r="K116" s="47" t="str">
        <f t="shared" ca="1" si="7"/>
        <v/>
      </c>
    </row>
    <row r="117" spans="2:11" x14ac:dyDescent="0.35">
      <c r="B117" s="46">
        <v>112</v>
      </c>
      <c r="C117" s="53"/>
      <c r="D117" s="23"/>
      <c r="E117" s="44" t="str">
        <f t="shared" si="6"/>
        <v/>
      </c>
      <c r="F117" s="45"/>
      <c r="G117" s="46" t="str">
        <f t="shared" ca="1" si="7"/>
        <v/>
      </c>
      <c r="H117" s="44" t="str">
        <f t="shared" ca="1" si="7"/>
        <v/>
      </c>
      <c r="I117" s="44" t="str">
        <f t="shared" ca="1" si="7"/>
        <v/>
      </c>
      <c r="J117" s="44" t="str">
        <f t="shared" ca="1" si="7"/>
        <v/>
      </c>
      <c r="K117" s="47" t="str">
        <f t="shared" ca="1" si="7"/>
        <v/>
      </c>
    </row>
    <row r="118" spans="2:11" x14ac:dyDescent="0.35">
      <c r="B118" s="46">
        <v>113</v>
      </c>
      <c r="C118" s="53"/>
      <c r="D118" s="23"/>
      <c r="E118" s="44" t="str">
        <f t="shared" si="6"/>
        <v/>
      </c>
      <c r="F118" s="45"/>
      <c r="G118" s="46" t="str">
        <f t="shared" ca="1" si="7"/>
        <v/>
      </c>
      <c r="H118" s="44" t="str">
        <f t="shared" ca="1" si="7"/>
        <v/>
      </c>
      <c r="I118" s="44" t="str">
        <f t="shared" ca="1" si="7"/>
        <v/>
      </c>
      <c r="J118" s="44" t="str">
        <f t="shared" ca="1" si="7"/>
        <v/>
      </c>
      <c r="K118" s="47" t="str">
        <f t="shared" ca="1" si="7"/>
        <v/>
      </c>
    </row>
    <row r="119" spans="2:11" x14ac:dyDescent="0.35">
      <c r="B119" s="46">
        <v>114</v>
      </c>
      <c r="C119" s="53"/>
      <c r="D119" s="23"/>
      <c r="E119" s="44" t="str">
        <f t="shared" si="6"/>
        <v/>
      </c>
      <c r="F119" s="45"/>
      <c r="G119" s="46" t="str">
        <f t="shared" ca="1" si="7"/>
        <v/>
      </c>
      <c r="H119" s="44" t="str">
        <f t="shared" ca="1" si="7"/>
        <v/>
      </c>
      <c r="I119" s="44" t="str">
        <f t="shared" ca="1" si="7"/>
        <v/>
      </c>
      <c r="J119" s="44" t="str">
        <f t="shared" ca="1" si="7"/>
        <v/>
      </c>
      <c r="K119" s="47" t="str">
        <f t="shared" ca="1" si="7"/>
        <v/>
      </c>
    </row>
    <row r="120" spans="2:11" x14ac:dyDescent="0.35">
      <c r="B120" s="46">
        <v>115</v>
      </c>
      <c r="C120" s="53"/>
      <c r="D120" s="23"/>
      <c r="E120" s="48" t="str">
        <f t="shared" si="6"/>
        <v/>
      </c>
      <c r="F120" s="49"/>
      <c r="G120" s="46" t="str">
        <f t="shared" ca="1" si="7"/>
        <v/>
      </c>
      <c r="H120" s="44" t="str">
        <f t="shared" ca="1" si="7"/>
        <v/>
      </c>
      <c r="I120" s="44" t="str">
        <f t="shared" ca="1" si="7"/>
        <v/>
      </c>
      <c r="J120" s="44" t="str">
        <f t="shared" ca="1" si="7"/>
        <v/>
      </c>
      <c r="K120" s="47" t="str">
        <f t="shared" ca="1" si="7"/>
        <v/>
      </c>
    </row>
    <row r="121" spans="2:11" x14ac:dyDescent="0.35">
      <c r="B121" s="46">
        <v>116</v>
      </c>
      <c r="C121" s="53"/>
      <c r="D121" s="23"/>
      <c r="E121" s="44" t="str">
        <f t="shared" si="6"/>
        <v/>
      </c>
      <c r="F121" s="45"/>
      <c r="G121" s="46" t="str">
        <f t="shared" ca="1" si="7"/>
        <v/>
      </c>
      <c r="H121" s="44" t="str">
        <f t="shared" ca="1" si="7"/>
        <v/>
      </c>
      <c r="I121" s="44" t="str">
        <f t="shared" ref="H121:K124" ca="1" si="8">IF($C121="","",SUMIF(INDIRECT("'"&amp;I$5&amp;"'!"&amp;"K$4:K$103"),$C121, INDIRECT("'"&amp;I$5&amp;"'!"&amp;"M$4:M$103")))</f>
        <v/>
      </c>
      <c r="J121" s="44" t="str">
        <f t="shared" ca="1" si="8"/>
        <v/>
      </c>
      <c r="K121" s="47" t="str">
        <f t="shared" ca="1" si="8"/>
        <v/>
      </c>
    </row>
    <row r="122" spans="2:11" x14ac:dyDescent="0.35">
      <c r="B122" s="46">
        <v>117</v>
      </c>
      <c r="C122" s="53"/>
      <c r="D122" s="23"/>
      <c r="E122" s="44" t="str">
        <f t="shared" si="6"/>
        <v/>
      </c>
      <c r="F122" s="45"/>
      <c r="G122" s="46" t="str">
        <f t="shared" ca="1" si="7"/>
        <v/>
      </c>
      <c r="H122" s="44" t="str">
        <f t="shared" ca="1" si="8"/>
        <v/>
      </c>
      <c r="I122" s="44" t="str">
        <f t="shared" ca="1" si="8"/>
        <v/>
      </c>
      <c r="J122" s="44" t="str">
        <f t="shared" ca="1" si="8"/>
        <v/>
      </c>
      <c r="K122" s="47" t="str">
        <f t="shared" ca="1" si="8"/>
        <v/>
      </c>
    </row>
    <row r="123" spans="2:11" x14ac:dyDescent="0.35">
      <c r="B123" s="46">
        <v>118</v>
      </c>
      <c r="C123" s="53"/>
      <c r="D123" s="23"/>
      <c r="E123" s="44" t="str">
        <f t="shared" si="6"/>
        <v/>
      </c>
      <c r="F123" s="45"/>
      <c r="G123" s="46" t="str">
        <f t="shared" ca="1" si="7"/>
        <v/>
      </c>
      <c r="H123" s="44" t="str">
        <f t="shared" ca="1" si="8"/>
        <v/>
      </c>
      <c r="I123" s="44" t="str">
        <f t="shared" ca="1" si="8"/>
        <v/>
      </c>
      <c r="J123" s="44" t="str">
        <f t="shared" ca="1" si="8"/>
        <v/>
      </c>
      <c r="K123" s="47" t="str">
        <f t="shared" ca="1" si="8"/>
        <v/>
      </c>
    </row>
    <row r="124" spans="2:11" x14ac:dyDescent="0.35">
      <c r="B124" s="46">
        <v>119</v>
      </c>
      <c r="C124" s="53"/>
      <c r="D124" s="23"/>
      <c r="E124" s="44" t="str">
        <f t="shared" si="6"/>
        <v/>
      </c>
      <c r="F124" s="44"/>
      <c r="G124" s="44" t="str">
        <f t="shared" ca="1" si="7"/>
        <v/>
      </c>
      <c r="H124" s="44" t="str">
        <f t="shared" ca="1" si="8"/>
        <v/>
      </c>
      <c r="I124" s="44" t="str">
        <f t="shared" ca="1" si="8"/>
        <v/>
      </c>
      <c r="J124" s="44" t="str">
        <f t="shared" ca="1" si="8"/>
        <v/>
      </c>
      <c r="K124" s="44" t="str">
        <f t="shared" ca="1" si="8"/>
        <v/>
      </c>
    </row>
    <row r="125" spans="2:11" x14ac:dyDescent="0.35">
      <c r="B125" s="23"/>
      <c r="C125" s="1"/>
      <c r="D125" s="23"/>
      <c r="E125" s="23"/>
      <c r="F125" s="23"/>
      <c r="G125" s="23"/>
      <c r="H125" s="23"/>
      <c r="I125" s="23"/>
      <c r="J125" s="23"/>
      <c r="K125" s="23"/>
    </row>
    <row r="126" spans="2:11" x14ac:dyDescent="0.35">
      <c r="B126" s="23"/>
      <c r="C126" s="1"/>
      <c r="D126" s="23"/>
      <c r="E126" s="23"/>
      <c r="F126" s="23"/>
      <c r="G126" s="23"/>
      <c r="H126" s="23"/>
      <c r="I126" s="23"/>
      <c r="J126" s="23"/>
      <c r="K126" s="23"/>
    </row>
    <row r="127" spans="2:11" x14ac:dyDescent="0.35">
      <c r="B127" s="23"/>
      <c r="C127" s="1"/>
      <c r="D127" s="23"/>
      <c r="E127" s="23"/>
      <c r="F127" s="23"/>
      <c r="G127" s="23"/>
      <c r="H127" s="23"/>
      <c r="I127" s="23"/>
      <c r="J127" s="23"/>
      <c r="K127" s="23"/>
    </row>
    <row r="128" spans="2:11" x14ac:dyDescent="0.35">
      <c r="B128" s="23"/>
      <c r="C128" s="1"/>
      <c r="D128" s="23"/>
      <c r="E128" s="23"/>
      <c r="F128" s="23"/>
      <c r="G128" s="23"/>
      <c r="H128" s="23"/>
      <c r="I128" s="23"/>
      <c r="J128" s="23"/>
      <c r="K128" s="23"/>
    </row>
    <row r="129" spans="2:11" x14ac:dyDescent="0.35">
      <c r="B129" s="23"/>
      <c r="C129" s="1"/>
      <c r="D129" s="23"/>
      <c r="E129" s="23"/>
      <c r="F129" s="23"/>
      <c r="G129" s="23"/>
      <c r="H129" s="23"/>
      <c r="I129" s="23"/>
      <c r="J129" s="23"/>
      <c r="K129" s="23"/>
    </row>
  </sheetData>
  <mergeCells count="1">
    <mergeCell ref="C2:K2"/>
  </mergeCells>
  <dataValidations disablePrompts="1" count="2">
    <dataValidation type="list" allowBlank="1" showInputMessage="1" showErrorMessage="1" sqref="M33:M138 L7:L155" xr:uid="{0AACB6B1-AE16-8B46-8921-FF899A118705}">
      <formula1>MiembrosEquipo</formula1>
    </dataValidation>
    <dataValidation type="list" allowBlank="1" showInputMessage="1" showErrorMessage="1" sqref="C6:C128" xr:uid="{A81830C7-DD51-4846-ADBD-F52B5E318C33}">
      <formula1>CodigosActividad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2"/>
  <sheetViews>
    <sheetView showGridLines="0" topLeftCell="A23" zoomScale="70" zoomScaleNormal="70" zoomScalePageLayoutView="89" workbookViewId="0">
      <selection activeCell="L37" sqref="L37"/>
    </sheetView>
  </sheetViews>
  <sheetFormatPr baseColWidth="10" defaultRowHeight="15.5" x14ac:dyDescent="0.35"/>
  <cols>
    <col min="1" max="1" width="22.83203125" customWidth="1"/>
    <col min="2" max="2" width="12.6640625" bestFit="1" customWidth="1"/>
    <col min="5" max="5" width="20.1640625" customWidth="1"/>
    <col min="6" max="6" width="13.83203125" customWidth="1"/>
    <col min="7" max="7" width="16" customWidth="1"/>
    <col min="9" max="9" width="11.83203125" bestFit="1" customWidth="1"/>
  </cols>
  <sheetData>
    <row r="1" spans="1:11" x14ac:dyDescent="0.35">
      <c r="F1" t="s">
        <v>30</v>
      </c>
      <c r="G1" t="s">
        <v>31</v>
      </c>
      <c r="J1" s="19">
        <v>0</v>
      </c>
      <c r="K1" s="19">
        <v>0</v>
      </c>
    </row>
    <row r="2" spans="1:11" x14ac:dyDescent="0.35">
      <c r="B2" t="s">
        <v>22</v>
      </c>
      <c r="C2">
        <v>4</v>
      </c>
      <c r="E2" t="s">
        <v>26</v>
      </c>
      <c r="F2">
        <f ca="1">SUM(PlanTareas!E:E)</f>
        <v>206.5</v>
      </c>
      <c r="I2" s="20"/>
      <c r="J2" s="19"/>
      <c r="K2" s="19"/>
    </row>
    <row r="3" spans="1:11" x14ac:dyDescent="0.35">
      <c r="B3" t="s">
        <v>23</v>
      </c>
      <c r="C3">
        <v>11</v>
      </c>
      <c r="E3" t="s">
        <v>36</v>
      </c>
      <c r="F3">
        <f ca="1">SUM(Progresotareas!E:E)</f>
        <v>219.7</v>
      </c>
      <c r="I3" s="20"/>
      <c r="J3" s="19"/>
      <c r="K3" s="19"/>
    </row>
    <row r="4" spans="1:11" x14ac:dyDescent="0.35">
      <c r="B4" t="s">
        <v>20</v>
      </c>
      <c r="C4">
        <v>11</v>
      </c>
      <c r="G4" s="17"/>
      <c r="J4" s="19">
        <v>0</v>
      </c>
      <c r="K4" s="19">
        <v>0</v>
      </c>
    </row>
    <row r="6" spans="1:11" x14ac:dyDescent="0.35">
      <c r="E6" t="s">
        <v>21</v>
      </c>
    </row>
    <row r="7" spans="1:11" x14ac:dyDescent="0.35">
      <c r="B7" s="171" t="s">
        <v>4</v>
      </c>
      <c r="C7" s="171"/>
      <c r="D7" s="171"/>
      <c r="E7" s="171"/>
      <c r="F7" s="171"/>
      <c r="G7" s="171"/>
      <c r="H7" s="171"/>
      <c r="I7" s="171"/>
      <c r="J7" s="171"/>
    </row>
    <row r="8" spans="1:11" x14ac:dyDescent="0.35">
      <c r="A8" t="s">
        <v>4</v>
      </c>
      <c r="B8">
        <f>$C$2</f>
        <v>4</v>
      </c>
      <c r="C8">
        <v>5</v>
      </c>
      <c r="D8">
        <v>6</v>
      </c>
      <c r="E8">
        <v>7</v>
      </c>
      <c r="F8">
        <v>8</v>
      </c>
      <c r="G8">
        <v>9</v>
      </c>
      <c r="H8">
        <v>10</v>
      </c>
      <c r="I8">
        <v>11</v>
      </c>
    </row>
    <row r="9" spans="1:11" x14ac:dyDescent="0.35">
      <c r="A9" t="s">
        <v>24</v>
      </c>
      <c r="B9">
        <f ca="1">SUMIF(PlanTareas!$D:$D,B$8,PlanTareas!$E:$E)</f>
        <v>7.25</v>
      </c>
      <c r="C9">
        <f ca="1">SUMIF(PlanTareas!$D:$D,C$8,PlanTareas!$E:$E)</f>
        <v>28.25</v>
      </c>
      <c r="D9">
        <f ca="1">SUMIF(PlanTareas!$D:$D,D$8,PlanTareas!$E:$E)</f>
        <v>12.5</v>
      </c>
      <c r="E9">
        <f ca="1">SUMIF(PlanTareas!$D:$D,E$8,PlanTareas!$E:$E)</f>
        <v>9</v>
      </c>
      <c r="F9">
        <f ca="1">SUMIF(PlanTareas!$D:$D,F$8,PlanTareas!$E:$E)</f>
        <v>16.5</v>
      </c>
      <c r="G9">
        <f ca="1">SUMIF(PlanTareas!$D:$D,G$8,PlanTareas!$E:$E)</f>
        <v>8</v>
      </c>
      <c r="H9">
        <f ca="1">SUMIF(PlanTareas!$D:$D,H$8,PlanTareas!$E:$E)</f>
        <v>10</v>
      </c>
      <c r="I9">
        <f ca="1">SUMIF(PlanTareas!$D:$D,I$8,PlanTareas!$E:$E)</f>
        <v>115</v>
      </c>
    </row>
    <row r="10" spans="1:11" x14ac:dyDescent="0.35">
      <c r="A10" t="s">
        <v>25</v>
      </c>
      <c r="B10">
        <f ca="1">SUMIF(ProgresoSemanal!$D3:$K3,'resumen EVM'!B8,ProgresoSemanal!$D2:$K2)</f>
        <v>7.25</v>
      </c>
      <c r="C10">
        <f ca="1">SUMIF(ProgresoSemanal!$D3:$K3,'resumen EVM'!C8,ProgresoSemanal!$D2:$K2)</f>
        <v>70.5</v>
      </c>
      <c r="D10">
        <f ca="1">SUMIF(ProgresoSemanal!$D3:$K3,'resumen EVM'!D8,ProgresoSemanal!$D2:$K2)</f>
        <v>29</v>
      </c>
      <c r="E10">
        <f ca="1">SUMIF(ProgresoSemanal!$D3:$K3,'resumen EVM'!E8,ProgresoSemanal!$D2:$K2)</f>
        <v>19</v>
      </c>
      <c r="F10">
        <f ca="1">SUMIF(ProgresoSemanal!$D3:$K3,'resumen EVM'!F8,ProgresoSemanal!$D2:$K2)</f>
        <v>16</v>
      </c>
      <c r="G10">
        <f ca="1">SUMIF(ProgresoSemanal!$D3:$K3,'resumen EVM'!G8,ProgresoSemanal!$D2:$K2)</f>
        <v>5.5</v>
      </c>
      <c r="H10">
        <f>SUMIF(ProgresoSemanal!$D3:$K3,'resumen EVM'!H8,ProgresoSemanal!$D2:$K2)</f>
        <v>0</v>
      </c>
      <c r="I10">
        <f>SUMIF(ProgresoSemanal!$D3:$K3,'resumen EVM'!I8,ProgresoSemanal!$D2:$K2)</f>
        <v>0</v>
      </c>
    </row>
    <row r="11" spans="1:11" x14ac:dyDescent="0.35">
      <c r="A11" t="s">
        <v>27</v>
      </c>
      <c r="B11" s="43">
        <f ca="1">IF($F$2=0,"",IF(B9=0,0,B9))</f>
        <v>7.25</v>
      </c>
      <c r="C11" s="43">
        <f t="shared" ref="C11:I11" ca="1" si="0">IF($F$2=0,"",IF(C9=0,0,C9))</f>
        <v>28.25</v>
      </c>
      <c r="D11" s="43">
        <f t="shared" ca="1" si="0"/>
        <v>12.5</v>
      </c>
      <c r="E11" s="43">
        <f t="shared" ca="1" si="0"/>
        <v>9</v>
      </c>
      <c r="F11" s="43">
        <f t="shared" ca="1" si="0"/>
        <v>16.5</v>
      </c>
      <c r="G11" s="43">
        <f t="shared" ca="1" si="0"/>
        <v>8</v>
      </c>
      <c r="H11" s="43">
        <f t="shared" ca="1" si="0"/>
        <v>10</v>
      </c>
      <c r="I11" s="43">
        <f t="shared" ca="1" si="0"/>
        <v>115</v>
      </c>
      <c r="J11" s="43"/>
      <c r="K11" s="17" t="str">
        <f t="shared" ref="K11" si="1">IF(K9=0,"",K9/$F$2)</f>
        <v/>
      </c>
    </row>
    <row r="12" spans="1:11" x14ac:dyDescent="0.35">
      <c r="A12" t="s">
        <v>29</v>
      </c>
      <c r="B12" s="43">
        <f ca="1">IF($F$2=0,"",SUMIFS(Progresotareas!$G:$G, Progresotareas!$D:$D,'resumen EVM'!B8))</f>
        <v>7.25</v>
      </c>
      <c r="C12" s="43">
        <f ca="1">IF($F$2=0,"",SUMIFS(Progresotareas!$G:$G, Progresotareas!$D:$D,'resumen EVM'!C8))</f>
        <v>28.25</v>
      </c>
      <c r="D12" s="43">
        <f ca="1">IF($F$2=0,"",SUMIFS(Progresotareas!$G:$G, Progresotareas!$D:$D,'resumen EVM'!D8))</f>
        <v>12.5</v>
      </c>
      <c r="E12" s="43">
        <f ca="1">IF($F$2=0,"",SUMIFS(Progresotareas!$G:$G, Progresotareas!$D:$D,'resumen EVM'!E8))</f>
        <v>9</v>
      </c>
      <c r="F12" s="43">
        <f ca="1">IF($F$2=0,"",SUMIFS(Progresotareas!$G:$G, Progresotareas!$D:$D,'resumen EVM'!F8))</f>
        <v>13</v>
      </c>
      <c r="G12" s="43">
        <f ca="1">IF($F$2=0,"",SUMIFS(Progresotareas!$G:$G, Progresotareas!$D:$D,'resumen EVM'!G8))</f>
        <v>3.5</v>
      </c>
      <c r="H12" s="43">
        <f ca="1">IF($F$2=0,"",SUMIFS(Progresotareas!$G:$G, Progresotareas!$D:$D,'resumen EVM'!H8))</f>
        <v>18</v>
      </c>
      <c r="I12" s="43">
        <f ca="1">IF($F$2=0,"",SUMIFS(Progresotareas!$G:$G, Progresotareas!$D:$D,'resumen EVM'!I8))</f>
        <v>115</v>
      </c>
      <c r="J12" s="43"/>
    </row>
    <row r="14" spans="1:11" x14ac:dyDescent="0.35">
      <c r="A14" t="s">
        <v>32</v>
      </c>
    </row>
    <row r="15" spans="1:11" hidden="1" x14ac:dyDescent="0.35">
      <c r="B15">
        <f>B8</f>
        <v>4</v>
      </c>
      <c r="C15">
        <f t="shared" ref="C15:G15" si="2">C8</f>
        <v>5</v>
      </c>
      <c r="D15">
        <f t="shared" si="2"/>
        <v>6</v>
      </c>
      <c r="E15">
        <f t="shared" si="2"/>
        <v>7</v>
      </c>
      <c r="F15">
        <f t="shared" si="2"/>
        <v>8</v>
      </c>
      <c r="G15">
        <f t="shared" si="2"/>
        <v>9</v>
      </c>
      <c r="H15">
        <f t="shared" ref="H15:I15" si="3">H8</f>
        <v>10</v>
      </c>
      <c r="I15">
        <f t="shared" si="3"/>
        <v>11</v>
      </c>
      <c r="J15">
        <f t="shared" ref="J15" si="4">J8</f>
        <v>0</v>
      </c>
    </row>
    <row r="16" spans="1:11" hidden="1" x14ac:dyDescent="0.35">
      <c r="A16" t="s">
        <v>33</v>
      </c>
      <c r="B16" s="20">
        <f ca="1">IFERROR(B11,NA())</f>
        <v>7.25</v>
      </c>
      <c r="C16" s="20">
        <f ca="1">IFERROR(C11+B16,NA())</f>
        <v>35.5</v>
      </c>
      <c r="D16" s="20">
        <f t="shared" ref="D16:G16" ca="1" si="5">IFERROR(D11+C16,NA())</f>
        <v>48</v>
      </c>
      <c r="E16" s="20">
        <f t="shared" ca="1" si="5"/>
        <v>57</v>
      </c>
      <c r="F16" s="20">
        <f t="shared" ca="1" si="5"/>
        <v>73.5</v>
      </c>
      <c r="G16" s="20">
        <f t="shared" ca="1" si="5"/>
        <v>81.5</v>
      </c>
      <c r="H16" s="20">
        <f t="shared" ref="H16:I16" ca="1" si="6">IFERROR(H11+G16,"")</f>
        <v>91.5</v>
      </c>
      <c r="I16" s="20">
        <f t="shared" ca="1" si="6"/>
        <v>206.5</v>
      </c>
      <c r="J16" s="20">
        <f t="shared" ref="J16" ca="1" si="7">IFERROR(J11+I16,"")</f>
        <v>206.5</v>
      </c>
    </row>
    <row r="17" spans="1:10" hidden="1" x14ac:dyDescent="0.35">
      <c r="A17" t="s">
        <v>34</v>
      </c>
      <c r="B17" s="20">
        <f ca="1">IF(B16="","",B12)</f>
        <v>7.25</v>
      </c>
      <c r="C17" s="43">
        <f t="shared" ref="C17" ca="1" si="8">IF(C16="","",IFERROR(B17+C12,""))</f>
        <v>35.5</v>
      </c>
      <c r="D17" s="43">
        <f t="shared" ref="D17" ca="1" si="9">IF(D16="","",IFERROR(C17+D12,""))</f>
        <v>48</v>
      </c>
      <c r="E17" s="43">
        <f t="shared" ref="E17" ca="1" si="10">IF(E16="","",IFERROR(D17+E12,""))</f>
        <v>57</v>
      </c>
      <c r="F17" s="43">
        <f t="shared" ref="F17" ca="1" si="11">IF(F16="","",IFERROR(E17+F12,""))</f>
        <v>70</v>
      </c>
      <c r="G17" s="43">
        <f t="shared" ref="G17" ca="1" si="12">IF(G16="","",IFERROR(F17+G12,""))</f>
        <v>73.5</v>
      </c>
      <c r="H17" s="43">
        <f t="shared" ref="H17" ca="1" si="13">IF(H16="","",IFERROR(G17+H12,""))</f>
        <v>91.5</v>
      </c>
      <c r="I17" s="43">
        <f t="shared" ref="I17" ca="1" si="14">IF(I16="","",IFERROR(H17+I12,""))</f>
        <v>206.5</v>
      </c>
      <c r="J17" s="43">
        <f t="shared" ref="J17" ca="1" si="15">IF(J16="","",IFERROR(I17+J12,""))</f>
        <v>206.5</v>
      </c>
    </row>
    <row r="18" spans="1:10" hidden="1" x14ac:dyDescent="0.35">
      <c r="A18" t="s">
        <v>35</v>
      </c>
      <c r="B18">
        <f ca="1">IF(B16="","",B10)</f>
        <v>7.25</v>
      </c>
      <c r="C18">
        <f ca="1">IF(C16="","",B18+C10)</f>
        <v>77.75</v>
      </c>
      <c r="D18">
        <f t="shared" ref="D18:G18" ca="1" si="16">IF(D16="","",C18+D10)</f>
        <v>106.75</v>
      </c>
      <c r="E18">
        <f t="shared" ca="1" si="16"/>
        <v>125.75</v>
      </c>
      <c r="F18">
        <f t="shared" ca="1" si="16"/>
        <v>141.75</v>
      </c>
      <c r="G18">
        <f t="shared" ca="1" si="16"/>
        <v>147.25</v>
      </c>
      <c r="H18">
        <f t="shared" ref="H18:I18" ca="1" si="17">IF(H16="","",G18+H10)</f>
        <v>147.25</v>
      </c>
      <c r="I18">
        <f t="shared" ca="1" si="17"/>
        <v>147.25</v>
      </c>
      <c r="J18">
        <f t="shared" ref="J18" ca="1" si="18">IF(J16="","",I18+J10)</f>
        <v>147.25</v>
      </c>
    </row>
    <row r="19" spans="1:10" hidden="1" x14ac:dyDescent="0.35"/>
    <row r="20" spans="1:10" x14ac:dyDescent="0.35">
      <c r="B20">
        <f>B15</f>
        <v>4</v>
      </c>
      <c r="C20">
        <f t="shared" ref="C20:I20" si="19">C15</f>
        <v>5</v>
      </c>
      <c r="D20">
        <f t="shared" si="19"/>
        <v>6</v>
      </c>
      <c r="E20">
        <f t="shared" si="19"/>
        <v>7</v>
      </c>
      <c r="F20">
        <f t="shared" si="19"/>
        <v>8</v>
      </c>
      <c r="G20">
        <f t="shared" si="19"/>
        <v>9</v>
      </c>
      <c r="H20">
        <f t="shared" si="19"/>
        <v>10</v>
      </c>
      <c r="I20">
        <f t="shared" si="19"/>
        <v>11</v>
      </c>
    </row>
    <row r="21" spans="1:10" x14ac:dyDescent="0.35">
      <c r="A21" t="s">
        <v>37</v>
      </c>
      <c r="B21">
        <f ca="1">IFERROR(B16,"")</f>
        <v>7.25</v>
      </c>
      <c r="C21">
        <f t="shared" ref="C21:I21" ca="1" si="20">IFERROR(C16,"")</f>
        <v>35.5</v>
      </c>
      <c r="D21">
        <f t="shared" ca="1" si="20"/>
        <v>48</v>
      </c>
      <c r="E21">
        <f t="shared" ca="1" si="20"/>
        <v>57</v>
      </c>
      <c r="F21">
        <f t="shared" ca="1" si="20"/>
        <v>73.5</v>
      </c>
      <c r="G21">
        <f t="shared" ca="1" si="20"/>
        <v>81.5</v>
      </c>
      <c r="H21">
        <f t="shared" ca="1" si="20"/>
        <v>91.5</v>
      </c>
      <c r="I21">
        <f t="shared" ca="1" si="20"/>
        <v>206.5</v>
      </c>
    </row>
    <row r="22" spans="1:10" x14ac:dyDescent="0.35">
      <c r="A22" t="s">
        <v>38</v>
      </c>
      <c r="B22">
        <f ca="1">IFERROR(B17,"")</f>
        <v>7.25</v>
      </c>
      <c r="C22">
        <f t="shared" ref="C22:I22" ca="1" si="21">IFERROR(C17,"")</f>
        <v>35.5</v>
      </c>
      <c r="D22">
        <f t="shared" ca="1" si="21"/>
        <v>48</v>
      </c>
      <c r="E22">
        <f t="shared" ca="1" si="21"/>
        <v>57</v>
      </c>
      <c r="F22">
        <f t="shared" ca="1" si="21"/>
        <v>70</v>
      </c>
      <c r="G22">
        <f t="shared" ca="1" si="21"/>
        <v>73.5</v>
      </c>
      <c r="H22">
        <f t="shared" ca="1" si="21"/>
        <v>91.5</v>
      </c>
      <c r="I22">
        <f t="shared" ca="1" si="21"/>
        <v>206.5</v>
      </c>
    </row>
    <row r="23" spans="1:10" x14ac:dyDescent="0.35">
      <c r="A23" t="s">
        <v>39</v>
      </c>
      <c r="B23">
        <f ca="1">IFERROR(B18,"")</f>
        <v>7.25</v>
      </c>
      <c r="C23">
        <f t="shared" ref="C23:I23" ca="1" si="22">IFERROR(C18,"")</f>
        <v>77.75</v>
      </c>
      <c r="D23">
        <f t="shared" ca="1" si="22"/>
        <v>106.75</v>
      </c>
      <c r="E23">
        <f t="shared" ca="1" si="22"/>
        <v>125.75</v>
      </c>
      <c r="F23">
        <f t="shared" ca="1" si="22"/>
        <v>141.75</v>
      </c>
      <c r="G23">
        <f t="shared" ca="1" si="22"/>
        <v>147.25</v>
      </c>
      <c r="H23">
        <f t="shared" ca="1" si="22"/>
        <v>147.25</v>
      </c>
      <c r="I23">
        <f t="shared" ca="1" si="22"/>
        <v>147.25</v>
      </c>
    </row>
    <row r="45" spans="1:9" x14ac:dyDescent="0.35">
      <c r="A45" s="164" t="s">
        <v>133</v>
      </c>
      <c r="B45" s="164">
        <f>B20</f>
        <v>4</v>
      </c>
      <c r="C45" s="164">
        <f t="shared" ref="C45:I45" si="23">C20</f>
        <v>5</v>
      </c>
      <c r="D45" s="164">
        <f t="shared" si="23"/>
        <v>6</v>
      </c>
      <c r="E45" s="164">
        <f t="shared" si="23"/>
        <v>7</v>
      </c>
      <c r="F45" s="164">
        <f t="shared" si="23"/>
        <v>8</v>
      </c>
      <c r="G45" s="164">
        <f t="shared" si="23"/>
        <v>9</v>
      </c>
      <c r="H45" s="164">
        <f>H20</f>
        <v>10</v>
      </c>
      <c r="I45" s="164">
        <f t="shared" si="23"/>
        <v>11</v>
      </c>
    </row>
    <row r="46" spans="1:9" x14ac:dyDescent="0.35">
      <c r="A46" s="166" t="s">
        <v>37</v>
      </c>
      <c r="B46" s="166">
        <f ca="1">B21</f>
        <v>7.25</v>
      </c>
      <c r="C46" s="166">
        <f t="shared" ref="C46:I46" ca="1" si="24">C21</f>
        <v>35.5</v>
      </c>
      <c r="D46" s="166">
        <f t="shared" ca="1" si="24"/>
        <v>48</v>
      </c>
      <c r="E46" s="166">
        <f t="shared" ca="1" si="24"/>
        <v>57</v>
      </c>
      <c r="F46" s="166">
        <f t="shared" ca="1" si="24"/>
        <v>73.5</v>
      </c>
      <c r="G46" s="166">
        <f t="shared" ca="1" si="24"/>
        <v>81.5</v>
      </c>
      <c r="H46" s="166">
        <f t="shared" ca="1" si="24"/>
        <v>91.5</v>
      </c>
      <c r="I46" s="166">
        <f t="shared" ca="1" si="24"/>
        <v>206.5</v>
      </c>
    </row>
    <row r="47" spans="1:9" x14ac:dyDescent="0.35">
      <c r="A47" s="167" t="s">
        <v>38</v>
      </c>
      <c r="B47" s="167">
        <f ca="1">IF(B22="","",IF(B45&gt;$C$4,NA(),B22))</f>
        <v>7.25</v>
      </c>
      <c r="C47" s="167">
        <f t="shared" ref="C47:I47" ca="1" si="25">IF(C22="","",IF(C45&gt;$C$4,NA(),C22))</f>
        <v>35.5</v>
      </c>
      <c r="D47" s="167">
        <f t="shared" ca="1" si="25"/>
        <v>48</v>
      </c>
      <c r="E47" s="167">
        <f t="shared" ca="1" si="25"/>
        <v>57</v>
      </c>
      <c r="F47" s="167">
        <f t="shared" ca="1" si="25"/>
        <v>70</v>
      </c>
      <c r="G47" s="167">
        <f t="shared" ca="1" si="25"/>
        <v>73.5</v>
      </c>
      <c r="H47" s="167">
        <f t="shared" ca="1" si="25"/>
        <v>91.5</v>
      </c>
      <c r="I47" s="167">
        <f t="shared" ca="1" si="25"/>
        <v>206.5</v>
      </c>
    </row>
    <row r="48" spans="1:9" x14ac:dyDescent="0.35">
      <c r="A48" s="168" t="s">
        <v>39</v>
      </c>
      <c r="B48" s="168">
        <f ca="1">IF(B23="","",IF(B45&gt;$C$4,NA(),B23))</f>
        <v>7.25</v>
      </c>
      <c r="C48" s="168">
        <f t="shared" ref="C48:I48" ca="1" si="26">IF(C23="","",IF(C45&gt;$C$4,NA(),C23))</f>
        <v>77.75</v>
      </c>
      <c r="D48" s="168">
        <f t="shared" ca="1" si="26"/>
        <v>106.75</v>
      </c>
      <c r="E48" s="168">
        <f t="shared" ca="1" si="26"/>
        <v>125.75</v>
      </c>
      <c r="F48" s="168">
        <f t="shared" ca="1" si="26"/>
        <v>141.75</v>
      </c>
      <c r="G48" s="168">
        <f t="shared" ca="1" si="26"/>
        <v>147.25</v>
      </c>
      <c r="H48" s="168">
        <f t="shared" ca="1" si="26"/>
        <v>147.25</v>
      </c>
      <c r="I48" s="168">
        <f t="shared" ca="1" si="26"/>
        <v>147.25</v>
      </c>
    </row>
    <row r="50" spans="1:10" x14ac:dyDescent="0.35">
      <c r="A50" s="164" t="s">
        <v>40</v>
      </c>
      <c r="B50" s="164">
        <f>B20</f>
        <v>4</v>
      </c>
      <c r="C50" s="164">
        <f t="shared" ref="C50:I50" si="27">C20</f>
        <v>5</v>
      </c>
      <c r="D50" s="164">
        <f t="shared" si="27"/>
        <v>6</v>
      </c>
      <c r="E50" s="164">
        <f t="shared" si="27"/>
        <v>7</v>
      </c>
      <c r="F50" s="164">
        <f t="shared" si="27"/>
        <v>8</v>
      </c>
      <c r="G50" s="164">
        <f t="shared" si="27"/>
        <v>9</v>
      </c>
      <c r="H50" s="164">
        <f t="shared" si="27"/>
        <v>10</v>
      </c>
      <c r="I50" s="164">
        <f t="shared" si="27"/>
        <v>11</v>
      </c>
    </row>
    <row r="51" spans="1:10" x14ac:dyDescent="0.35">
      <c r="A51" s="164" t="s">
        <v>41</v>
      </c>
      <c r="B51" s="165">
        <f ca="1">IF(B50&lt;=$C$4,IFERROR(B22/B23,""),"")</f>
        <v>1</v>
      </c>
      <c r="C51" s="165">
        <f t="shared" ref="C51:I51" ca="1" si="28">IF(C50&lt;=$C$4,IFERROR(C22/C23,""),"")</f>
        <v>0.45659163987138263</v>
      </c>
      <c r="D51" s="165">
        <f t="shared" ca="1" si="28"/>
        <v>0.44964871194379391</v>
      </c>
      <c r="E51" s="165">
        <f t="shared" ca="1" si="28"/>
        <v>0.45328031809145131</v>
      </c>
      <c r="F51" s="165">
        <f t="shared" ca="1" si="28"/>
        <v>0.49382716049382713</v>
      </c>
      <c r="G51" s="165">
        <f t="shared" ca="1" si="28"/>
        <v>0.49915110356536502</v>
      </c>
      <c r="H51" s="165">
        <f t="shared" ca="1" si="28"/>
        <v>0.62139219015280134</v>
      </c>
      <c r="I51" s="165">
        <f t="shared" ca="1" si="28"/>
        <v>1.4023769100169778</v>
      </c>
      <c r="J51" s="18"/>
    </row>
    <row r="52" spans="1:10" x14ac:dyDescent="0.35">
      <c r="A52" s="164" t="s">
        <v>42</v>
      </c>
      <c r="B52" s="165">
        <f ca="1">IF(B50&lt;=$C$4,IFERROR(B22/B21,""),"")</f>
        <v>1</v>
      </c>
      <c r="C52" s="165">
        <f t="shared" ref="C52:I52" ca="1" si="29">IF(C50&lt;=$C$4,IFERROR(C22/C21,""),"")</f>
        <v>1</v>
      </c>
      <c r="D52" s="165">
        <f t="shared" ca="1" si="29"/>
        <v>1</v>
      </c>
      <c r="E52" s="165">
        <f t="shared" ca="1" si="29"/>
        <v>1</v>
      </c>
      <c r="F52" s="165">
        <f t="shared" ca="1" si="29"/>
        <v>0.95238095238095233</v>
      </c>
      <c r="G52" s="165">
        <f t="shared" ca="1" si="29"/>
        <v>0.90184049079754602</v>
      </c>
      <c r="H52" s="165">
        <f t="shared" ca="1" si="29"/>
        <v>1</v>
      </c>
      <c r="I52" s="165">
        <f t="shared" ca="1" si="29"/>
        <v>1</v>
      </c>
      <c r="J52" s="18"/>
    </row>
  </sheetData>
  <mergeCells count="1">
    <mergeCell ref="B7:J7"/>
  </mergeCells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05273-28E3-1748-9FCC-E415A035ADA1}">
  <dimension ref="B1:N103"/>
  <sheetViews>
    <sheetView showGridLines="0" topLeftCell="A21" zoomScale="70" zoomScaleNormal="70" workbookViewId="0">
      <selection activeCell="K45" sqref="K45"/>
    </sheetView>
  </sheetViews>
  <sheetFormatPr baseColWidth="10" defaultRowHeight="15.5" x14ac:dyDescent="0.35"/>
  <cols>
    <col min="2" max="2" width="7" customWidth="1"/>
    <col min="3" max="3" width="37.1640625" customWidth="1"/>
    <col min="4" max="4" width="10" customWidth="1"/>
    <col min="7" max="7" width="14.5" customWidth="1"/>
    <col min="11" max="11" width="45.1640625" customWidth="1"/>
  </cols>
  <sheetData>
    <row r="1" spans="2:14" ht="26" x14ac:dyDescent="0.35">
      <c r="B1" s="169" t="s">
        <v>60</v>
      </c>
      <c r="C1" s="170"/>
      <c r="D1" s="172"/>
      <c r="F1" s="169"/>
      <c r="G1" s="170"/>
      <c r="H1" s="172"/>
      <c r="J1" s="28"/>
      <c r="K1" s="169" t="s">
        <v>43</v>
      </c>
      <c r="L1" s="170"/>
      <c r="M1" s="170"/>
      <c r="N1" s="172"/>
    </row>
    <row r="2" spans="2:14" ht="23.25" customHeight="1" x14ac:dyDescent="0.35">
      <c r="E2" s="25"/>
      <c r="J2" s="28"/>
      <c r="L2" s="28"/>
      <c r="M2" s="28"/>
    </row>
    <row r="3" spans="2:14" x14ac:dyDescent="0.35">
      <c r="B3" s="117" t="s">
        <v>1</v>
      </c>
      <c r="C3" s="101" t="s">
        <v>3</v>
      </c>
      <c r="D3" s="117" t="s">
        <v>4</v>
      </c>
      <c r="E3" s="117" t="s">
        <v>5</v>
      </c>
      <c r="F3" s="101" t="s">
        <v>16</v>
      </c>
      <c r="G3" s="117" t="s">
        <v>28</v>
      </c>
      <c r="J3" s="117" t="s">
        <v>1</v>
      </c>
      <c r="K3" s="117" t="s">
        <v>19</v>
      </c>
      <c r="L3" s="117" t="s">
        <v>4</v>
      </c>
      <c r="M3" s="117" t="s">
        <v>6</v>
      </c>
    </row>
    <row r="4" spans="2:14" x14ac:dyDescent="0.35">
      <c r="B4" s="116">
        <v>1</v>
      </c>
      <c r="C4" s="125" t="s">
        <v>82</v>
      </c>
      <c r="D4" s="133">
        <v>4</v>
      </c>
      <c r="E4" s="130">
        <v>0.05</v>
      </c>
      <c r="F4" s="121">
        <v>100</v>
      </c>
      <c r="G4" s="54" t="b">
        <f>IF(C4="","",(F4=100))</f>
        <v>1</v>
      </c>
      <c r="J4" s="12">
        <v>1</v>
      </c>
      <c r="K4" s="125" t="s">
        <v>82</v>
      </c>
      <c r="L4" s="56">
        <f>IF(K4="","",IF(VLOOKUP(K4,PlanTareas!$C:$D,2,FALSE)=0,"",VLOOKUP(K4,PlanTareas!$C:$D,2,FALSE)))</f>
        <v>4</v>
      </c>
      <c r="M4" s="144">
        <v>0.05</v>
      </c>
    </row>
    <row r="5" spans="2:14" x14ac:dyDescent="0.35">
      <c r="B5" s="5">
        <f>B4+1</f>
        <v>2</v>
      </c>
      <c r="C5" s="125" t="s">
        <v>83</v>
      </c>
      <c r="D5" s="134">
        <v>4</v>
      </c>
      <c r="E5" s="131">
        <v>0.5</v>
      </c>
      <c r="F5" s="122">
        <v>100</v>
      </c>
      <c r="G5" s="54" t="b">
        <f t="shared" ref="G5:G34" si="0">IF(C5="","",(F5=100))</f>
        <v>1</v>
      </c>
      <c r="J5" s="12">
        <f>1+J4</f>
        <v>2</v>
      </c>
      <c r="K5" s="125" t="s">
        <v>83</v>
      </c>
      <c r="L5" s="46">
        <f>IF(K5="","",IF(VLOOKUP(K5,PlanTareas!$C:$D,2,FALSE)=0,"",VLOOKUP(K5,PlanTareas!$C:$D,2,FALSE)))</f>
        <v>4</v>
      </c>
      <c r="M5" s="145">
        <v>0.5</v>
      </c>
    </row>
    <row r="6" spans="2:14" x14ac:dyDescent="0.35">
      <c r="B6" s="5">
        <f t="shared" ref="B6:B69" si="1">B5+1</f>
        <v>3</v>
      </c>
      <c r="C6" s="125" t="s">
        <v>84</v>
      </c>
      <c r="D6" s="134">
        <v>4</v>
      </c>
      <c r="E6" s="131">
        <v>0.1</v>
      </c>
      <c r="F6" s="122">
        <v>100</v>
      </c>
      <c r="G6" s="54" t="b">
        <f t="shared" si="0"/>
        <v>1</v>
      </c>
      <c r="J6" s="12">
        <f t="shared" ref="J6:J69" si="2">1+J5</f>
        <v>3</v>
      </c>
      <c r="K6" s="125" t="s">
        <v>84</v>
      </c>
      <c r="L6" s="46">
        <f>IF(K6="","",IF(VLOOKUP(K6,PlanTareas!$C:$D,2,FALSE)=0,"",VLOOKUP(K6,PlanTareas!$C:$D,2,FALSE)))</f>
        <v>4</v>
      </c>
      <c r="M6" s="145">
        <v>0.1</v>
      </c>
    </row>
    <row r="7" spans="2:14" x14ac:dyDescent="0.35">
      <c r="B7" s="5">
        <f t="shared" si="1"/>
        <v>4</v>
      </c>
      <c r="C7" s="125" t="s">
        <v>85</v>
      </c>
      <c r="D7" s="134">
        <v>4</v>
      </c>
      <c r="E7" s="131">
        <v>0.1</v>
      </c>
      <c r="F7" s="122">
        <v>100</v>
      </c>
      <c r="G7" s="54" t="b">
        <f t="shared" si="0"/>
        <v>1</v>
      </c>
      <c r="J7" s="12">
        <f t="shared" si="2"/>
        <v>4</v>
      </c>
      <c r="K7" s="125" t="s">
        <v>85</v>
      </c>
      <c r="L7" s="46">
        <f>IF(K7="","",IF(VLOOKUP(K7,PlanTareas!$C:$D,2,FALSE)=0,"",VLOOKUP(K7,PlanTareas!$C:$D,2,FALSE)))</f>
        <v>4</v>
      </c>
      <c r="M7" s="145">
        <v>0.1</v>
      </c>
    </row>
    <row r="8" spans="2:14" x14ac:dyDescent="0.35">
      <c r="B8" s="5">
        <f t="shared" si="1"/>
        <v>5</v>
      </c>
      <c r="C8" s="125" t="s">
        <v>86</v>
      </c>
      <c r="D8" s="134">
        <v>4</v>
      </c>
      <c r="E8" s="131">
        <v>0.1</v>
      </c>
      <c r="F8" s="122">
        <v>100</v>
      </c>
      <c r="G8" s="54" t="b">
        <f t="shared" si="0"/>
        <v>1</v>
      </c>
      <c r="J8" s="12">
        <f>1+J7</f>
        <v>5</v>
      </c>
      <c r="K8" s="125" t="s">
        <v>86</v>
      </c>
      <c r="L8" s="46">
        <f>IF(K8="","",IF(VLOOKUP(K8,PlanTareas!$C:$D,2,FALSE)=0,"",VLOOKUP(K8,PlanTareas!$C:$D,2,FALSE)))</f>
        <v>4</v>
      </c>
      <c r="M8" s="145">
        <v>0.1</v>
      </c>
    </row>
    <row r="9" spans="2:14" x14ac:dyDescent="0.35">
      <c r="B9" s="5">
        <f t="shared" si="1"/>
        <v>6</v>
      </c>
      <c r="C9" s="125" t="s">
        <v>87</v>
      </c>
      <c r="D9" s="134">
        <v>4</v>
      </c>
      <c r="E9" s="131">
        <v>0.1</v>
      </c>
      <c r="F9" s="122">
        <v>100</v>
      </c>
      <c r="G9" s="54" t="b">
        <f t="shared" si="0"/>
        <v>1</v>
      </c>
      <c r="J9" s="12">
        <f t="shared" si="2"/>
        <v>6</v>
      </c>
      <c r="K9" s="125" t="s">
        <v>87</v>
      </c>
      <c r="L9" s="46">
        <f>IF(K9="","",IF(VLOOKUP(K9,PlanTareas!$C:$D,2,FALSE)=0,"",VLOOKUP(K9,PlanTareas!$C:$D,2,FALSE)))</f>
        <v>4</v>
      </c>
      <c r="M9" s="145">
        <v>0.1</v>
      </c>
    </row>
    <row r="10" spans="2:14" x14ac:dyDescent="0.35">
      <c r="B10" s="5">
        <f t="shared" si="1"/>
        <v>7</v>
      </c>
      <c r="C10" s="125" t="s">
        <v>88</v>
      </c>
      <c r="D10" s="134">
        <v>4</v>
      </c>
      <c r="E10" s="131">
        <v>0.1</v>
      </c>
      <c r="F10" s="122">
        <v>100</v>
      </c>
      <c r="G10" s="54" t="b">
        <f t="shared" si="0"/>
        <v>1</v>
      </c>
      <c r="J10" s="12">
        <f t="shared" si="2"/>
        <v>7</v>
      </c>
      <c r="K10" s="125" t="s">
        <v>88</v>
      </c>
      <c r="L10" s="46">
        <f>IF(K10="","",IF(VLOOKUP(K10,PlanTareas!$C:$D,2,FALSE)=0,"",VLOOKUP(K10,PlanTareas!$C:$D,2,FALSE)))</f>
        <v>4</v>
      </c>
      <c r="M10" s="145">
        <v>0.1</v>
      </c>
    </row>
    <row r="11" spans="2:14" x14ac:dyDescent="0.35">
      <c r="B11" s="5">
        <f t="shared" si="1"/>
        <v>8</v>
      </c>
      <c r="C11" s="125" t="s">
        <v>89</v>
      </c>
      <c r="D11" s="134">
        <v>4</v>
      </c>
      <c r="E11" s="131">
        <v>0.1</v>
      </c>
      <c r="F11" s="122">
        <v>100</v>
      </c>
      <c r="G11" s="54" t="b">
        <f t="shared" si="0"/>
        <v>1</v>
      </c>
      <c r="J11" s="12">
        <f t="shared" si="2"/>
        <v>8</v>
      </c>
      <c r="K11" s="125" t="s">
        <v>89</v>
      </c>
      <c r="L11" s="46">
        <f>IF(K11="","",IF(VLOOKUP(K11,PlanTareas!$C:$D,2,FALSE)=0,"",VLOOKUP(K11,PlanTareas!$C:$D,2,FALSE)))</f>
        <v>4</v>
      </c>
      <c r="M11" s="145">
        <v>0.1</v>
      </c>
    </row>
    <row r="12" spans="2:14" x14ac:dyDescent="0.35">
      <c r="B12" s="5">
        <f t="shared" si="1"/>
        <v>9</v>
      </c>
      <c r="C12" s="125" t="s">
        <v>90</v>
      </c>
      <c r="D12" s="134">
        <v>4</v>
      </c>
      <c r="E12" s="131">
        <v>0.1</v>
      </c>
      <c r="F12" s="122">
        <v>100</v>
      </c>
      <c r="G12" s="54" t="b">
        <f t="shared" si="0"/>
        <v>1</v>
      </c>
      <c r="J12" s="12">
        <f t="shared" si="2"/>
        <v>9</v>
      </c>
      <c r="K12" s="125" t="s">
        <v>90</v>
      </c>
      <c r="L12" s="46">
        <f>IF(K12="","",IF(VLOOKUP(K12,PlanTareas!$C:$D,2,FALSE)=0,"",VLOOKUP(K12,PlanTareas!$C:$D,2,FALSE)))</f>
        <v>4</v>
      </c>
      <c r="M12" s="145">
        <v>0.1</v>
      </c>
    </row>
    <row r="13" spans="2:14" x14ac:dyDescent="0.35">
      <c r="B13" s="5">
        <f t="shared" si="1"/>
        <v>10</v>
      </c>
      <c r="C13" s="125" t="s">
        <v>91</v>
      </c>
      <c r="D13" s="134">
        <v>4</v>
      </c>
      <c r="E13" s="131">
        <v>0.1</v>
      </c>
      <c r="F13" s="122">
        <v>100</v>
      </c>
      <c r="G13" s="54" t="b">
        <f t="shared" si="0"/>
        <v>1</v>
      </c>
      <c r="J13" s="12">
        <f t="shared" si="2"/>
        <v>10</v>
      </c>
      <c r="K13" s="125" t="s">
        <v>91</v>
      </c>
      <c r="L13" s="46">
        <f>IF(K13="","",IF(VLOOKUP(K13,PlanTareas!$C:$D,2,FALSE)=0,"",VLOOKUP(K13,PlanTareas!$C:$D,2,FALSE)))</f>
        <v>4</v>
      </c>
      <c r="M13" s="145">
        <v>0.1</v>
      </c>
    </row>
    <row r="14" spans="2:14" x14ac:dyDescent="0.35">
      <c r="B14" s="5">
        <f t="shared" si="1"/>
        <v>11</v>
      </c>
      <c r="C14" s="125" t="s">
        <v>92</v>
      </c>
      <c r="D14" s="134">
        <v>4</v>
      </c>
      <c r="E14" s="131">
        <v>0.1</v>
      </c>
      <c r="F14" s="122">
        <v>100</v>
      </c>
      <c r="G14" s="54" t="b">
        <f t="shared" si="0"/>
        <v>1</v>
      </c>
      <c r="J14" s="12">
        <f t="shared" si="2"/>
        <v>11</v>
      </c>
      <c r="K14" s="125" t="s">
        <v>92</v>
      </c>
      <c r="L14" s="46">
        <f>IF(K14="","",IF(VLOOKUP(K14,PlanTareas!$C:$D,2,FALSE)=0,"",VLOOKUP(K14,PlanTareas!$C:$D,2,FALSE)))</f>
        <v>4</v>
      </c>
      <c r="M14" s="145">
        <v>0.1</v>
      </c>
    </row>
    <row r="15" spans="2:14" x14ac:dyDescent="0.35">
      <c r="B15" s="5">
        <f t="shared" si="1"/>
        <v>12</v>
      </c>
      <c r="C15" s="125" t="s">
        <v>93</v>
      </c>
      <c r="D15" s="134">
        <v>5</v>
      </c>
      <c r="E15" s="131">
        <v>0.15</v>
      </c>
      <c r="F15" s="122">
        <v>100</v>
      </c>
      <c r="G15" s="54" t="b">
        <f t="shared" si="0"/>
        <v>1</v>
      </c>
      <c r="J15" s="12">
        <f t="shared" si="2"/>
        <v>12</v>
      </c>
      <c r="K15" s="125" t="s">
        <v>93</v>
      </c>
      <c r="L15" s="46">
        <f>IF(K15="","",IF(VLOOKUP(K15,PlanTareas!$C:$D,2,FALSE)=0,"",VLOOKUP(K15,PlanTareas!$C:$D,2,FALSE)))</f>
        <v>5</v>
      </c>
      <c r="M15" s="145">
        <v>0.15</v>
      </c>
    </row>
    <row r="16" spans="2:14" x14ac:dyDescent="0.35">
      <c r="B16" s="5">
        <f t="shared" si="1"/>
        <v>13</v>
      </c>
      <c r="C16" s="126" t="s">
        <v>94</v>
      </c>
      <c r="D16" s="134">
        <v>5</v>
      </c>
      <c r="E16" s="131">
        <v>2.5</v>
      </c>
      <c r="F16" s="122">
        <v>100</v>
      </c>
      <c r="G16" s="54" t="b">
        <f t="shared" si="0"/>
        <v>1</v>
      </c>
      <c r="J16" s="12">
        <f t="shared" si="2"/>
        <v>13</v>
      </c>
      <c r="K16" s="126" t="s">
        <v>94</v>
      </c>
      <c r="L16" s="46">
        <f>IF(K16="","",IF(VLOOKUP(K16,PlanTareas!$C:$D,2,FALSE)=0,"",VLOOKUP(K16,PlanTareas!$C:$D,2,FALSE)))</f>
        <v>5</v>
      </c>
      <c r="M16" s="145">
        <v>2.5</v>
      </c>
    </row>
    <row r="17" spans="2:13" x14ac:dyDescent="0.35">
      <c r="B17" s="5">
        <f t="shared" si="1"/>
        <v>14</v>
      </c>
      <c r="C17" s="126" t="s">
        <v>95</v>
      </c>
      <c r="D17" s="134">
        <v>5</v>
      </c>
      <c r="E17" s="131">
        <v>2.5</v>
      </c>
      <c r="F17" s="122">
        <v>100</v>
      </c>
      <c r="G17" s="54" t="b">
        <f t="shared" si="0"/>
        <v>1</v>
      </c>
      <c r="J17" s="12">
        <f t="shared" si="2"/>
        <v>14</v>
      </c>
      <c r="K17" s="126" t="s">
        <v>95</v>
      </c>
      <c r="L17" s="46">
        <f>IF(K17="","",IF(VLOOKUP(K17,PlanTareas!$C:$D,2,FALSE)=0,"",VLOOKUP(K17,PlanTareas!$C:$D,2,FALSE)))</f>
        <v>5</v>
      </c>
      <c r="M17" s="145">
        <v>2.5</v>
      </c>
    </row>
    <row r="18" spans="2:13" x14ac:dyDescent="0.35">
      <c r="B18" s="5">
        <f t="shared" si="1"/>
        <v>15</v>
      </c>
      <c r="C18" s="126" t="s">
        <v>96</v>
      </c>
      <c r="D18" s="134">
        <v>7</v>
      </c>
      <c r="E18" s="131">
        <v>3</v>
      </c>
      <c r="F18" s="122">
        <v>100</v>
      </c>
      <c r="G18" s="54" t="b">
        <f t="shared" si="0"/>
        <v>1</v>
      </c>
      <c r="J18" s="12">
        <f t="shared" si="2"/>
        <v>15</v>
      </c>
      <c r="K18" s="126" t="s">
        <v>96</v>
      </c>
      <c r="L18" s="46">
        <f>IF(K18="","",IF(VLOOKUP(K18,PlanTareas!$C:$D,2,FALSE)=0,"",VLOOKUP(K18,PlanTareas!$C:$D,2,FALSE)))</f>
        <v>7</v>
      </c>
      <c r="M18" s="145">
        <v>1</v>
      </c>
    </row>
    <row r="19" spans="2:13" x14ac:dyDescent="0.35">
      <c r="B19" s="5">
        <f t="shared" si="1"/>
        <v>16</v>
      </c>
      <c r="C19" s="127" t="s">
        <v>97</v>
      </c>
      <c r="D19" s="134">
        <v>6</v>
      </c>
      <c r="E19" s="131">
        <v>1</v>
      </c>
      <c r="F19" s="122">
        <v>100</v>
      </c>
      <c r="G19" s="54" t="b">
        <f t="shared" si="0"/>
        <v>1</v>
      </c>
      <c r="J19" s="12">
        <f t="shared" si="2"/>
        <v>16</v>
      </c>
      <c r="K19" s="127" t="s">
        <v>97</v>
      </c>
      <c r="L19" s="46">
        <f>IF(K19="","",IF(VLOOKUP(K19,PlanTareas!$C:$D,2,FALSE)=0,"",VLOOKUP(K19,PlanTareas!$C:$D,2,FALSE)))</f>
        <v>6</v>
      </c>
      <c r="M19" s="145">
        <v>1</v>
      </c>
    </row>
    <row r="20" spans="2:13" x14ac:dyDescent="0.35">
      <c r="B20" s="5">
        <f t="shared" si="1"/>
        <v>17</v>
      </c>
      <c r="C20" s="128" t="s">
        <v>98</v>
      </c>
      <c r="D20" s="134">
        <v>5</v>
      </c>
      <c r="E20" s="131">
        <v>0.5</v>
      </c>
      <c r="F20" s="122">
        <v>100</v>
      </c>
      <c r="G20" s="54" t="b">
        <f t="shared" si="0"/>
        <v>1</v>
      </c>
      <c r="J20" s="12">
        <f t="shared" si="2"/>
        <v>17</v>
      </c>
      <c r="K20" s="128" t="s">
        <v>98</v>
      </c>
      <c r="L20" s="46">
        <f>IF(K20="","",IF(VLOOKUP(K20,PlanTareas!$C:$D,2,FALSE)=0,"",VLOOKUP(K20,PlanTareas!$C:$D,2,FALSE)))</f>
        <v>5</v>
      </c>
      <c r="M20" s="145">
        <v>0.5</v>
      </c>
    </row>
    <row r="21" spans="2:13" x14ac:dyDescent="0.35">
      <c r="B21" s="5">
        <f t="shared" si="1"/>
        <v>18</v>
      </c>
      <c r="C21" s="128" t="s">
        <v>99</v>
      </c>
      <c r="D21" s="134">
        <v>6</v>
      </c>
      <c r="E21" s="131">
        <v>1.5</v>
      </c>
      <c r="F21" s="122">
        <v>100</v>
      </c>
      <c r="G21" s="54" t="b">
        <f t="shared" si="0"/>
        <v>1</v>
      </c>
      <c r="J21" s="12">
        <f t="shared" si="2"/>
        <v>18</v>
      </c>
      <c r="K21" s="128" t="s">
        <v>99</v>
      </c>
      <c r="L21" s="46">
        <f>IF(K21="","",IF(VLOOKUP(K21,PlanTareas!$C:$D,2,FALSE)=0,"",VLOOKUP(K21,PlanTareas!$C:$D,2,FALSE)))</f>
        <v>6</v>
      </c>
      <c r="M21" s="145">
        <v>1.5</v>
      </c>
    </row>
    <row r="22" spans="2:13" x14ac:dyDescent="0.35">
      <c r="B22" s="5">
        <f t="shared" si="1"/>
        <v>19</v>
      </c>
      <c r="C22" s="128" t="s">
        <v>100</v>
      </c>
      <c r="D22" s="134">
        <v>8</v>
      </c>
      <c r="E22" s="131">
        <v>1</v>
      </c>
      <c r="F22" s="122">
        <v>100</v>
      </c>
      <c r="G22" s="54" t="b">
        <f t="shared" si="0"/>
        <v>1</v>
      </c>
      <c r="J22" s="12">
        <f t="shared" si="2"/>
        <v>19</v>
      </c>
      <c r="K22" s="128" t="s">
        <v>100</v>
      </c>
      <c r="L22" s="46">
        <f>IF(K22="","",IF(VLOOKUP(K22,PlanTareas!$C:$D,2,FALSE)=0,"",VLOOKUP(K22,PlanTareas!$C:$D,2,FALSE)))</f>
        <v>8</v>
      </c>
      <c r="M22" s="145">
        <v>1</v>
      </c>
    </row>
    <row r="23" spans="2:13" x14ac:dyDescent="0.35">
      <c r="B23" s="5">
        <f t="shared" si="1"/>
        <v>20</v>
      </c>
      <c r="C23" s="128" t="s">
        <v>101</v>
      </c>
      <c r="D23" s="134">
        <v>8</v>
      </c>
      <c r="E23" s="132">
        <v>0.5</v>
      </c>
      <c r="F23" s="122">
        <v>100</v>
      </c>
      <c r="G23" s="54" t="b">
        <f t="shared" si="0"/>
        <v>1</v>
      </c>
      <c r="J23" s="12">
        <f t="shared" si="2"/>
        <v>20</v>
      </c>
      <c r="K23" s="128" t="s">
        <v>101</v>
      </c>
      <c r="L23" s="46">
        <f>IF(K23="","",IF(VLOOKUP(K23,PlanTareas!$C:$D,2,FALSE)=0,"",VLOOKUP(K23,PlanTareas!$C:$D,2,FALSE)))</f>
        <v>8</v>
      </c>
      <c r="M23" s="145">
        <v>0.5</v>
      </c>
    </row>
    <row r="24" spans="2:13" x14ac:dyDescent="0.35">
      <c r="B24" s="5">
        <f t="shared" si="1"/>
        <v>21</v>
      </c>
      <c r="C24" s="128" t="s">
        <v>102</v>
      </c>
      <c r="D24" s="134">
        <v>9</v>
      </c>
      <c r="E24" s="123">
        <v>2</v>
      </c>
      <c r="F24" s="122">
        <v>100</v>
      </c>
      <c r="G24" s="54" t="b">
        <f t="shared" si="0"/>
        <v>1</v>
      </c>
      <c r="J24" s="12">
        <f t="shared" si="2"/>
        <v>21</v>
      </c>
      <c r="K24" s="136" t="s">
        <v>106</v>
      </c>
      <c r="L24" s="46">
        <f>IF(K24="","",IF(VLOOKUP(K24,PlanTareas!$C:$D,2,FALSE)=0,"",VLOOKUP(K24,PlanTareas!$C:$D,2,FALSE)))</f>
        <v>11</v>
      </c>
      <c r="M24" s="145">
        <v>2</v>
      </c>
    </row>
    <row r="25" spans="2:13" x14ac:dyDescent="0.35">
      <c r="B25" s="5">
        <f t="shared" si="1"/>
        <v>22</v>
      </c>
      <c r="C25" s="128" t="s">
        <v>103</v>
      </c>
      <c r="D25" s="134">
        <v>10</v>
      </c>
      <c r="E25" s="123">
        <v>0.5</v>
      </c>
      <c r="F25" s="122">
        <v>100</v>
      </c>
      <c r="G25" s="54" t="b">
        <f t="shared" si="0"/>
        <v>1</v>
      </c>
      <c r="J25" s="12">
        <f t="shared" si="2"/>
        <v>22</v>
      </c>
      <c r="K25" s="127" t="s">
        <v>107</v>
      </c>
      <c r="L25" s="46">
        <f>IF(K25="","",IF(VLOOKUP(K25,PlanTareas!$C:$D,2,FALSE)=0,"",VLOOKUP(K25,PlanTareas!$C:$D,2,FALSE)))</f>
        <v>11</v>
      </c>
      <c r="M25" s="145">
        <v>1</v>
      </c>
    </row>
    <row r="26" spans="2:13" x14ac:dyDescent="0.35">
      <c r="B26" s="5">
        <f t="shared" si="1"/>
        <v>23</v>
      </c>
      <c r="C26" s="129" t="s">
        <v>104</v>
      </c>
      <c r="D26" s="134">
        <v>10</v>
      </c>
      <c r="E26" s="123">
        <v>3</v>
      </c>
      <c r="F26" s="122">
        <v>100</v>
      </c>
      <c r="G26" s="54" t="b">
        <f t="shared" si="0"/>
        <v>1</v>
      </c>
      <c r="J26" s="12">
        <f t="shared" si="2"/>
        <v>23</v>
      </c>
      <c r="K26" s="137" t="s">
        <v>108</v>
      </c>
      <c r="L26" s="46">
        <f>IF(K26="","",IF(VLOOKUP(K26,PlanTareas!$C:$D,2,FALSE)=0,"",VLOOKUP(K26,PlanTareas!$C:$D,2,FALSE)))</f>
        <v>11</v>
      </c>
      <c r="M26" s="145">
        <v>1</v>
      </c>
    </row>
    <row r="27" spans="2:13" x14ac:dyDescent="0.35">
      <c r="B27" s="5">
        <f t="shared" si="1"/>
        <v>24</v>
      </c>
      <c r="C27" s="129" t="s">
        <v>105</v>
      </c>
      <c r="D27" s="134">
        <v>11</v>
      </c>
      <c r="E27" s="123">
        <v>1</v>
      </c>
      <c r="F27" s="122">
        <v>100</v>
      </c>
      <c r="G27" s="54" t="b">
        <f t="shared" si="0"/>
        <v>1</v>
      </c>
      <c r="J27" s="12">
        <f t="shared" si="2"/>
        <v>24</v>
      </c>
      <c r="K27" s="137" t="s">
        <v>109</v>
      </c>
      <c r="L27" s="46">
        <f>IF(K27="","",IF(VLOOKUP(K27,PlanTareas!$C:$D,2,FALSE)=0,"",VLOOKUP(K27,PlanTareas!$C:$D,2,FALSE)))</f>
        <v>11</v>
      </c>
      <c r="M27" s="145">
        <v>3</v>
      </c>
    </row>
    <row r="28" spans="2:13" x14ac:dyDescent="0.35">
      <c r="B28" s="5">
        <f t="shared" si="1"/>
        <v>25</v>
      </c>
      <c r="C28" s="129" t="s">
        <v>107</v>
      </c>
      <c r="D28" s="134">
        <v>11</v>
      </c>
      <c r="E28" s="123">
        <v>0.5</v>
      </c>
      <c r="F28" s="122">
        <v>100</v>
      </c>
      <c r="G28" s="54" t="b">
        <f t="shared" si="0"/>
        <v>1</v>
      </c>
      <c r="J28" s="12">
        <f t="shared" si="2"/>
        <v>25</v>
      </c>
      <c r="K28" s="137" t="s">
        <v>110</v>
      </c>
      <c r="L28" s="46">
        <f>IF(K28="","",IF(VLOOKUP(K28,PlanTareas!$C:$D,2,FALSE)=0,"",VLOOKUP(K28,PlanTareas!$C:$D,2,FALSE)))</f>
        <v>11</v>
      </c>
      <c r="M28" s="145">
        <v>2</v>
      </c>
    </row>
    <row r="29" spans="2:13" x14ac:dyDescent="0.35">
      <c r="B29" s="5">
        <f t="shared" si="1"/>
        <v>26</v>
      </c>
      <c r="C29" s="129" t="s">
        <v>125</v>
      </c>
      <c r="D29" s="134">
        <v>11</v>
      </c>
      <c r="E29" s="123">
        <v>3</v>
      </c>
      <c r="F29" s="122">
        <v>100</v>
      </c>
      <c r="G29" s="54" t="b">
        <f t="shared" si="0"/>
        <v>1</v>
      </c>
      <c r="J29" s="12">
        <f t="shared" si="2"/>
        <v>26</v>
      </c>
      <c r="K29" s="137" t="s">
        <v>111</v>
      </c>
      <c r="L29" s="46">
        <f>IF(K29="","",IF(VLOOKUP(K29,PlanTareas!$C:$D,2,FALSE)=0,"",VLOOKUP(K29,PlanTareas!$C:$D,2,FALSE)))</f>
        <v>11</v>
      </c>
      <c r="M29" s="145">
        <v>3</v>
      </c>
    </row>
    <row r="30" spans="2:13" x14ac:dyDescent="0.35">
      <c r="B30" s="5">
        <f t="shared" si="1"/>
        <v>27</v>
      </c>
      <c r="C30" s="129" t="s">
        <v>109</v>
      </c>
      <c r="D30" s="134">
        <v>11</v>
      </c>
      <c r="E30" s="123">
        <v>1.5</v>
      </c>
      <c r="F30" s="122">
        <v>100</v>
      </c>
      <c r="G30" s="54" t="b">
        <f t="shared" si="0"/>
        <v>1</v>
      </c>
      <c r="J30" s="12">
        <f t="shared" si="2"/>
        <v>27</v>
      </c>
      <c r="K30" s="138" t="s">
        <v>112</v>
      </c>
      <c r="L30" s="46">
        <f>IF(K30="","",IF(VLOOKUP(K30,PlanTareas!$C:$D,2,FALSE)=0,"",VLOOKUP(K30,PlanTareas!$C:$D,2,FALSE)))</f>
        <v>11</v>
      </c>
      <c r="M30" s="145">
        <v>1</v>
      </c>
    </row>
    <row r="31" spans="2:13" x14ac:dyDescent="0.35">
      <c r="B31" s="5">
        <f t="shared" si="1"/>
        <v>28</v>
      </c>
      <c r="C31" s="129" t="s">
        <v>126</v>
      </c>
      <c r="D31" s="134">
        <v>11</v>
      </c>
      <c r="E31" s="123">
        <v>1</v>
      </c>
      <c r="F31" s="122">
        <v>100</v>
      </c>
      <c r="G31" s="54" t="b">
        <f t="shared" si="0"/>
        <v>1</v>
      </c>
      <c r="J31" s="12">
        <f t="shared" si="2"/>
        <v>28</v>
      </c>
      <c r="K31" s="138" t="s">
        <v>113</v>
      </c>
      <c r="L31" s="46">
        <f>IF(K31="","",IF(VLOOKUP(K31,PlanTareas!$C:$D,2,FALSE)=0,"",VLOOKUP(K31,PlanTareas!$C:$D,2,FALSE)))</f>
        <v>11</v>
      </c>
      <c r="M31" s="145">
        <v>1</v>
      </c>
    </row>
    <row r="32" spans="2:13" x14ac:dyDescent="0.35">
      <c r="B32" s="5">
        <f t="shared" si="1"/>
        <v>29</v>
      </c>
      <c r="C32" s="129" t="s">
        <v>117</v>
      </c>
      <c r="D32" s="134">
        <v>11</v>
      </c>
      <c r="E32" s="123">
        <v>0.5</v>
      </c>
      <c r="F32" s="122">
        <v>100</v>
      </c>
      <c r="G32" s="54" t="b">
        <f t="shared" si="0"/>
        <v>1</v>
      </c>
      <c r="J32" s="12">
        <f t="shared" si="2"/>
        <v>29</v>
      </c>
      <c r="K32" s="139" t="s">
        <v>114</v>
      </c>
      <c r="L32" s="46">
        <f>IF(K32="","",IF(VLOOKUP(K32,PlanTareas!$C:$D,2,FALSE)=0,"",VLOOKUP(K32,PlanTareas!$C:$D,2,FALSE)))</f>
        <v>11</v>
      </c>
      <c r="M32" s="146">
        <v>1</v>
      </c>
    </row>
    <row r="33" spans="2:13" x14ac:dyDescent="0.35">
      <c r="B33" s="5">
        <f t="shared" si="1"/>
        <v>30</v>
      </c>
      <c r="C33" s="129" t="s">
        <v>127</v>
      </c>
      <c r="D33" s="134">
        <v>11</v>
      </c>
      <c r="E33" s="123">
        <v>0.5</v>
      </c>
      <c r="F33" s="122">
        <v>100</v>
      </c>
      <c r="G33" s="54" t="b">
        <f t="shared" si="0"/>
        <v>1</v>
      </c>
      <c r="J33" s="12">
        <f t="shared" si="2"/>
        <v>30</v>
      </c>
      <c r="K33" s="139" t="s">
        <v>115</v>
      </c>
      <c r="L33" s="46">
        <f>IF(K33="","",IF(VLOOKUP(K33,PlanTareas!$C:$D,2,FALSE)=0,"",VLOOKUP(K33,PlanTareas!$C:$D,2,FALSE)))</f>
        <v>11</v>
      </c>
      <c r="M33" s="145">
        <v>1</v>
      </c>
    </row>
    <row r="34" spans="2:13" x14ac:dyDescent="0.35">
      <c r="B34" s="5">
        <f t="shared" si="1"/>
        <v>31</v>
      </c>
      <c r="C34" s="129" t="s">
        <v>118</v>
      </c>
      <c r="D34" s="134">
        <v>11</v>
      </c>
      <c r="E34" s="123">
        <v>1</v>
      </c>
      <c r="F34" s="122">
        <v>100</v>
      </c>
      <c r="G34" s="54" t="b">
        <f t="shared" si="0"/>
        <v>1</v>
      </c>
      <c r="J34" s="12">
        <f t="shared" si="2"/>
        <v>31</v>
      </c>
      <c r="K34" s="139" t="s">
        <v>128</v>
      </c>
      <c r="L34" s="46">
        <f>IF(K34="","",IF(VLOOKUP(K34,PlanTareas!$C:$D,2,FALSE)=0,"",VLOOKUP(K34,PlanTareas!$C:$D,2,FALSE)))</f>
        <v>11</v>
      </c>
      <c r="M34" s="146">
        <v>1</v>
      </c>
    </row>
    <row r="35" spans="2:13" x14ac:dyDescent="0.35">
      <c r="B35" s="5">
        <f t="shared" si="1"/>
        <v>32</v>
      </c>
      <c r="C35" s="129" t="s">
        <v>132</v>
      </c>
      <c r="D35" s="134">
        <v>11</v>
      </c>
      <c r="E35" s="123">
        <v>0.5</v>
      </c>
      <c r="F35" s="122">
        <v>100</v>
      </c>
      <c r="G35" s="54" t="b">
        <f t="shared" ref="G35:G66" si="3">IF(C35="","",(F35=100))</f>
        <v>1</v>
      </c>
      <c r="J35" s="12">
        <f t="shared" si="2"/>
        <v>32</v>
      </c>
      <c r="K35" s="139" t="s">
        <v>116</v>
      </c>
      <c r="L35" s="46">
        <f>IF(K35="","",IF(VLOOKUP(K35,PlanTareas!$C:$D,2,FALSE)=0,"",VLOOKUP(K35,PlanTareas!$C:$D,2,FALSE)))</f>
        <v>11</v>
      </c>
      <c r="M35" s="145">
        <v>1</v>
      </c>
    </row>
    <row r="36" spans="2:13" x14ac:dyDescent="0.35">
      <c r="B36" s="5">
        <f t="shared" si="1"/>
        <v>33</v>
      </c>
      <c r="C36" s="129" t="s">
        <v>119</v>
      </c>
      <c r="D36" s="134">
        <v>11</v>
      </c>
      <c r="E36" s="123">
        <v>4</v>
      </c>
      <c r="F36" s="122">
        <v>100</v>
      </c>
      <c r="G36" s="54" t="b">
        <f t="shared" si="3"/>
        <v>1</v>
      </c>
      <c r="J36" s="12">
        <f t="shared" si="2"/>
        <v>33</v>
      </c>
      <c r="K36" s="139" t="s">
        <v>117</v>
      </c>
      <c r="L36" s="46">
        <f>IF(K36="","",IF(VLOOKUP(K36,PlanTareas!$C:$D,2,FALSE)=0,"",VLOOKUP(K36,PlanTareas!$C:$D,2,FALSE)))</f>
        <v>11</v>
      </c>
      <c r="M36" s="146">
        <v>1</v>
      </c>
    </row>
    <row r="37" spans="2:13" x14ac:dyDescent="0.35">
      <c r="B37" s="5">
        <f t="shared" si="1"/>
        <v>34</v>
      </c>
      <c r="C37" s="129" t="s">
        <v>120</v>
      </c>
      <c r="D37" s="134">
        <v>11</v>
      </c>
      <c r="E37" s="123">
        <v>1.5</v>
      </c>
      <c r="F37" s="122">
        <v>100</v>
      </c>
      <c r="G37" s="54" t="b">
        <f t="shared" si="3"/>
        <v>1</v>
      </c>
      <c r="J37" s="12">
        <f t="shared" si="2"/>
        <v>34</v>
      </c>
      <c r="K37" s="139" t="s">
        <v>127</v>
      </c>
      <c r="L37" s="46">
        <f>IF(K37="","",IF(VLOOKUP(K37,PlanTareas!$C:$D,2,FALSE)=0,"",VLOOKUP(K37,PlanTareas!$C:$D,2,FALSE)))</f>
        <v>11</v>
      </c>
      <c r="M37" s="145">
        <v>1</v>
      </c>
    </row>
    <row r="38" spans="2:13" x14ac:dyDescent="0.35">
      <c r="B38" s="5">
        <f t="shared" si="1"/>
        <v>35</v>
      </c>
      <c r="C38" s="129" t="s">
        <v>128</v>
      </c>
      <c r="D38" s="134">
        <v>11</v>
      </c>
      <c r="E38" s="123">
        <v>2</v>
      </c>
      <c r="F38" s="146">
        <v>100</v>
      </c>
      <c r="G38" s="54" t="b">
        <f t="shared" si="3"/>
        <v>1</v>
      </c>
      <c r="J38" s="12">
        <f t="shared" si="2"/>
        <v>35</v>
      </c>
      <c r="K38" s="139" t="s">
        <v>118</v>
      </c>
      <c r="L38" s="46">
        <f>IF(K38="","",IF(VLOOKUP(K38,PlanTareas!$C:$D,2,FALSE)=0,"",VLOOKUP(K38,PlanTareas!$C:$D,2,FALSE)))</f>
        <v>11</v>
      </c>
      <c r="M38" s="146">
        <v>1</v>
      </c>
    </row>
    <row r="39" spans="2:13" x14ac:dyDescent="0.35">
      <c r="B39" s="5">
        <f t="shared" si="1"/>
        <v>36</v>
      </c>
      <c r="C39" s="129" t="s">
        <v>111</v>
      </c>
      <c r="D39" s="134">
        <v>11</v>
      </c>
      <c r="E39" s="123">
        <v>2</v>
      </c>
      <c r="F39" s="146">
        <v>100</v>
      </c>
      <c r="G39" s="54" t="b">
        <f t="shared" si="3"/>
        <v>1</v>
      </c>
      <c r="J39" s="12">
        <f t="shared" si="2"/>
        <v>36</v>
      </c>
      <c r="K39" s="139" t="s">
        <v>129</v>
      </c>
      <c r="L39" s="46">
        <f>IF(K39="","",IF(VLOOKUP(K39,PlanTareas!$C:$D,2,FALSE)=0,"",VLOOKUP(K39,PlanTareas!$C:$D,2,FALSE)))</f>
        <v>11</v>
      </c>
      <c r="M39" s="145">
        <v>1</v>
      </c>
    </row>
    <row r="40" spans="2:13" x14ac:dyDescent="0.35">
      <c r="B40" s="5">
        <f t="shared" si="1"/>
        <v>37</v>
      </c>
      <c r="C40" s="129" t="s">
        <v>113</v>
      </c>
      <c r="D40" s="134">
        <v>11</v>
      </c>
      <c r="E40" s="123">
        <v>1</v>
      </c>
      <c r="F40" s="146">
        <v>100</v>
      </c>
      <c r="G40" s="54" t="b">
        <f t="shared" si="3"/>
        <v>1</v>
      </c>
      <c r="J40" s="12">
        <f t="shared" si="2"/>
        <v>37</v>
      </c>
      <c r="K40" s="139" t="s">
        <v>130</v>
      </c>
      <c r="L40" s="46">
        <f>IF(K40="","",IF(VLOOKUP(K40,PlanTareas!$C:$D,2,FALSE)=0,"",VLOOKUP(K40,PlanTareas!$C:$D,2,FALSE)))</f>
        <v>11</v>
      </c>
      <c r="M40" s="146">
        <v>1</v>
      </c>
    </row>
    <row r="41" spans="2:13" x14ac:dyDescent="0.35">
      <c r="B41" s="5">
        <f t="shared" si="1"/>
        <v>38</v>
      </c>
      <c r="C41" s="129"/>
      <c r="D41" s="134"/>
      <c r="E41" s="123"/>
      <c r="F41" s="3"/>
      <c r="G41" s="54" t="str">
        <f t="shared" si="3"/>
        <v/>
      </c>
      <c r="J41" s="12">
        <f t="shared" si="2"/>
        <v>38</v>
      </c>
      <c r="K41" s="139" t="s">
        <v>131</v>
      </c>
      <c r="L41" s="46">
        <f>IF(K41="","",IF(VLOOKUP(K41,PlanTareas!$C:$D,2,FALSE)=0,"",VLOOKUP(K41,PlanTareas!$C:$D,2,FALSE)))</f>
        <v>11</v>
      </c>
      <c r="M41" s="145">
        <v>1</v>
      </c>
    </row>
    <row r="42" spans="2:13" x14ac:dyDescent="0.35">
      <c r="B42" s="5">
        <f t="shared" si="1"/>
        <v>39</v>
      </c>
      <c r="C42" s="129"/>
      <c r="D42" s="135"/>
      <c r="E42" s="1"/>
      <c r="F42" s="3"/>
      <c r="G42" s="54" t="str">
        <f t="shared" si="3"/>
        <v/>
      </c>
      <c r="J42" s="12">
        <f>1+J41</f>
        <v>39</v>
      </c>
      <c r="K42" s="139" t="s">
        <v>132</v>
      </c>
      <c r="L42" s="46">
        <f>IF(K42="","",IF(VLOOKUP(K42,PlanTareas!$C:$D,2,FALSE)=0,"",VLOOKUP(K42,PlanTareas!$C:$D,2,FALSE)))</f>
        <v>11</v>
      </c>
      <c r="M42" s="146">
        <v>1</v>
      </c>
    </row>
    <row r="43" spans="2:13" x14ac:dyDescent="0.35">
      <c r="B43" s="5">
        <f t="shared" si="1"/>
        <v>40</v>
      </c>
      <c r="C43" s="129"/>
      <c r="D43" s="135"/>
      <c r="E43" s="1"/>
      <c r="F43" s="3"/>
      <c r="G43" s="54" t="str">
        <f t="shared" si="3"/>
        <v/>
      </c>
      <c r="J43" s="12">
        <f t="shared" si="2"/>
        <v>40</v>
      </c>
      <c r="K43" s="139" t="s">
        <v>119</v>
      </c>
      <c r="L43" s="46">
        <f>IF(K43="","",IF(VLOOKUP(K43,PlanTareas!$C:$D,2,FALSE)=0,"",VLOOKUP(K43,PlanTareas!$C:$D,2,FALSE)))</f>
        <v>11</v>
      </c>
      <c r="M43" s="145">
        <v>1</v>
      </c>
    </row>
    <row r="44" spans="2:13" x14ac:dyDescent="0.35">
      <c r="B44" s="5">
        <f t="shared" si="1"/>
        <v>41</v>
      </c>
      <c r="C44" s="129"/>
      <c r="D44" s="135"/>
      <c r="E44" s="1"/>
      <c r="F44" s="3"/>
      <c r="G44" s="54" t="str">
        <f t="shared" si="3"/>
        <v/>
      </c>
      <c r="J44" s="12">
        <f t="shared" si="2"/>
        <v>41</v>
      </c>
      <c r="K44" s="140" t="s">
        <v>120</v>
      </c>
      <c r="L44" s="46">
        <f>IF(K44="","",IF(VLOOKUP(K44,PlanTareas!$C:$D,2,FALSE)=0,"",VLOOKUP(K44,PlanTareas!$C:$D,2,FALSE)))</f>
        <v>11</v>
      </c>
      <c r="M44" s="145">
        <v>1</v>
      </c>
    </row>
    <row r="45" spans="2:13" x14ac:dyDescent="0.35">
      <c r="B45" s="5">
        <f t="shared" si="1"/>
        <v>42</v>
      </c>
      <c r="C45" s="129"/>
      <c r="D45" s="135"/>
      <c r="E45" s="1"/>
      <c r="F45" s="3"/>
      <c r="G45" s="54" t="str">
        <f t="shared" si="3"/>
        <v/>
      </c>
      <c r="J45" s="12">
        <f t="shared" si="2"/>
        <v>42</v>
      </c>
      <c r="K45" s="140" t="s">
        <v>121</v>
      </c>
      <c r="L45" s="46">
        <f>IF(K45="","",IF(VLOOKUP(K45,PlanTareas!$C:$D,2,FALSE)=0,"",VLOOKUP(K45,PlanTareas!$C:$D,2,FALSE)))</f>
        <v>11</v>
      </c>
      <c r="M45" s="145">
        <v>1</v>
      </c>
    </row>
    <row r="46" spans="2:13" x14ac:dyDescent="0.35">
      <c r="B46" s="5">
        <f t="shared" si="1"/>
        <v>43</v>
      </c>
      <c r="C46" s="129"/>
      <c r="D46" s="135"/>
      <c r="E46" s="1"/>
      <c r="F46" s="3"/>
      <c r="G46" s="54" t="str">
        <f t="shared" si="3"/>
        <v/>
      </c>
      <c r="J46" s="12">
        <f t="shared" si="2"/>
        <v>43</v>
      </c>
      <c r="K46" s="140" t="s">
        <v>122</v>
      </c>
      <c r="L46" s="46">
        <f>IF(K46="","",IF(VLOOKUP(K46,PlanTareas!$C:$D,2,FALSE)=0,"",VLOOKUP(K46,PlanTareas!$C:$D,2,FALSE)))</f>
        <v>11</v>
      </c>
      <c r="M46" s="145">
        <v>1</v>
      </c>
    </row>
    <row r="47" spans="2:13" x14ac:dyDescent="0.35">
      <c r="B47" s="5">
        <f t="shared" si="1"/>
        <v>44</v>
      </c>
      <c r="C47" s="129"/>
      <c r="D47" s="135"/>
      <c r="E47" s="1"/>
      <c r="F47" s="3"/>
      <c r="G47" s="54" t="str">
        <f t="shared" si="3"/>
        <v/>
      </c>
      <c r="J47" s="12">
        <f t="shared" si="2"/>
        <v>44</v>
      </c>
      <c r="K47" s="141"/>
      <c r="L47" s="46"/>
      <c r="M47" s="145"/>
    </row>
    <row r="48" spans="2:13" x14ac:dyDescent="0.35">
      <c r="B48" s="5">
        <f t="shared" si="1"/>
        <v>45</v>
      </c>
      <c r="C48" s="129"/>
      <c r="D48" s="135"/>
      <c r="E48" s="1"/>
      <c r="F48" s="3"/>
      <c r="G48" s="54" t="str">
        <f t="shared" si="3"/>
        <v/>
      </c>
      <c r="J48" s="12">
        <f t="shared" si="2"/>
        <v>45</v>
      </c>
      <c r="K48" s="141"/>
      <c r="L48" s="46"/>
      <c r="M48" s="145"/>
    </row>
    <row r="49" spans="2:13" x14ac:dyDescent="0.35">
      <c r="B49" s="5">
        <f t="shared" si="1"/>
        <v>46</v>
      </c>
      <c r="C49" s="129"/>
      <c r="D49" s="135"/>
      <c r="E49" s="1"/>
      <c r="F49" s="3"/>
      <c r="G49" s="54" t="str">
        <f t="shared" si="3"/>
        <v/>
      </c>
      <c r="J49" s="12">
        <f>1+J48</f>
        <v>46</v>
      </c>
      <c r="K49" s="26"/>
      <c r="L49" s="46" t="str">
        <f>IF(K49="","",IF(VLOOKUP(K49,PlanTareas!$C:$D,2,FALSE)=0,"",VLOOKUP(K49,PlanTareas!$C:$D,2,FALSE)))</f>
        <v/>
      </c>
      <c r="M49" s="146"/>
    </row>
    <row r="50" spans="2:13" x14ac:dyDescent="0.35">
      <c r="B50" s="5">
        <f t="shared" si="1"/>
        <v>47</v>
      </c>
      <c r="C50" s="129"/>
      <c r="D50" s="135"/>
      <c r="E50" s="1"/>
      <c r="F50" s="3"/>
      <c r="G50" s="54" t="str">
        <f t="shared" si="3"/>
        <v/>
      </c>
      <c r="J50" s="12">
        <f t="shared" si="2"/>
        <v>47</v>
      </c>
      <c r="K50" s="1"/>
      <c r="L50" s="46" t="str">
        <f>IF(K50="","",IF(VLOOKUP(K50,PlanTareas!$C:$D,2,FALSE)=0,"",VLOOKUP(K50,PlanTareas!$C:$D,2,FALSE)))</f>
        <v/>
      </c>
      <c r="M50" s="147"/>
    </row>
    <row r="51" spans="2:13" x14ac:dyDescent="0.35">
      <c r="B51" s="5">
        <f t="shared" si="1"/>
        <v>48</v>
      </c>
      <c r="C51" s="129"/>
      <c r="D51" s="135"/>
      <c r="E51" s="1"/>
      <c r="F51" s="3"/>
      <c r="G51" s="54" t="str">
        <f t="shared" si="3"/>
        <v/>
      </c>
      <c r="J51" s="12">
        <f t="shared" si="2"/>
        <v>48</v>
      </c>
      <c r="K51" s="1"/>
      <c r="L51" s="46" t="str">
        <f>IF(K51="","",IF(VLOOKUP(K51,PlanTareas!$C:$D,2,FALSE)=0,"",VLOOKUP(K51,PlanTareas!$C:$D,2,FALSE)))</f>
        <v/>
      </c>
      <c r="M51" s="146"/>
    </row>
    <row r="52" spans="2:13" x14ac:dyDescent="0.35">
      <c r="B52" s="5">
        <f t="shared" si="1"/>
        <v>49</v>
      </c>
      <c r="C52" s="129"/>
      <c r="D52" s="135"/>
      <c r="E52" s="1"/>
      <c r="F52" s="3"/>
      <c r="G52" s="54" t="str">
        <f t="shared" si="3"/>
        <v/>
      </c>
      <c r="J52" s="12">
        <f>1+J51</f>
        <v>49</v>
      </c>
      <c r="K52" s="1"/>
      <c r="L52" s="46" t="str">
        <f>IF(K52="","",IF(VLOOKUP(K52,PlanTareas!$C:$D,2,FALSE)=0,"",VLOOKUP(K52,PlanTareas!$C:$D,2,FALSE)))</f>
        <v/>
      </c>
      <c r="M52" s="146"/>
    </row>
    <row r="53" spans="2:13" x14ac:dyDescent="0.35">
      <c r="B53" s="5">
        <f t="shared" si="1"/>
        <v>50</v>
      </c>
      <c r="C53" s="129"/>
      <c r="D53" s="135"/>
      <c r="E53" s="1"/>
      <c r="F53" s="3"/>
      <c r="G53" s="54" t="str">
        <f t="shared" si="3"/>
        <v/>
      </c>
      <c r="J53" s="12">
        <f t="shared" si="2"/>
        <v>50</v>
      </c>
      <c r="K53" s="1"/>
      <c r="L53" s="46" t="str">
        <f>IF(K53="","",IF(VLOOKUP(K53,PlanTareas!$C:$D,2,FALSE)=0,"",VLOOKUP(K53,PlanTareas!$C:$D,2,FALSE)))</f>
        <v/>
      </c>
      <c r="M53" s="146"/>
    </row>
    <row r="54" spans="2:13" x14ac:dyDescent="0.35">
      <c r="B54" s="5">
        <f t="shared" si="1"/>
        <v>51</v>
      </c>
      <c r="C54" s="129"/>
      <c r="D54" s="135"/>
      <c r="E54" s="1"/>
      <c r="F54" s="3"/>
      <c r="G54" s="54" t="str">
        <f t="shared" si="3"/>
        <v/>
      </c>
      <c r="J54" s="12">
        <f t="shared" si="2"/>
        <v>51</v>
      </c>
      <c r="K54" s="1"/>
      <c r="L54" s="46" t="str">
        <f>IF(K54="","",IF(VLOOKUP(K54,PlanTareas!$C:$D,2,FALSE)=0,"",VLOOKUP(K54,PlanTareas!$C:$D,2,FALSE)))</f>
        <v/>
      </c>
      <c r="M54" s="146"/>
    </row>
    <row r="55" spans="2:13" x14ac:dyDescent="0.35">
      <c r="B55" s="5">
        <f t="shared" si="1"/>
        <v>52</v>
      </c>
      <c r="C55" s="129"/>
      <c r="D55" s="135"/>
      <c r="E55" s="1"/>
      <c r="F55" s="3"/>
      <c r="G55" s="54" t="str">
        <f t="shared" si="3"/>
        <v/>
      </c>
      <c r="J55" s="12">
        <f t="shared" si="2"/>
        <v>52</v>
      </c>
      <c r="K55" s="1"/>
      <c r="L55" s="46" t="str">
        <f>IF(K55="","",IF(VLOOKUP(K55,PlanTareas!$C:$D,2,FALSE)=0,"",VLOOKUP(K55,PlanTareas!$C:$D,2,FALSE)))</f>
        <v/>
      </c>
      <c r="M55" s="146"/>
    </row>
    <row r="56" spans="2:13" x14ac:dyDescent="0.35">
      <c r="B56" s="5">
        <f t="shared" si="1"/>
        <v>53</v>
      </c>
      <c r="C56" s="129"/>
      <c r="D56" s="135"/>
      <c r="E56" s="1"/>
      <c r="F56" s="3"/>
      <c r="G56" s="54" t="str">
        <f t="shared" si="3"/>
        <v/>
      </c>
      <c r="J56" s="12">
        <f t="shared" si="2"/>
        <v>53</v>
      </c>
      <c r="K56" s="1"/>
      <c r="L56" s="46" t="str">
        <f>IF(K56="","",IF(VLOOKUP(K56,PlanTareas!$C:$D,2,FALSE)=0,"",VLOOKUP(K56,PlanTareas!$C:$D,2,FALSE)))</f>
        <v/>
      </c>
      <c r="M56" s="147"/>
    </row>
    <row r="57" spans="2:13" x14ac:dyDescent="0.35">
      <c r="B57" s="5">
        <f t="shared" si="1"/>
        <v>54</v>
      </c>
      <c r="C57" s="129"/>
      <c r="D57" s="135"/>
      <c r="E57" s="1"/>
      <c r="F57" s="3"/>
      <c r="G57" s="54" t="str">
        <f t="shared" si="3"/>
        <v/>
      </c>
      <c r="J57" s="12">
        <f t="shared" si="2"/>
        <v>54</v>
      </c>
      <c r="K57" s="1"/>
      <c r="L57" s="46" t="str">
        <f>IF(K57="","",IF(VLOOKUP(K57,PlanTareas!$C:$D,2,FALSE)=0,"",VLOOKUP(K57,PlanTareas!$C:$D,2,FALSE)))</f>
        <v/>
      </c>
      <c r="M57" s="146"/>
    </row>
    <row r="58" spans="2:13" x14ac:dyDescent="0.35">
      <c r="B58" s="5">
        <f t="shared" si="1"/>
        <v>55</v>
      </c>
      <c r="C58" s="6"/>
      <c r="D58" s="124"/>
      <c r="E58" s="1"/>
      <c r="F58" s="3"/>
      <c r="G58" s="54" t="str">
        <f t="shared" si="3"/>
        <v/>
      </c>
      <c r="J58" s="12">
        <f t="shared" si="2"/>
        <v>55</v>
      </c>
      <c r="K58" s="1"/>
      <c r="L58" s="46" t="str">
        <f>IF(K58="","",IF(VLOOKUP(K58,PlanTareas!$C:$D,2,FALSE)=0,"",VLOOKUP(K58,PlanTareas!$C:$D,2,FALSE)))</f>
        <v/>
      </c>
      <c r="M58" s="146"/>
    </row>
    <row r="59" spans="2:13" x14ac:dyDescent="0.35">
      <c r="B59" s="5">
        <f t="shared" si="1"/>
        <v>56</v>
      </c>
      <c r="C59" s="6"/>
      <c r="D59" s="124"/>
      <c r="E59" s="1"/>
      <c r="F59" s="3"/>
      <c r="G59" s="54" t="str">
        <f t="shared" si="3"/>
        <v/>
      </c>
      <c r="J59" s="12">
        <f t="shared" si="2"/>
        <v>56</v>
      </c>
      <c r="K59" s="1"/>
      <c r="L59" s="46" t="str">
        <f>IF(K59="","",IF(VLOOKUP(K59,PlanTareas!$C:$D,2,FALSE)=0,"",VLOOKUP(K59,PlanTareas!$C:$D,2,FALSE)))</f>
        <v/>
      </c>
      <c r="M59" s="146"/>
    </row>
    <row r="60" spans="2:13" x14ac:dyDescent="0.35">
      <c r="B60" s="5">
        <f t="shared" si="1"/>
        <v>57</v>
      </c>
      <c r="C60" s="6"/>
      <c r="D60" s="124"/>
      <c r="E60" s="1"/>
      <c r="F60" s="3"/>
      <c r="G60" s="54" t="str">
        <f t="shared" si="3"/>
        <v/>
      </c>
      <c r="J60" s="12">
        <f t="shared" si="2"/>
        <v>57</v>
      </c>
      <c r="K60" s="1"/>
      <c r="L60" s="46" t="str">
        <f>IF(K60="","",IF(VLOOKUP(K60,PlanTareas!$C:$D,2,FALSE)=0,"",VLOOKUP(K60,PlanTareas!$C:$D,2,FALSE)))</f>
        <v/>
      </c>
      <c r="M60" s="147"/>
    </row>
    <row r="61" spans="2:13" x14ac:dyDescent="0.35">
      <c r="B61" s="5">
        <f t="shared" si="1"/>
        <v>58</v>
      </c>
      <c r="C61" s="6"/>
      <c r="D61" s="124"/>
      <c r="E61" s="1"/>
      <c r="F61" s="3"/>
      <c r="G61" s="54" t="str">
        <f t="shared" si="3"/>
        <v/>
      </c>
      <c r="J61" s="12">
        <f t="shared" si="2"/>
        <v>58</v>
      </c>
      <c r="K61" s="1"/>
      <c r="L61" s="46" t="str">
        <f>IF(K61="","",IF(VLOOKUP(K61,PlanTareas!$C:$D,2,FALSE)=0,"",VLOOKUP(K61,PlanTareas!$C:$D,2,FALSE)))</f>
        <v/>
      </c>
      <c r="M61" s="146"/>
    </row>
    <row r="62" spans="2:13" x14ac:dyDescent="0.35">
      <c r="B62" s="5">
        <f t="shared" si="1"/>
        <v>59</v>
      </c>
      <c r="C62" s="6"/>
      <c r="D62" s="124"/>
      <c r="E62" s="1"/>
      <c r="F62" s="3"/>
      <c r="G62" s="54" t="str">
        <f t="shared" si="3"/>
        <v/>
      </c>
      <c r="J62" s="12">
        <f t="shared" si="2"/>
        <v>59</v>
      </c>
      <c r="K62" s="1"/>
      <c r="L62" s="46" t="str">
        <f>IF(K62="","",IF(VLOOKUP(K62,PlanTareas!$C:$D,2,FALSE)=0,"",VLOOKUP(K62,PlanTareas!$C:$D,2,FALSE)))</f>
        <v/>
      </c>
      <c r="M62" s="146"/>
    </row>
    <row r="63" spans="2:13" x14ac:dyDescent="0.35">
      <c r="B63" s="5">
        <f t="shared" si="1"/>
        <v>60</v>
      </c>
      <c r="C63" s="6"/>
      <c r="D63" s="124"/>
      <c r="E63" s="1"/>
      <c r="F63" s="3"/>
      <c r="G63" s="54" t="str">
        <f t="shared" si="3"/>
        <v/>
      </c>
      <c r="J63" s="12">
        <f t="shared" si="2"/>
        <v>60</v>
      </c>
      <c r="K63" s="1"/>
      <c r="L63" s="46" t="str">
        <f>IF(K63="","",IF(VLOOKUP(K63,PlanTareas!$C:$D,2,FALSE)=0,"",VLOOKUP(K63,PlanTareas!$C:$D,2,FALSE)))</f>
        <v/>
      </c>
      <c r="M63" s="146"/>
    </row>
    <row r="64" spans="2:13" x14ac:dyDescent="0.35">
      <c r="B64" s="5">
        <f t="shared" si="1"/>
        <v>61</v>
      </c>
      <c r="C64" s="6"/>
      <c r="D64" s="124"/>
      <c r="E64" s="1"/>
      <c r="F64" s="3"/>
      <c r="G64" s="54" t="str">
        <f t="shared" si="3"/>
        <v/>
      </c>
      <c r="J64" s="12">
        <f t="shared" si="2"/>
        <v>61</v>
      </c>
      <c r="K64" s="1"/>
      <c r="L64" s="46" t="str">
        <f>IF(K64="","",IF(VLOOKUP(K64,PlanTareas!$C:$D,2,FALSE)=0,"",VLOOKUP(K64,PlanTareas!$C:$D,2,FALSE)))</f>
        <v/>
      </c>
      <c r="M64" s="147"/>
    </row>
    <row r="65" spans="2:13" x14ac:dyDescent="0.35">
      <c r="B65" s="5">
        <f t="shared" si="1"/>
        <v>62</v>
      </c>
      <c r="C65" s="6"/>
      <c r="D65" s="124"/>
      <c r="E65" s="1"/>
      <c r="F65" s="3"/>
      <c r="G65" s="54" t="str">
        <f t="shared" si="3"/>
        <v/>
      </c>
      <c r="J65" s="12">
        <f t="shared" si="2"/>
        <v>62</v>
      </c>
      <c r="K65" s="1"/>
      <c r="L65" s="46" t="str">
        <f>IF(K65="","",IF(VLOOKUP(K65,PlanTareas!$C:$D,2,FALSE)=0,"",VLOOKUP(K65,PlanTareas!$C:$D,2,FALSE)))</f>
        <v/>
      </c>
      <c r="M65" s="146"/>
    </row>
    <row r="66" spans="2:13" x14ac:dyDescent="0.35">
      <c r="B66" s="5">
        <f t="shared" si="1"/>
        <v>63</v>
      </c>
      <c r="C66" s="6"/>
      <c r="D66" s="124"/>
      <c r="E66" s="1"/>
      <c r="F66" s="3"/>
      <c r="G66" s="54" t="str">
        <f t="shared" si="3"/>
        <v/>
      </c>
      <c r="J66" s="12">
        <f t="shared" si="2"/>
        <v>63</v>
      </c>
      <c r="K66" s="1"/>
      <c r="L66" s="46" t="str">
        <f>IF(K66="","",IF(VLOOKUP(K66,PlanTareas!$C:$D,2,FALSE)=0,"",VLOOKUP(K66,PlanTareas!$C:$D,2,FALSE)))</f>
        <v/>
      </c>
      <c r="M66" s="146"/>
    </row>
    <row r="67" spans="2:13" x14ac:dyDescent="0.35">
      <c r="B67" s="5">
        <f t="shared" si="1"/>
        <v>64</v>
      </c>
      <c r="C67" s="6"/>
      <c r="D67" s="124"/>
      <c r="E67" s="1"/>
      <c r="F67" s="3"/>
      <c r="G67" s="54" t="str">
        <f t="shared" ref="G67:G92" si="4">IF(C67="","",(F67=100))</f>
        <v/>
      </c>
      <c r="J67" s="12">
        <f t="shared" si="2"/>
        <v>64</v>
      </c>
      <c r="K67" s="1"/>
      <c r="L67" s="46" t="str">
        <f>IF(K67="","",IF(VLOOKUP(K67,PlanTareas!$C:$D,2,FALSE)=0,"",VLOOKUP(K67,PlanTareas!$C:$D,2,FALSE)))</f>
        <v/>
      </c>
      <c r="M67" s="146"/>
    </row>
    <row r="68" spans="2:13" x14ac:dyDescent="0.35">
      <c r="B68" s="5">
        <f t="shared" si="1"/>
        <v>65</v>
      </c>
      <c r="C68" s="6"/>
      <c r="D68" s="124"/>
      <c r="E68" s="1"/>
      <c r="F68" s="3"/>
      <c r="G68" s="54" t="str">
        <f t="shared" si="4"/>
        <v/>
      </c>
      <c r="J68" s="12">
        <f t="shared" si="2"/>
        <v>65</v>
      </c>
      <c r="K68" s="1"/>
      <c r="L68" s="46" t="str">
        <f>IF(K68="","",IF(VLOOKUP(K68,PlanTareas!$C:$D,2,FALSE)=0,"",VLOOKUP(K68,PlanTareas!$C:$D,2,FALSE)))</f>
        <v/>
      </c>
      <c r="M68" s="147"/>
    </row>
    <row r="69" spans="2:13" x14ac:dyDescent="0.35">
      <c r="B69" s="5">
        <f t="shared" si="1"/>
        <v>66</v>
      </c>
      <c r="C69" s="6"/>
      <c r="D69" s="124"/>
      <c r="E69" s="1"/>
      <c r="F69" s="3"/>
      <c r="G69" s="54" t="str">
        <f t="shared" si="4"/>
        <v/>
      </c>
      <c r="J69" s="12">
        <f t="shared" si="2"/>
        <v>66</v>
      </c>
      <c r="K69" s="1"/>
      <c r="L69" s="46" t="str">
        <f>IF(K69="","",IF(VLOOKUP(K69,PlanTareas!$C:$D,2,FALSE)=0,"",VLOOKUP(K69,PlanTareas!$C:$D,2,FALSE)))</f>
        <v/>
      </c>
      <c r="M69" s="146"/>
    </row>
    <row r="70" spans="2:13" x14ac:dyDescent="0.35">
      <c r="B70" s="5">
        <f t="shared" ref="B70:B103" si="5">B69+1</f>
        <v>67</v>
      </c>
      <c r="C70" s="6"/>
      <c r="D70" s="124"/>
      <c r="E70" s="1"/>
      <c r="F70" s="3"/>
      <c r="G70" s="54" t="str">
        <f t="shared" si="4"/>
        <v/>
      </c>
      <c r="J70" s="12">
        <f t="shared" ref="J70:J103" si="6">1+J69</f>
        <v>67</v>
      </c>
      <c r="K70" s="1"/>
      <c r="L70" s="46" t="str">
        <f>IF(K70="","",IF(VLOOKUP(K70,PlanTareas!$C:$D,2,FALSE)=0,"",VLOOKUP(K70,PlanTareas!$C:$D,2,FALSE)))</f>
        <v/>
      </c>
      <c r="M70" s="146"/>
    </row>
    <row r="71" spans="2:13" x14ac:dyDescent="0.35">
      <c r="B71" s="5">
        <f t="shared" si="5"/>
        <v>68</v>
      </c>
      <c r="C71" s="6"/>
      <c r="D71" s="124"/>
      <c r="E71" s="1"/>
      <c r="F71" s="3"/>
      <c r="G71" s="54" t="str">
        <f t="shared" si="4"/>
        <v/>
      </c>
      <c r="J71" s="12">
        <f t="shared" si="6"/>
        <v>68</v>
      </c>
      <c r="K71" s="1"/>
      <c r="L71" s="46" t="str">
        <f>IF(K71="","",IF(VLOOKUP(K71,PlanTareas!$C:$D,2,FALSE)=0,"",VLOOKUP(K71,PlanTareas!$C:$D,2,FALSE)))</f>
        <v/>
      </c>
      <c r="M71" s="146"/>
    </row>
    <row r="72" spans="2:13" x14ac:dyDescent="0.35">
      <c r="B72" s="5">
        <f t="shared" si="5"/>
        <v>69</v>
      </c>
      <c r="C72" s="6"/>
      <c r="D72" s="7"/>
      <c r="E72" s="15"/>
      <c r="F72" s="1"/>
      <c r="G72" s="54" t="str">
        <f t="shared" si="4"/>
        <v/>
      </c>
      <c r="J72" s="12">
        <f t="shared" si="6"/>
        <v>69</v>
      </c>
      <c r="K72" s="1"/>
      <c r="L72" s="46" t="str">
        <f>IF(K72="","",IF(VLOOKUP(K72,PlanTareas!$C:$D,2,FALSE)=0,"",VLOOKUP(K72,PlanTareas!$C:$D,2,FALSE)))</f>
        <v/>
      </c>
      <c r="M72" s="147"/>
    </row>
    <row r="73" spans="2:13" x14ac:dyDescent="0.35">
      <c r="B73" s="5">
        <f t="shared" si="5"/>
        <v>70</v>
      </c>
      <c r="C73" s="6"/>
      <c r="D73" s="7"/>
      <c r="E73" s="15"/>
      <c r="F73" s="1"/>
      <c r="G73" s="54" t="str">
        <f t="shared" si="4"/>
        <v/>
      </c>
      <c r="J73" s="12">
        <f t="shared" si="6"/>
        <v>70</v>
      </c>
      <c r="K73" s="1"/>
      <c r="L73" s="46" t="str">
        <f>IF(K73="","",IF(VLOOKUP(K73,PlanTareas!$C:$D,2,FALSE)=0,"",VLOOKUP(K73,PlanTareas!$C:$D,2,FALSE)))</f>
        <v/>
      </c>
      <c r="M73" s="146"/>
    </row>
    <row r="74" spans="2:13" x14ac:dyDescent="0.35">
      <c r="B74" s="5">
        <f t="shared" si="5"/>
        <v>71</v>
      </c>
      <c r="C74" s="6"/>
      <c r="D74" s="7"/>
      <c r="E74" s="15"/>
      <c r="F74" s="1"/>
      <c r="G74" s="54" t="str">
        <f t="shared" si="4"/>
        <v/>
      </c>
      <c r="J74" s="12">
        <f t="shared" si="6"/>
        <v>71</v>
      </c>
      <c r="K74" s="1"/>
      <c r="L74" s="46" t="str">
        <f>IF(K74="","",IF(VLOOKUP(K74,PlanTareas!$C:$D,2,FALSE)=0,"",VLOOKUP(K74,PlanTareas!$C:$D,2,FALSE)))</f>
        <v/>
      </c>
      <c r="M74" s="146"/>
    </row>
    <row r="75" spans="2:13" x14ac:dyDescent="0.35">
      <c r="B75" s="5">
        <f t="shared" si="5"/>
        <v>72</v>
      </c>
      <c r="C75" s="6"/>
      <c r="D75" s="7"/>
      <c r="E75" s="15"/>
      <c r="F75" s="1"/>
      <c r="G75" s="54" t="str">
        <f t="shared" si="4"/>
        <v/>
      </c>
      <c r="J75" s="12">
        <f t="shared" si="6"/>
        <v>72</v>
      </c>
      <c r="K75" s="1"/>
      <c r="L75" s="46" t="str">
        <f>IF(K75="","",IF(VLOOKUP(K75,PlanTareas!$C:$D,2,FALSE)=0,"",VLOOKUP(K75,PlanTareas!$C:$D,2,FALSE)))</f>
        <v/>
      </c>
      <c r="M75" s="146"/>
    </row>
    <row r="76" spans="2:13" x14ac:dyDescent="0.35">
      <c r="B76" s="5">
        <f t="shared" si="5"/>
        <v>73</v>
      </c>
      <c r="C76" s="6"/>
      <c r="D76" s="7"/>
      <c r="E76" s="15"/>
      <c r="F76" s="1"/>
      <c r="G76" s="54" t="str">
        <f t="shared" si="4"/>
        <v/>
      </c>
      <c r="J76" s="12">
        <f t="shared" si="6"/>
        <v>73</v>
      </c>
      <c r="K76" s="1"/>
      <c r="L76" s="46" t="str">
        <f>IF(K76="","",IF(VLOOKUP(K76,PlanTareas!$C:$D,2,FALSE)=0,"",VLOOKUP(K76,PlanTareas!$C:$D,2,FALSE)))</f>
        <v/>
      </c>
      <c r="M76" s="146"/>
    </row>
    <row r="77" spans="2:13" x14ac:dyDescent="0.35">
      <c r="B77" s="5">
        <f t="shared" si="5"/>
        <v>74</v>
      </c>
      <c r="C77" s="6"/>
      <c r="D77" s="7"/>
      <c r="E77" s="15"/>
      <c r="F77" s="1"/>
      <c r="G77" s="54" t="str">
        <f t="shared" si="4"/>
        <v/>
      </c>
      <c r="J77" s="12">
        <f t="shared" si="6"/>
        <v>74</v>
      </c>
      <c r="K77" s="1"/>
      <c r="L77" s="46" t="str">
        <f>IF(K77="","",IF(VLOOKUP(K77,PlanTareas!$C:$D,2,FALSE)=0,"",VLOOKUP(K77,PlanTareas!$C:$D,2,FALSE)))</f>
        <v/>
      </c>
      <c r="M77" s="146"/>
    </row>
    <row r="78" spans="2:13" x14ac:dyDescent="0.35">
      <c r="B78" s="5">
        <f t="shared" si="5"/>
        <v>75</v>
      </c>
      <c r="C78" s="6"/>
      <c r="D78" s="7"/>
      <c r="E78" s="15"/>
      <c r="F78" s="1"/>
      <c r="G78" s="54" t="str">
        <f t="shared" si="4"/>
        <v/>
      </c>
      <c r="J78" s="12">
        <f t="shared" si="6"/>
        <v>75</v>
      </c>
      <c r="K78" s="1"/>
      <c r="L78" s="46" t="str">
        <f>IF(K78="","",IF(VLOOKUP(K78,PlanTareas!$C:$D,2,FALSE)=0,"",VLOOKUP(K78,PlanTareas!$C:$D,2,FALSE)))</f>
        <v/>
      </c>
      <c r="M78" s="146"/>
    </row>
    <row r="79" spans="2:13" x14ac:dyDescent="0.35">
      <c r="B79" s="5">
        <f t="shared" si="5"/>
        <v>76</v>
      </c>
      <c r="C79" s="6"/>
      <c r="D79" s="7"/>
      <c r="E79" s="15"/>
      <c r="F79" s="1"/>
      <c r="G79" s="54" t="str">
        <f t="shared" si="4"/>
        <v/>
      </c>
      <c r="J79" s="12">
        <f t="shared" si="6"/>
        <v>76</v>
      </c>
      <c r="K79" s="1"/>
      <c r="L79" s="46" t="str">
        <f>IF(K79="","",IF(VLOOKUP(K79,PlanTareas!$C:$D,2,FALSE)=0,"",VLOOKUP(K79,PlanTareas!$C:$D,2,FALSE)))</f>
        <v/>
      </c>
      <c r="M79" s="147"/>
    </row>
    <row r="80" spans="2:13" x14ac:dyDescent="0.35">
      <c r="B80" s="5">
        <f t="shared" si="5"/>
        <v>77</v>
      </c>
      <c r="C80" s="6"/>
      <c r="D80" s="7"/>
      <c r="E80" s="15"/>
      <c r="F80" s="1"/>
      <c r="G80" s="54" t="str">
        <f t="shared" si="4"/>
        <v/>
      </c>
      <c r="J80" s="12">
        <f t="shared" si="6"/>
        <v>77</v>
      </c>
      <c r="K80" s="1"/>
      <c r="L80" s="46" t="str">
        <f>IF(K80="","",IF(VLOOKUP(K80,PlanTareas!$C:$D,2,FALSE)=0,"",VLOOKUP(K80,PlanTareas!$C:$D,2,FALSE)))</f>
        <v/>
      </c>
      <c r="M80" s="146"/>
    </row>
    <row r="81" spans="2:13" x14ac:dyDescent="0.35">
      <c r="B81" s="5">
        <f t="shared" si="5"/>
        <v>78</v>
      </c>
      <c r="C81" s="6"/>
      <c r="D81" s="7"/>
      <c r="E81" s="15"/>
      <c r="F81" s="1"/>
      <c r="G81" s="54" t="str">
        <f t="shared" si="4"/>
        <v/>
      </c>
      <c r="J81" s="12">
        <f t="shared" si="6"/>
        <v>78</v>
      </c>
      <c r="K81" s="1"/>
      <c r="L81" s="46" t="str">
        <f>IF(K81="","",IF(VLOOKUP(K81,PlanTareas!$C:$D,2,FALSE)=0,"",VLOOKUP(K81,PlanTareas!$C:$D,2,FALSE)))</f>
        <v/>
      </c>
      <c r="M81" s="146"/>
    </row>
    <row r="82" spans="2:13" x14ac:dyDescent="0.35">
      <c r="B82" s="5">
        <f t="shared" si="5"/>
        <v>79</v>
      </c>
      <c r="C82" s="6"/>
      <c r="D82" s="7"/>
      <c r="E82" s="15"/>
      <c r="F82" s="1"/>
      <c r="G82" s="54" t="str">
        <f t="shared" si="4"/>
        <v/>
      </c>
      <c r="J82" s="12">
        <f t="shared" si="6"/>
        <v>79</v>
      </c>
      <c r="K82" s="1"/>
      <c r="L82" s="46" t="str">
        <f>IF(K82="","",IF(VLOOKUP(K82,PlanTareas!$C:$D,2,FALSE)=0,"",VLOOKUP(K82,PlanTareas!$C:$D,2,FALSE)))</f>
        <v/>
      </c>
      <c r="M82" s="146"/>
    </row>
    <row r="83" spans="2:13" x14ac:dyDescent="0.35">
      <c r="B83" s="5">
        <f t="shared" si="5"/>
        <v>80</v>
      </c>
      <c r="C83" s="6"/>
      <c r="D83" s="7"/>
      <c r="E83" s="15"/>
      <c r="F83" s="1"/>
      <c r="G83" s="54" t="str">
        <f t="shared" si="4"/>
        <v/>
      </c>
      <c r="J83" s="12">
        <f t="shared" si="6"/>
        <v>80</v>
      </c>
      <c r="K83" s="1"/>
      <c r="L83" s="44" t="str">
        <f>IF(K83="","",IF(VLOOKUP(K83,PlanTareas!$C:$D,2,FALSE)=0,"",VLOOKUP(K83,PlanTareas!$C:$D,2,FALSE)))</f>
        <v/>
      </c>
      <c r="M83" s="146"/>
    </row>
    <row r="84" spans="2:13" x14ac:dyDescent="0.35">
      <c r="B84" s="5">
        <f t="shared" si="5"/>
        <v>81</v>
      </c>
      <c r="C84" s="6"/>
      <c r="D84" s="7"/>
      <c r="E84" s="15"/>
      <c r="F84" s="1"/>
      <c r="G84" s="54" t="str">
        <f t="shared" si="4"/>
        <v/>
      </c>
      <c r="J84" s="12">
        <f t="shared" si="6"/>
        <v>81</v>
      </c>
      <c r="K84" s="1"/>
      <c r="L84" s="44" t="str">
        <f>IF(K84="","",IF(VLOOKUP(K84,PlanTareas!$C:$D,2,FALSE)=0,"",VLOOKUP(K84,PlanTareas!$C:$D,2,FALSE)))</f>
        <v/>
      </c>
      <c r="M84" s="29"/>
    </row>
    <row r="85" spans="2:13" x14ac:dyDescent="0.35">
      <c r="B85" s="5">
        <f t="shared" si="5"/>
        <v>82</v>
      </c>
      <c r="C85" s="6"/>
      <c r="D85" s="7"/>
      <c r="E85" s="15"/>
      <c r="F85" s="1"/>
      <c r="G85" s="54" t="str">
        <f t="shared" si="4"/>
        <v/>
      </c>
      <c r="J85" s="12">
        <f t="shared" si="6"/>
        <v>82</v>
      </c>
      <c r="K85" s="1"/>
      <c r="L85" s="44" t="str">
        <f>IF(K85="","",IF(VLOOKUP(K85,PlanTareas!$C:$D,2,FALSE)=0,"",VLOOKUP(K85,PlanTareas!$C:$D,2,FALSE)))</f>
        <v/>
      </c>
      <c r="M85" s="29"/>
    </row>
    <row r="86" spans="2:13" x14ac:dyDescent="0.35">
      <c r="B86" s="5">
        <f t="shared" si="5"/>
        <v>83</v>
      </c>
      <c r="C86" s="6"/>
      <c r="D86" s="7"/>
      <c r="E86" s="15"/>
      <c r="F86" s="1"/>
      <c r="G86" s="54" t="str">
        <f t="shared" si="4"/>
        <v/>
      </c>
      <c r="J86" s="12">
        <f t="shared" si="6"/>
        <v>83</v>
      </c>
      <c r="K86" s="26"/>
      <c r="L86" s="44" t="str">
        <f>IF(K86="","",IF(VLOOKUP(K86,PlanTareas!$C:$D,2,FALSE)=0,"",VLOOKUP(K86,PlanTareas!$C:$D,2,FALSE)))</f>
        <v/>
      </c>
      <c r="M86" s="29"/>
    </row>
    <row r="87" spans="2:13" x14ac:dyDescent="0.35">
      <c r="B87" s="5">
        <f t="shared" si="5"/>
        <v>84</v>
      </c>
      <c r="C87" s="6"/>
      <c r="D87" s="7"/>
      <c r="E87" s="15"/>
      <c r="F87" s="1"/>
      <c r="G87" s="54" t="str">
        <f t="shared" si="4"/>
        <v/>
      </c>
      <c r="J87" s="12">
        <f t="shared" si="6"/>
        <v>84</v>
      </c>
      <c r="K87" s="26"/>
      <c r="L87" s="44" t="str">
        <f>IF(K87="","",IF(VLOOKUP(K87,PlanTareas!$C:$D,2,FALSE)=0,"",VLOOKUP(K87,PlanTareas!$C:$D,2,FALSE)))</f>
        <v/>
      </c>
      <c r="M87" s="29"/>
    </row>
    <row r="88" spans="2:13" x14ac:dyDescent="0.35">
      <c r="B88" s="5">
        <f t="shared" si="5"/>
        <v>85</v>
      </c>
      <c r="C88" s="6"/>
      <c r="D88" s="7"/>
      <c r="E88" s="15"/>
      <c r="F88" s="1"/>
      <c r="G88" s="54" t="str">
        <f t="shared" si="4"/>
        <v/>
      </c>
      <c r="J88" s="12">
        <f t="shared" si="6"/>
        <v>85</v>
      </c>
      <c r="K88" s="1"/>
      <c r="L88" s="44" t="str">
        <f>IF(K88="","",IF(VLOOKUP(K88,PlanTareas!$C:$D,2,FALSE)=0,"",VLOOKUP(K88,PlanTareas!$C:$D,2,FALSE)))</f>
        <v/>
      </c>
      <c r="M88" s="29"/>
    </row>
    <row r="89" spans="2:13" x14ac:dyDescent="0.35">
      <c r="B89" s="5">
        <f t="shared" si="5"/>
        <v>86</v>
      </c>
      <c r="C89" s="6"/>
      <c r="D89" s="7"/>
      <c r="E89" s="15"/>
      <c r="F89" s="1"/>
      <c r="G89" s="54" t="str">
        <f t="shared" si="4"/>
        <v/>
      </c>
      <c r="J89" s="12">
        <f t="shared" si="6"/>
        <v>86</v>
      </c>
      <c r="K89" s="26"/>
      <c r="L89" s="44" t="str">
        <f>IF(K89="","",IF(VLOOKUP(K89,PlanTareas!$C:$D,2,FALSE)=0,"",VLOOKUP(K89,PlanTareas!$C:$D,2,FALSE)))</f>
        <v/>
      </c>
      <c r="M89" s="29"/>
    </row>
    <row r="90" spans="2:13" x14ac:dyDescent="0.35">
      <c r="B90" s="5">
        <f t="shared" si="5"/>
        <v>87</v>
      </c>
      <c r="C90" s="6"/>
      <c r="D90" s="7"/>
      <c r="E90" s="15"/>
      <c r="F90" s="1"/>
      <c r="G90" s="54" t="str">
        <f t="shared" si="4"/>
        <v/>
      </c>
      <c r="J90" s="12">
        <f t="shared" si="6"/>
        <v>87</v>
      </c>
      <c r="K90" s="1"/>
      <c r="L90" s="44" t="str">
        <f>IF(K90="","",IF(VLOOKUP(K90,PlanTareas!$C:$D,2,FALSE)=0,"",VLOOKUP(K90,PlanTareas!$C:$D,2,FALSE)))</f>
        <v/>
      </c>
      <c r="M90" s="29"/>
    </row>
    <row r="91" spans="2:13" x14ac:dyDescent="0.35">
      <c r="B91" s="5">
        <f t="shared" si="5"/>
        <v>88</v>
      </c>
      <c r="C91" s="6"/>
      <c r="D91" s="7"/>
      <c r="E91" s="15"/>
      <c r="F91" s="1"/>
      <c r="G91" s="54" t="str">
        <f t="shared" si="4"/>
        <v/>
      </c>
      <c r="J91" s="12">
        <f t="shared" si="6"/>
        <v>88</v>
      </c>
      <c r="K91" s="26"/>
      <c r="L91" s="44" t="str">
        <f>IF(K91="","",IF(VLOOKUP(K91,PlanTareas!$C:$D,2,FALSE)=0,"",VLOOKUP(K91,PlanTareas!$C:$D,2,FALSE)))</f>
        <v/>
      </c>
      <c r="M91" s="29"/>
    </row>
    <row r="92" spans="2:13" x14ac:dyDescent="0.35">
      <c r="B92" s="5">
        <f t="shared" si="5"/>
        <v>89</v>
      </c>
      <c r="C92" s="9"/>
      <c r="D92" s="10"/>
      <c r="E92" s="31"/>
      <c r="F92" s="32"/>
      <c r="G92" s="55" t="str">
        <f t="shared" si="4"/>
        <v/>
      </c>
      <c r="J92" s="12">
        <f t="shared" si="6"/>
        <v>89</v>
      </c>
      <c r="K92" s="1"/>
      <c r="L92" s="44" t="str">
        <f>IF(K92="","",IF(VLOOKUP(K92,PlanTareas!$C:$D,2,FALSE)=0,"",VLOOKUP(K92,PlanTareas!$C:$D,2,FALSE)))</f>
        <v/>
      </c>
      <c r="M92" s="30"/>
    </row>
    <row r="93" spans="2:13" x14ac:dyDescent="0.35">
      <c r="B93" s="5">
        <f t="shared" si="5"/>
        <v>90</v>
      </c>
      <c r="J93" s="12">
        <f t="shared" si="6"/>
        <v>90</v>
      </c>
      <c r="K93" s="1"/>
      <c r="L93" s="44" t="str">
        <f>IF(K93="","",IF(VLOOKUP(K93,PlanTareas!$C:$D,2,FALSE)=0,"",VLOOKUP(K93,PlanTareas!$C:$D,2,FALSE)))</f>
        <v/>
      </c>
      <c r="M93" s="29"/>
    </row>
    <row r="94" spans="2:13" x14ac:dyDescent="0.35">
      <c r="B94" s="5">
        <f t="shared" si="5"/>
        <v>91</v>
      </c>
      <c r="J94" s="12">
        <f t="shared" si="6"/>
        <v>91</v>
      </c>
      <c r="K94" s="1"/>
      <c r="L94" s="44" t="str">
        <f>IF(K94="","",IF(VLOOKUP(K94,PlanTareas!$C:$D,2,FALSE)=0,"",VLOOKUP(K94,PlanTareas!$C:$D,2,FALSE)))</f>
        <v/>
      </c>
      <c r="M94" s="29"/>
    </row>
    <row r="95" spans="2:13" x14ac:dyDescent="0.35">
      <c r="B95" s="5">
        <f t="shared" si="5"/>
        <v>92</v>
      </c>
      <c r="J95" s="12">
        <f t="shared" si="6"/>
        <v>92</v>
      </c>
      <c r="K95" s="1"/>
      <c r="L95" s="44" t="str">
        <f>IF(K95="","",IF(VLOOKUP(K95,PlanTareas!$C:$D,2,FALSE)=0,"",VLOOKUP(K95,PlanTareas!$C:$D,2,FALSE)))</f>
        <v/>
      </c>
      <c r="M95" s="29"/>
    </row>
    <row r="96" spans="2:13" x14ac:dyDescent="0.35">
      <c r="B96" s="5">
        <f t="shared" si="5"/>
        <v>93</v>
      </c>
      <c r="J96" s="12">
        <f t="shared" si="6"/>
        <v>93</v>
      </c>
      <c r="K96" s="1"/>
      <c r="L96" s="44" t="str">
        <f>IF(K96="","",IF(VLOOKUP(K96,PlanTareas!$C:$D,2,FALSE)=0,"",VLOOKUP(K96,PlanTareas!$C:$D,2,FALSE)))</f>
        <v/>
      </c>
      <c r="M96" s="29"/>
    </row>
    <row r="97" spans="2:13" x14ac:dyDescent="0.35">
      <c r="B97" s="5">
        <f t="shared" si="5"/>
        <v>94</v>
      </c>
      <c r="J97" s="12">
        <f t="shared" si="6"/>
        <v>94</v>
      </c>
      <c r="K97" s="1"/>
      <c r="L97" s="44" t="str">
        <f>IF(K97="","",IF(VLOOKUP(K97,PlanTareas!$C:$D,2,FALSE)=0,"",VLOOKUP(K97,PlanTareas!$C:$D,2,FALSE)))</f>
        <v/>
      </c>
      <c r="M97" s="29"/>
    </row>
    <row r="98" spans="2:13" x14ac:dyDescent="0.35">
      <c r="B98" s="5">
        <f t="shared" si="5"/>
        <v>95</v>
      </c>
      <c r="J98" s="12">
        <f t="shared" si="6"/>
        <v>95</v>
      </c>
      <c r="K98" s="1"/>
      <c r="L98" s="44" t="str">
        <f>IF(K98="","",IF(VLOOKUP(K98,PlanTareas!$C:$D,2,FALSE)=0,"",VLOOKUP(K98,PlanTareas!$C:$D,2,FALSE)))</f>
        <v/>
      </c>
      <c r="M98" s="30"/>
    </row>
    <row r="99" spans="2:13" x14ac:dyDescent="0.35">
      <c r="B99" s="5">
        <f t="shared" si="5"/>
        <v>96</v>
      </c>
      <c r="J99" s="12">
        <f t="shared" si="6"/>
        <v>96</v>
      </c>
      <c r="K99" s="32"/>
      <c r="L99" s="44" t="str">
        <f>IF(K99="","",IF(VLOOKUP(K99,PlanTareas!$C:$D,2,FALSE)=0,"",VLOOKUP(K99,PlanTareas!$C:$D,2,FALSE)))</f>
        <v/>
      </c>
      <c r="M99" s="34"/>
    </row>
    <row r="100" spans="2:13" x14ac:dyDescent="0.35">
      <c r="B100" s="5">
        <f t="shared" si="5"/>
        <v>97</v>
      </c>
      <c r="J100" s="12">
        <f t="shared" si="6"/>
        <v>97</v>
      </c>
    </row>
    <row r="101" spans="2:13" x14ac:dyDescent="0.35">
      <c r="B101" s="5">
        <f t="shared" si="5"/>
        <v>98</v>
      </c>
      <c r="J101" s="12">
        <f t="shared" si="6"/>
        <v>98</v>
      </c>
    </row>
    <row r="102" spans="2:13" x14ac:dyDescent="0.35">
      <c r="B102" s="5">
        <f t="shared" si="5"/>
        <v>99</v>
      </c>
      <c r="J102" s="12">
        <f t="shared" si="6"/>
        <v>99</v>
      </c>
    </row>
    <row r="103" spans="2:13" x14ac:dyDescent="0.35">
      <c r="B103" s="8">
        <f t="shared" si="5"/>
        <v>100</v>
      </c>
      <c r="J103" s="33">
        <f t="shared" si="6"/>
        <v>100</v>
      </c>
    </row>
  </sheetData>
  <mergeCells count="3">
    <mergeCell ref="B1:D1"/>
    <mergeCell ref="F1:H1"/>
    <mergeCell ref="K1:N1"/>
  </mergeCells>
  <dataValidations count="2">
    <dataValidation type="list" allowBlank="1" showInputMessage="1" showErrorMessage="1" sqref="K49:K99 C26:C92" xr:uid="{5DECB1FD-9C84-5F4F-B30D-389F5A03AFC8}">
      <formula1>CodigosActividad</formula1>
    </dataValidation>
    <dataValidation type="whole" allowBlank="1" showInputMessage="1" showErrorMessage="1" errorTitle="Progreso%" error="El progreso es un valor entre 0 y 100" sqref="F4:F92" xr:uid="{4E7910DF-7B55-CF43-B132-20DD221D258A}">
      <formula1>0</formula1>
      <formula2>100</formula2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whole" allowBlank="1" showInputMessage="1" showErrorMessage="1" errorTitle="Semana máximo planificado" error="No se puede superar el maximo planificado" xr:uid="{6BDB820C-D262-A149-A9F5-420E306C936A}">
          <x14:formula1>
            <xm:f>1</xm:f>
          </x14:formula1>
          <x14:formula2>
            <xm:f>DatosProyecto!$A$3</xm:f>
          </x14:formula2>
          <xm:sqref>D42:D92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79A48-BBD5-5542-A97F-BD267377A7DA}">
  <dimension ref="B1:N103"/>
  <sheetViews>
    <sheetView showGridLines="0" topLeftCell="A14" zoomScale="72" zoomScaleNormal="72" workbookViewId="0">
      <selection activeCell="C31" sqref="C31"/>
    </sheetView>
  </sheetViews>
  <sheetFormatPr baseColWidth="10" defaultRowHeight="15.5" x14ac:dyDescent="0.35"/>
  <cols>
    <col min="2" max="2" width="7" customWidth="1"/>
    <col min="3" max="3" width="37.1640625" customWidth="1"/>
    <col min="4" max="4" width="10" customWidth="1"/>
    <col min="7" max="7" width="14.5" customWidth="1"/>
    <col min="10" max="10" width="9.5" customWidth="1"/>
    <col min="11" max="11" width="35.83203125" customWidth="1"/>
  </cols>
  <sheetData>
    <row r="1" spans="2:14" ht="26" x14ac:dyDescent="0.35">
      <c r="B1" s="169" t="s">
        <v>60</v>
      </c>
      <c r="C1" s="170"/>
      <c r="D1" s="172"/>
      <c r="F1" s="169"/>
      <c r="G1" s="170"/>
      <c r="H1" s="172"/>
      <c r="J1" s="28"/>
      <c r="K1" s="169" t="s">
        <v>43</v>
      </c>
      <c r="L1" s="170"/>
      <c r="M1" s="170"/>
      <c r="N1" s="172"/>
    </row>
    <row r="2" spans="2:14" ht="23.25" customHeight="1" x14ac:dyDescent="0.35">
      <c r="E2" s="25"/>
      <c r="J2" s="28"/>
      <c r="L2" s="28"/>
      <c r="M2" s="28"/>
    </row>
    <row r="3" spans="2:14" x14ac:dyDescent="0.35">
      <c r="B3" s="117" t="s">
        <v>1</v>
      </c>
      <c r="C3" s="101" t="s">
        <v>3</v>
      </c>
      <c r="D3" s="117" t="s">
        <v>4</v>
      </c>
      <c r="E3" s="117" t="s">
        <v>5</v>
      </c>
      <c r="F3" s="101" t="s">
        <v>16</v>
      </c>
      <c r="G3" s="117" t="s">
        <v>28</v>
      </c>
      <c r="J3" s="117" t="s">
        <v>1</v>
      </c>
      <c r="K3" s="117" t="s">
        <v>19</v>
      </c>
      <c r="L3" s="117" t="s">
        <v>4</v>
      </c>
      <c r="M3" s="117" t="s">
        <v>6</v>
      </c>
    </row>
    <row r="4" spans="2:14" x14ac:dyDescent="0.35">
      <c r="B4" s="116">
        <v>1</v>
      </c>
      <c r="C4" s="125" t="s">
        <v>82</v>
      </c>
      <c r="D4" s="133">
        <v>4</v>
      </c>
      <c r="E4" s="144">
        <v>0.05</v>
      </c>
      <c r="F4" s="121">
        <v>100</v>
      </c>
      <c r="G4" s="153" t="b">
        <f>IF(C4="","",(F4=100))</f>
        <v>1</v>
      </c>
      <c r="J4" s="12">
        <v>1</v>
      </c>
      <c r="K4" s="77" t="s">
        <v>82</v>
      </c>
      <c r="L4" s="148">
        <f>IF(K4="","",IF(VLOOKUP(K4,PlanTareas!$C:$D,2,FALSE)=0,"",VLOOKUP(K4,PlanTareas!$C:$D,2,FALSE)))</f>
        <v>4</v>
      </c>
      <c r="M4" s="118">
        <v>0.05</v>
      </c>
    </row>
    <row r="5" spans="2:14" x14ac:dyDescent="0.35">
      <c r="B5" s="5">
        <f>B4+1</f>
        <v>2</v>
      </c>
      <c r="C5" s="125" t="s">
        <v>83</v>
      </c>
      <c r="D5" s="134">
        <v>4</v>
      </c>
      <c r="E5" s="145">
        <v>0.5</v>
      </c>
      <c r="F5" s="122">
        <v>100</v>
      </c>
      <c r="G5" s="154" t="b">
        <f t="shared" ref="G5:G51" si="0">IF(C5="","",(F5=100))</f>
        <v>1</v>
      </c>
      <c r="J5" s="12">
        <f>1+J4</f>
        <v>2</v>
      </c>
      <c r="K5" s="77" t="s">
        <v>83</v>
      </c>
      <c r="L5" s="149">
        <f>IF(K5="","",IF(VLOOKUP(K5,PlanTareas!$C:$D,2,FALSE)=0,"",VLOOKUP(K5,PlanTareas!$C:$D,2,FALSE)))</f>
        <v>4</v>
      </c>
      <c r="M5" s="119">
        <v>0.5</v>
      </c>
    </row>
    <row r="6" spans="2:14" x14ac:dyDescent="0.35">
      <c r="B6" s="5">
        <f t="shared" ref="B6:B69" si="1">B5+1</f>
        <v>3</v>
      </c>
      <c r="C6" s="125" t="s">
        <v>84</v>
      </c>
      <c r="D6" s="134">
        <v>4</v>
      </c>
      <c r="E6" s="145">
        <v>0.1</v>
      </c>
      <c r="F6" s="122">
        <v>100</v>
      </c>
      <c r="G6" s="154" t="b">
        <f t="shared" si="0"/>
        <v>1</v>
      </c>
      <c r="J6" s="12">
        <f t="shared" ref="J6:J69" si="2">1+J5</f>
        <v>3</v>
      </c>
      <c r="K6" s="77" t="s">
        <v>84</v>
      </c>
      <c r="L6" s="149">
        <f>IF(K6="","",IF(VLOOKUP(K6,PlanTareas!$C:$D,2,FALSE)=0,"",VLOOKUP(K6,PlanTareas!$C:$D,2,FALSE)))</f>
        <v>4</v>
      </c>
      <c r="M6" s="119">
        <v>0.1</v>
      </c>
    </row>
    <row r="7" spans="2:14" x14ac:dyDescent="0.35">
      <c r="B7" s="5">
        <f t="shared" si="1"/>
        <v>4</v>
      </c>
      <c r="C7" s="125" t="s">
        <v>85</v>
      </c>
      <c r="D7" s="134">
        <v>4</v>
      </c>
      <c r="E7" s="145">
        <v>0.1</v>
      </c>
      <c r="F7" s="122">
        <v>100</v>
      </c>
      <c r="G7" s="154" t="b">
        <f t="shared" si="0"/>
        <v>1</v>
      </c>
      <c r="J7" s="12">
        <f t="shared" si="2"/>
        <v>4</v>
      </c>
      <c r="K7" s="77" t="s">
        <v>85</v>
      </c>
      <c r="L7" s="149">
        <f>IF(K7="","",IF(VLOOKUP(K7,PlanTareas!$C:$D,2,FALSE)=0,"",VLOOKUP(K7,PlanTareas!$C:$D,2,FALSE)))</f>
        <v>4</v>
      </c>
      <c r="M7" s="119">
        <v>0.1</v>
      </c>
    </row>
    <row r="8" spans="2:14" x14ac:dyDescent="0.35">
      <c r="B8" s="5">
        <f t="shared" si="1"/>
        <v>5</v>
      </c>
      <c r="C8" s="125" t="s">
        <v>86</v>
      </c>
      <c r="D8" s="134">
        <v>4</v>
      </c>
      <c r="E8" s="145">
        <v>0.1</v>
      </c>
      <c r="F8" s="122">
        <v>100</v>
      </c>
      <c r="G8" s="154" t="b">
        <f t="shared" si="0"/>
        <v>1</v>
      </c>
      <c r="J8" s="12">
        <f>1+J7</f>
        <v>5</v>
      </c>
      <c r="K8" s="77" t="s">
        <v>86</v>
      </c>
      <c r="L8" s="149">
        <f>IF(K8="","",IF(VLOOKUP(K8,PlanTareas!$C:$D,2,FALSE)=0,"",VLOOKUP(K8,PlanTareas!$C:$D,2,FALSE)))</f>
        <v>4</v>
      </c>
      <c r="M8" s="119">
        <v>0.1</v>
      </c>
    </row>
    <row r="9" spans="2:14" x14ac:dyDescent="0.35">
      <c r="B9" s="5">
        <f t="shared" si="1"/>
        <v>6</v>
      </c>
      <c r="C9" s="125" t="s">
        <v>87</v>
      </c>
      <c r="D9" s="134">
        <v>4</v>
      </c>
      <c r="E9" s="145">
        <v>0.1</v>
      </c>
      <c r="F9" s="122">
        <v>100</v>
      </c>
      <c r="G9" s="154" t="b">
        <f t="shared" si="0"/>
        <v>1</v>
      </c>
      <c r="J9" s="12">
        <f t="shared" si="2"/>
        <v>6</v>
      </c>
      <c r="K9" s="77" t="s">
        <v>87</v>
      </c>
      <c r="L9" s="149">
        <f>IF(K9="","",IF(VLOOKUP(K9,PlanTareas!$C:$D,2,FALSE)=0,"",VLOOKUP(K9,PlanTareas!$C:$D,2,FALSE)))</f>
        <v>4</v>
      </c>
      <c r="M9" s="119">
        <v>0.1</v>
      </c>
    </row>
    <row r="10" spans="2:14" x14ac:dyDescent="0.35">
      <c r="B10" s="5">
        <f t="shared" si="1"/>
        <v>7</v>
      </c>
      <c r="C10" s="125" t="s">
        <v>88</v>
      </c>
      <c r="D10" s="134">
        <v>4</v>
      </c>
      <c r="E10" s="145">
        <v>0.1</v>
      </c>
      <c r="F10" s="122">
        <v>100</v>
      </c>
      <c r="G10" s="154" t="b">
        <f t="shared" si="0"/>
        <v>1</v>
      </c>
      <c r="J10" s="12">
        <f t="shared" si="2"/>
        <v>7</v>
      </c>
      <c r="K10" s="77" t="s">
        <v>88</v>
      </c>
      <c r="L10" s="149">
        <f>IF(K10="","",IF(VLOOKUP(K10,PlanTareas!$C:$D,2,FALSE)=0,"",VLOOKUP(K10,PlanTareas!$C:$D,2,FALSE)))</f>
        <v>4</v>
      </c>
      <c r="M10" s="119">
        <v>0.1</v>
      </c>
    </row>
    <row r="11" spans="2:14" x14ac:dyDescent="0.35">
      <c r="B11" s="5">
        <f t="shared" si="1"/>
        <v>8</v>
      </c>
      <c r="C11" s="125" t="s">
        <v>89</v>
      </c>
      <c r="D11" s="134">
        <v>4</v>
      </c>
      <c r="E11" s="145">
        <v>0.1</v>
      </c>
      <c r="F11" s="122">
        <v>100</v>
      </c>
      <c r="G11" s="154" t="b">
        <f t="shared" si="0"/>
        <v>1</v>
      </c>
      <c r="J11" s="12">
        <f t="shared" si="2"/>
        <v>8</v>
      </c>
      <c r="K11" s="77" t="s">
        <v>89</v>
      </c>
      <c r="L11" s="149">
        <f>IF(K11="","",IF(VLOOKUP(K11,PlanTareas!$C:$D,2,FALSE)=0,"",VLOOKUP(K11,PlanTareas!$C:$D,2,FALSE)))</f>
        <v>4</v>
      </c>
      <c r="M11" s="119">
        <v>0.1</v>
      </c>
    </row>
    <row r="12" spans="2:14" x14ac:dyDescent="0.35">
      <c r="B12" s="5">
        <f t="shared" si="1"/>
        <v>9</v>
      </c>
      <c r="C12" s="125" t="s">
        <v>90</v>
      </c>
      <c r="D12" s="134">
        <v>4</v>
      </c>
      <c r="E12" s="145">
        <v>0.1</v>
      </c>
      <c r="F12" s="122">
        <v>100</v>
      </c>
      <c r="G12" s="154" t="b">
        <f t="shared" si="0"/>
        <v>1</v>
      </c>
      <c r="J12" s="12">
        <f t="shared" si="2"/>
        <v>9</v>
      </c>
      <c r="K12" s="77" t="s">
        <v>90</v>
      </c>
      <c r="L12" s="149">
        <f>IF(K12="","",IF(VLOOKUP(K12,PlanTareas!$C:$D,2,FALSE)=0,"",VLOOKUP(K12,PlanTareas!$C:$D,2,FALSE)))</f>
        <v>4</v>
      </c>
      <c r="M12" s="119">
        <v>0.1</v>
      </c>
    </row>
    <row r="13" spans="2:14" x14ac:dyDescent="0.35">
      <c r="B13" s="5">
        <f t="shared" si="1"/>
        <v>10</v>
      </c>
      <c r="C13" s="125" t="s">
        <v>91</v>
      </c>
      <c r="D13" s="134">
        <v>4</v>
      </c>
      <c r="E13" s="145">
        <v>0.1</v>
      </c>
      <c r="F13" s="122">
        <v>100</v>
      </c>
      <c r="G13" s="154" t="b">
        <f t="shared" si="0"/>
        <v>1</v>
      </c>
      <c r="J13" s="12">
        <f t="shared" si="2"/>
        <v>10</v>
      </c>
      <c r="K13" s="77" t="s">
        <v>91</v>
      </c>
      <c r="L13" s="149">
        <f>IF(K13="","",IF(VLOOKUP(K13,PlanTareas!$C:$D,2,FALSE)=0,"",VLOOKUP(K13,PlanTareas!$C:$D,2,FALSE)))</f>
        <v>4</v>
      </c>
      <c r="M13" s="119">
        <v>0.1</v>
      </c>
    </row>
    <row r="14" spans="2:14" x14ac:dyDescent="0.35">
      <c r="B14" s="5">
        <f t="shared" si="1"/>
        <v>11</v>
      </c>
      <c r="C14" s="125" t="s">
        <v>92</v>
      </c>
      <c r="D14" s="134">
        <v>4</v>
      </c>
      <c r="E14" s="145">
        <v>0.1</v>
      </c>
      <c r="F14" s="122">
        <v>100</v>
      </c>
      <c r="G14" s="154" t="b">
        <f t="shared" si="0"/>
        <v>1</v>
      </c>
      <c r="J14" s="12">
        <f t="shared" si="2"/>
        <v>11</v>
      </c>
      <c r="K14" s="77" t="s">
        <v>92</v>
      </c>
      <c r="L14" s="149">
        <f>IF(K14="","",IF(VLOOKUP(K14,PlanTareas!$C:$D,2,FALSE)=0,"",VLOOKUP(K14,PlanTareas!$C:$D,2,FALSE)))</f>
        <v>4</v>
      </c>
      <c r="M14" s="119">
        <v>0.1</v>
      </c>
    </row>
    <row r="15" spans="2:14" x14ac:dyDescent="0.35">
      <c r="B15" s="5">
        <f t="shared" si="1"/>
        <v>12</v>
      </c>
      <c r="C15" s="125" t="s">
        <v>93</v>
      </c>
      <c r="D15" s="134">
        <v>5</v>
      </c>
      <c r="E15" s="145">
        <v>0.15</v>
      </c>
      <c r="F15" s="122">
        <v>100</v>
      </c>
      <c r="G15" s="154" t="b">
        <f t="shared" si="0"/>
        <v>1</v>
      </c>
      <c r="J15" s="12">
        <f t="shared" si="2"/>
        <v>12</v>
      </c>
      <c r="K15" s="77" t="s">
        <v>93</v>
      </c>
      <c r="L15" s="149">
        <f>IF(K15="","",IF(VLOOKUP(K15,PlanTareas!$C:$D,2,FALSE)=0,"",VLOOKUP(K15,PlanTareas!$C:$D,2,FALSE)))</f>
        <v>5</v>
      </c>
      <c r="M15" s="119">
        <v>0.15</v>
      </c>
    </row>
    <row r="16" spans="2:14" x14ac:dyDescent="0.35">
      <c r="B16" s="5">
        <f t="shared" si="1"/>
        <v>13</v>
      </c>
      <c r="C16" s="126" t="s">
        <v>94</v>
      </c>
      <c r="D16" s="134">
        <v>5</v>
      </c>
      <c r="E16" s="145">
        <v>3</v>
      </c>
      <c r="F16" s="122">
        <v>100</v>
      </c>
      <c r="G16" s="154" t="b">
        <f t="shared" si="0"/>
        <v>1</v>
      </c>
      <c r="J16" s="12">
        <f t="shared" si="2"/>
        <v>13</v>
      </c>
      <c r="K16" s="78" t="s">
        <v>94</v>
      </c>
      <c r="L16" s="149">
        <f>IF(K16="","",IF(VLOOKUP(K16,PlanTareas!$C:$D,2,FALSE)=0,"",VLOOKUP(K16,PlanTareas!$C:$D,2,FALSE)))</f>
        <v>5</v>
      </c>
      <c r="M16" s="119">
        <v>2.5</v>
      </c>
    </row>
    <row r="17" spans="2:13" x14ac:dyDescent="0.35">
      <c r="B17" s="5">
        <f t="shared" si="1"/>
        <v>14</v>
      </c>
      <c r="C17" s="126" t="s">
        <v>95</v>
      </c>
      <c r="D17" s="134">
        <v>5</v>
      </c>
      <c r="E17" s="145">
        <v>3</v>
      </c>
      <c r="F17" s="122">
        <v>100</v>
      </c>
      <c r="G17" s="154" t="b">
        <f t="shared" si="0"/>
        <v>1</v>
      </c>
      <c r="J17" s="12">
        <f t="shared" si="2"/>
        <v>14</v>
      </c>
      <c r="K17" s="78" t="s">
        <v>95</v>
      </c>
      <c r="L17" s="149">
        <f>IF(K17="","",IF(VLOOKUP(K17,PlanTareas!$C:$D,2,FALSE)=0,"",VLOOKUP(K17,PlanTareas!$C:$D,2,FALSE)))</f>
        <v>5</v>
      </c>
      <c r="M17" s="119">
        <v>2.5</v>
      </c>
    </row>
    <row r="18" spans="2:13" x14ac:dyDescent="0.35">
      <c r="B18" s="5">
        <f t="shared" si="1"/>
        <v>15</v>
      </c>
      <c r="C18" s="126" t="s">
        <v>96</v>
      </c>
      <c r="D18" s="134">
        <v>7</v>
      </c>
      <c r="E18" s="145">
        <v>5</v>
      </c>
      <c r="F18" s="122">
        <v>100</v>
      </c>
      <c r="G18" s="154" t="b">
        <f t="shared" si="0"/>
        <v>1</v>
      </c>
      <c r="J18" s="12">
        <f t="shared" si="2"/>
        <v>15</v>
      </c>
      <c r="K18" s="78" t="s">
        <v>96</v>
      </c>
      <c r="L18" s="149">
        <f>IF(K18="","",IF(VLOOKUP(K18,PlanTareas!$C:$D,2,FALSE)=0,"",VLOOKUP(K18,PlanTareas!$C:$D,2,FALSE)))</f>
        <v>7</v>
      </c>
      <c r="M18" s="119">
        <v>3</v>
      </c>
    </row>
    <row r="19" spans="2:13" x14ac:dyDescent="0.35">
      <c r="B19" s="5">
        <f t="shared" si="1"/>
        <v>16</v>
      </c>
      <c r="C19" s="127" t="s">
        <v>97</v>
      </c>
      <c r="D19" s="134">
        <v>6</v>
      </c>
      <c r="E19" s="145">
        <v>1</v>
      </c>
      <c r="F19" s="122">
        <v>100</v>
      </c>
      <c r="G19" s="154" t="b">
        <f t="shared" si="0"/>
        <v>1</v>
      </c>
      <c r="J19" s="12">
        <f t="shared" si="2"/>
        <v>16</v>
      </c>
      <c r="K19" s="79" t="s">
        <v>97</v>
      </c>
      <c r="L19" s="149">
        <f>IF(K19="","",IF(VLOOKUP(K19,PlanTareas!$C:$D,2,FALSE)=0,"",VLOOKUP(K19,PlanTareas!$C:$D,2,FALSE)))</f>
        <v>6</v>
      </c>
      <c r="M19" s="119">
        <v>1</v>
      </c>
    </row>
    <row r="20" spans="2:13" x14ac:dyDescent="0.35">
      <c r="B20" s="5">
        <f t="shared" si="1"/>
        <v>17</v>
      </c>
      <c r="C20" s="128" t="s">
        <v>98</v>
      </c>
      <c r="D20" s="134">
        <v>5</v>
      </c>
      <c r="E20" s="145">
        <v>3</v>
      </c>
      <c r="F20" s="122">
        <v>100</v>
      </c>
      <c r="G20" s="154" t="b">
        <f t="shared" si="0"/>
        <v>1</v>
      </c>
      <c r="J20" s="12">
        <f t="shared" si="2"/>
        <v>17</v>
      </c>
      <c r="K20" s="80" t="s">
        <v>98</v>
      </c>
      <c r="L20" s="149">
        <f>IF(K20="","",IF(VLOOKUP(K20,PlanTareas!$C:$D,2,FALSE)=0,"",VLOOKUP(K20,PlanTareas!$C:$D,2,FALSE)))</f>
        <v>5</v>
      </c>
      <c r="M20" s="119">
        <v>0.5</v>
      </c>
    </row>
    <row r="21" spans="2:13" x14ac:dyDescent="0.35">
      <c r="B21" s="5">
        <f t="shared" si="1"/>
        <v>18</v>
      </c>
      <c r="C21" s="128" t="s">
        <v>99</v>
      </c>
      <c r="D21" s="134">
        <v>6</v>
      </c>
      <c r="E21" s="145">
        <v>2.5</v>
      </c>
      <c r="F21" s="122">
        <v>100</v>
      </c>
      <c r="G21" s="154" t="b">
        <f t="shared" si="0"/>
        <v>1</v>
      </c>
      <c r="J21" s="12">
        <f t="shared" si="2"/>
        <v>18</v>
      </c>
      <c r="K21" s="80" t="s">
        <v>99</v>
      </c>
      <c r="L21" s="149">
        <f>IF(K21="","",IF(VLOOKUP(K21,PlanTareas!$C:$D,2,FALSE)=0,"",VLOOKUP(K21,PlanTareas!$C:$D,2,FALSE)))</f>
        <v>6</v>
      </c>
      <c r="M21" s="119">
        <v>1.5</v>
      </c>
    </row>
    <row r="22" spans="2:13" x14ac:dyDescent="0.35">
      <c r="B22" s="5">
        <f t="shared" si="1"/>
        <v>19</v>
      </c>
      <c r="C22" s="128" t="s">
        <v>100</v>
      </c>
      <c r="D22" s="134">
        <v>8</v>
      </c>
      <c r="E22" s="145">
        <v>6.5</v>
      </c>
      <c r="F22" s="122">
        <v>100</v>
      </c>
      <c r="G22" s="154" t="b">
        <f t="shared" si="0"/>
        <v>1</v>
      </c>
      <c r="J22" s="12">
        <f t="shared" si="2"/>
        <v>19</v>
      </c>
      <c r="K22" s="80" t="s">
        <v>100</v>
      </c>
      <c r="L22" s="149">
        <f>IF(K22="","",IF(VLOOKUP(K22,PlanTareas!$C:$D,2,FALSE)=0,"",VLOOKUP(K22,PlanTareas!$C:$D,2,FALSE)))</f>
        <v>8</v>
      </c>
      <c r="M22" s="119">
        <v>5</v>
      </c>
    </row>
    <row r="23" spans="2:13" x14ac:dyDescent="0.35">
      <c r="B23" s="5">
        <f t="shared" si="1"/>
        <v>20</v>
      </c>
      <c r="C23" s="128" t="s">
        <v>101</v>
      </c>
      <c r="D23" s="134">
        <v>8</v>
      </c>
      <c r="E23" s="145">
        <v>2</v>
      </c>
      <c r="F23" s="122">
        <v>100</v>
      </c>
      <c r="G23" s="154" t="b">
        <f t="shared" si="0"/>
        <v>1</v>
      </c>
      <c r="J23" s="12">
        <f t="shared" si="2"/>
        <v>20</v>
      </c>
      <c r="K23" s="80" t="s">
        <v>101</v>
      </c>
      <c r="L23" s="149">
        <f>IF(K23="","",IF(VLOOKUP(K23,PlanTareas!$C:$D,2,FALSE)=0,"",VLOOKUP(K23,PlanTareas!$C:$D,2,FALSE)))</f>
        <v>8</v>
      </c>
      <c r="M23" s="119">
        <v>1</v>
      </c>
    </row>
    <row r="24" spans="2:13" x14ac:dyDescent="0.35">
      <c r="B24" s="5">
        <f t="shared" si="1"/>
        <v>21</v>
      </c>
      <c r="C24" s="128" t="s">
        <v>102</v>
      </c>
      <c r="D24" s="134">
        <v>9</v>
      </c>
      <c r="E24" s="146">
        <v>6</v>
      </c>
      <c r="F24" s="122">
        <v>100</v>
      </c>
      <c r="G24" s="154" t="b">
        <f t="shared" si="0"/>
        <v>1</v>
      </c>
      <c r="J24" s="12">
        <f t="shared" si="2"/>
        <v>21</v>
      </c>
      <c r="K24" s="80" t="s">
        <v>102</v>
      </c>
      <c r="L24" s="149">
        <f>IF(K24="","",IF(VLOOKUP(K24,PlanTareas!$C:$D,2,FALSE)=0,"",VLOOKUP(K24,PlanTareas!$C:$D,2,FALSE)))</f>
        <v>9</v>
      </c>
      <c r="M24" s="119">
        <v>4</v>
      </c>
    </row>
    <row r="25" spans="2:13" x14ac:dyDescent="0.35">
      <c r="B25" s="5">
        <f t="shared" si="1"/>
        <v>22</v>
      </c>
      <c r="C25" s="128" t="s">
        <v>103</v>
      </c>
      <c r="D25" s="134">
        <v>10</v>
      </c>
      <c r="E25" s="134">
        <v>0.5</v>
      </c>
      <c r="F25" s="122">
        <v>100</v>
      </c>
      <c r="G25" s="154" t="b">
        <f t="shared" si="0"/>
        <v>1</v>
      </c>
      <c r="J25" s="12">
        <f t="shared" si="2"/>
        <v>22</v>
      </c>
      <c r="K25" s="80" t="s">
        <v>103</v>
      </c>
      <c r="L25" s="149">
        <f>IF(K25="","",IF(VLOOKUP(K25,PlanTareas!$C:$D,2,FALSE)=0,"",VLOOKUP(K25,PlanTareas!$C:$D,2,FALSE)))</f>
        <v>10</v>
      </c>
      <c r="M25" s="119">
        <v>1</v>
      </c>
    </row>
    <row r="26" spans="2:13" x14ac:dyDescent="0.35">
      <c r="B26" s="5">
        <f t="shared" si="1"/>
        <v>23</v>
      </c>
      <c r="C26" s="129" t="s">
        <v>104</v>
      </c>
      <c r="D26" s="75">
        <v>10</v>
      </c>
      <c r="E26" s="134">
        <v>3</v>
      </c>
      <c r="F26" s="122">
        <v>100</v>
      </c>
      <c r="G26" s="154" t="b">
        <f t="shared" si="0"/>
        <v>1</v>
      </c>
      <c r="J26" s="12">
        <f t="shared" si="2"/>
        <v>23</v>
      </c>
      <c r="K26" s="80" t="s">
        <v>104</v>
      </c>
      <c r="L26" s="149">
        <f>IF(K26="","",IF(VLOOKUP(K26,PlanTareas!$C:$D,2,FALSE)=0,"",VLOOKUP(K26,PlanTareas!$C:$D,2,FALSE)))</f>
        <v>10</v>
      </c>
      <c r="M26" s="119">
        <v>4</v>
      </c>
    </row>
    <row r="27" spans="2:13" x14ac:dyDescent="0.35">
      <c r="B27" s="5">
        <f t="shared" si="1"/>
        <v>24</v>
      </c>
      <c r="C27" s="129" t="s">
        <v>105</v>
      </c>
      <c r="D27" s="75">
        <v>11</v>
      </c>
      <c r="E27" s="134">
        <v>0.5</v>
      </c>
      <c r="F27" s="122">
        <v>100</v>
      </c>
      <c r="G27" s="154" t="b">
        <f t="shared" si="0"/>
        <v>1</v>
      </c>
      <c r="J27" s="12">
        <f t="shared" si="2"/>
        <v>24</v>
      </c>
      <c r="K27" s="80" t="s">
        <v>105</v>
      </c>
      <c r="L27" s="149">
        <f>IF(K27="","",IF(VLOOKUP(K27,PlanTareas!$C:$D,2,FALSE)=0,"",VLOOKUP(K27,PlanTareas!$C:$D,2,FALSE)))</f>
        <v>11</v>
      </c>
      <c r="M27" s="119">
        <v>1</v>
      </c>
    </row>
    <row r="28" spans="2:13" x14ac:dyDescent="0.35">
      <c r="B28" s="5">
        <f t="shared" si="1"/>
        <v>25</v>
      </c>
      <c r="C28" s="129" t="s">
        <v>107</v>
      </c>
      <c r="D28" s="75">
        <v>11</v>
      </c>
      <c r="E28" s="134">
        <v>2</v>
      </c>
      <c r="F28" s="122">
        <v>100</v>
      </c>
      <c r="G28" s="154" t="b">
        <f t="shared" si="0"/>
        <v>1</v>
      </c>
      <c r="J28" s="12">
        <f t="shared" si="2"/>
        <v>25</v>
      </c>
      <c r="K28" s="81" t="s">
        <v>106</v>
      </c>
      <c r="L28" s="149">
        <f>IF(K28="","",IF(VLOOKUP(K28,PlanTareas!$C:$D,2,FALSE)=0,"",VLOOKUP(K28,PlanTareas!$C:$D,2,FALSE)))</f>
        <v>11</v>
      </c>
      <c r="M28" s="119">
        <v>1</v>
      </c>
    </row>
    <row r="29" spans="2:13" x14ac:dyDescent="0.35">
      <c r="B29" s="5">
        <f t="shared" si="1"/>
        <v>26</v>
      </c>
      <c r="C29" s="129" t="s">
        <v>108</v>
      </c>
      <c r="D29" s="75">
        <v>11</v>
      </c>
      <c r="E29" s="134">
        <v>3</v>
      </c>
      <c r="F29" s="122">
        <v>100</v>
      </c>
      <c r="G29" s="154" t="b">
        <f t="shared" si="0"/>
        <v>1</v>
      </c>
      <c r="J29" s="12">
        <f t="shared" si="2"/>
        <v>26</v>
      </c>
      <c r="K29" s="79" t="s">
        <v>107</v>
      </c>
      <c r="L29" s="149">
        <f>IF(K29="","",IF(VLOOKUP(K29,PlanTareas!$C:$D,2,FALSE)=0,"",VLOOKUP(K29,PlanTareas!$C:$D,2,FALSE)))</f>
        <v>11</v>
      </c>
      <c r="M29" s="119">
        <v>1</v>
      </c>
    </row>
    <row r="30" spans="2:13" x14ac:dyDescent="0.35">
      <c r="B30" s="5">
        <f t="shared" si="1"/>
        <v>27</v>
      </c>
      <c r="C30" s="129" t="s">
        <v>109</v>
      </c>
      <c r="D30" s="75">
        <v>11</v>
      </c>
      <c r="E30" s="134">
        <v>1.5</v>
      </c>
      <c r="F30" s="122">
        <v>100</v>
      </c>
      <c r="G30" s="154" t="b">
        <f t="shared" si="0"/>
        <v>1</v>
      </c>
      <c r="J30" s="12">
        <f t="shared" si="2"/>
        <v>27</v>
      </c>
      <c r="K30" s="82" t="s">
        <v>108</v>
      </c>
      <c r="L30" s="149">
        <f>IF(K30="","",IF(VLOOKUP(K30,PlanTareas!$C:$D,2,FALSE)=0,"",VLOOKUP(K30,PlanTareas!$C:$D,2,FALSE)))</f>
        <v>11</v>
      </c>
      <c r="M30" s="119">
        <v>1</v>
      </c>
    </row>
    <row r="31" spans="2:13" x14ac:dyDescent="0.35">
      <c r="B31" s="5">
        <f t="shared" si="1"/>
        <v>28</v>
      </c>
      <c r="C31" s="129" t="s">
        <v>111</v>
      </c>
      <c r="D31" s="75">
        <v>11</v>
      </c>
      <c r="E31" s="134">
        <v>2</v>
      </c>
      <c r="F31" s="122">
        <v>100</v>
      </c>
      <c r="G31" s="154" t="b">
        <f t="shared" si="0"/>
        <v>1</v>
      </c>
      <c r="J31" s="12">
        <f t="shared" si="2"/>
        <v>28</v>
      </c>
      <c r="K31" s="82" t="s">
        <v>109</v>
      </c>
      <c r="L31" s="149">
        <f>IF(K31="","",IF(VLOOKUP(K31,PlanTareas!$C:$D,2,FALSE)=0,"",VLOOKUP(K31,PlanTareas!$C:$D,2,FALSE)))</f>
        <v>11</v>
      </c>
      <c r="M31" s="119">
        <v>2</v>
      </c>
    </row>
    <row r="32" spans="2:13" x14ac:dyDescent="0.35">
      <c r="B32" s="5">
        <f t="shared" si="1"/>
        <v>29</v>
      </c>
      <c r="C32" s="129" t="s">
        <v>112</v>
      </c>
      <c r="D32" s="75">
        <v>11</v>
      </c>
      <c r="E32" s="134">
        <v>0.25</v>
      </c>
      <c r="F32" s="122">
        <v>100</v>
      </c>
      <c r="G32" s="154" t="b">
        <f t="shared" si="0"/>
        <v>1</v>
      </c>
      <c r="J32" s="12">
        <f t="shared" si="2"/>
        <v>29</v>
      </c>
      <c r="K32" s="82" t="s">
        <v>110</v>
      </c>
      <c r="L32" s="149">
        <f>IF(K32="","",IF(VLOOKUP(K32,PlanTareas!$C:$D,2,FALSE)=0,"",VLOOKUP(K32,PlanTareas!$C:$D,2,FALSE)))</f>
        <v>11</v>
      </c>
      <c r="M32" s="119">
        <v>1</v>
      </c>
    </row>
    <row r="33" spans="2:13" x14ac:dyDescent="0.35">
      <c r="B33" s="5">
        <f t="shared" si="1"/>
        <v>30</v>
      </c>
      <c r="C33" s="129" t="s">
        <v>113</v>
      </c>
      <c r="D33" s="75">
        <v>11</v>
      </c>
      <c r="E33" s="134">
        <v>0.5</v>
      </c>
      <c r="F33" s="122">
        <v>100</v>
      </c>
      <c r="G33" s="154" t="b">
        <f t="shared" si="0"/>
        <v>1</v>
      </c>
      <c r="J33" s="12">
        <f t="shared" si="2"/>
        <v>30</v>
      </c>
      <c r="K33" s="82" t="s">
        <v>111</v>
      </c>
      <c r="L33" s="149">
        <f>IF(K33="","",IF(VLOOKUP(K33,PlanTareas!$C:$D,2,FALSE)=0,"",VLOOKUP(K33,PlanTareas!$C:$D,2,FALSE)))</f>
        <v>11</v>
      </c>
      <c r="M33" s="119">
        <v>2</v>
      </c>
    </row>
    <row r="34" spans="2:13" x14ac:dyDescent="0.35">
      <c r="B34" s="5">
        <f t="shared" si="1"/>
        <v>31</v>
      </c>
      <c r="C34" s="129" t="s">
        <v>123</v>
      </c>
      <c r="D34" s="75">
        <v>11</v>
      </c>
      <c r="E34" s="134">
        <v>1</v>
      </c>
      <c r="F34" s="122">
        <v>100</v>
      </c>
      <c r="G34" s="154" t="b">
        <f t="shared" si="0"/>
        <v>1</v>
      </c>
      <c r="J34" s="12">
        <f t="shared" si="2"/>
        <v>31</v>
      </c>
      <c r="K34" s="83" t="s">
        <v>112</v>
      </c>
      <c r="L34" s="149">
        <f>IF(K34="","",IF(VLOOKUP(K34,PlanTareas!$C:$D,2,FALSE)=0,"",VLOOKUP(K34,PlanTareas!$C:$D,2,FALSE)))</f>
        <v>11</v>
      </c>
      <c r="M34" s="119">
        <v>1</v>
      </c>
    </row>
    <row r="35" spans="2:13" x14ac:dyDescent="0.35">
      <c r="B35" s="5">
        <f t="shared" si="1"/>
        <v>32</v>
      </c>
      <c r="C35" s="129" t="s">
        <v>124</v>
      </c>
      <c r="D35" s="75">
        <v>11</v>
      </c>
      <c r="E35" s="134">
        <v>0.25</v>
      </c>
      <c r="F35" s="122">
        <v>100</v>
      </c>
      <c r="G35" s="154" t="b">
        <f t="shared" si="0"/>
        <v>1</v>
      </c>
      <c r="J35" s="12">
        <f t="shared" si="2"/>
        <v>32</v>
      </c>
      <c r="K35" s="83" t="s">
        <v>113</v>
      </c>
      <c r="L35" s="149">
        <f>IF(K35="","",IF(VLOOKUP(K35,PlanTareas!$C:$D,2,FALSE)=0,"",VLOOKUP(K35,PlanTareas!$C:$D,2,FALSE)))</f>
        <v>11</v>
      </c>
      <c r="M35" s="119">
        <v>2</v>
      </c>
    </row>
    <row r="36" spans="2:13" x14ac:dyDescent="0.35">
      <c r="B36" s="5">
        <f t="shared" si="1"/>
        <v>33</v>
      </c>
      <c r="C36" s="6"/>
      <c r="D36" s="7"/>
      <c r="E36" s="15"/>
      <c r="F36" s="1"/>
      <c r="G36" s="54" t="str">
        <f t="shared" si="0"/>
        <v/>
      </c>
      <c r="J36" s="12">
        <f t="shared" si="2"/>
        <v>33</v>
      </c>
      <c r="K36" s="86" t="s">
        <v>123</v>
      </c>
      <c r="L36" s="149">
        <f>IF(K36="","",IF(VLOOKUP(K36,PlanTareas!$C:$D,2,FALSE)=0,"",VLOOKUP(K36,PlanTareas!$C:$D,2,FALSE)))</f>
        <v>11</v>
      </c>
      <c r="M36" s="119">
        <v>1</v>
      </c>
    </row>
    <row r="37" spans="2:13" x14ac:dyDescent="0.35">
      <c r="B37" s="5">
        <f t="shared" si="1"/>
        <v>34</v>
      </c>
      <c r="C37" s="6"/>
      <c r="D37" s="7"/>
      <c r="E37" s="15"/>
      <c r="F37" s="1"/>
      <c r="G37" s="54" t="str">
        <f t="shared" si="0"/>
        <v/>
      </c>
      <c r="J37" s="12">
        <f t="shared" si="2"/>
        <v>34</v>
      </c>
      <c r="K37" s="86" t="s">
        <v>124</v>
      </c>
      <c r="L37" s="149">
        <f>IF(K37="","",IF(VLOOKUP(K37,PlanTareas!$C:$D,2,FALSE)=0,"",VLOOKUP(K37,PlanTareas!$C:$D,2,FALSE)))</f>
        <v>11</v>
      </c>
      <c r="M37" s="119">
        <v>1</v>
      </c>
    </row>
    <row r="38" spans="2:13" x14ac:dyDescent="0.35">
      <c r="B38" s="5">
        <f t="shared" si="1"/>
        <v>35</v>
      </c>
      <c r="C38" s="6"/>
      <c r="D38" s="7"/>
      <c r="E38" s="15"/>
      <c r="F38" s="1"/>
      <c r="G38" s="54" t="str">
        <f t="shared" si="0"/>
        <v/>
      </c>
      <c r="J38" s="12">
        <f t="shared" si="2"/>
        <v>35</v>
      </c>
      <c r="K38" s="84"/>
      <c r="L38" s="149" t="str">
        <f>IF(K38="","",IF(VLOOKUP(K38,PlanTareas!$C:$D,2,FALSE)=0,"",VLOOKUP(K38,PlanTareas!$C:$D,2,FALSE)))</f>
        <v/>
      </c>
      <c r="M38" s="150"/>
    </row>
    <row r="39" spans="2:13" x14ac:dyDescent="0.35">
      <c r="B39" s="5">
        <f t="shared" si="1"/>
        <v>36</v>
      </c>
      <c r="C39" s="6"/>
      <c r="D39" s="7"/>
      <c r="E39" s="15"/>
      <c r="F39" s="1"/>
      <c r="G39" s="54" t="str">
        <f t="shared" si="0"/>
        <v/>
      </c>
      <c r="J39" s="12">
        <f t="shared" si="2"/>
        <v>36</v>
      </c>
      <c r="K39" s="84"/>
      <c r="L39" s="149" t="str">
        <f>IF(K39="","",IF(VLOOKUP(K39,PlanTareas!$C:$D,2,FALSE)=0,"",VLOOKUP(K39,PlanTareas!$C:$D,2,FALSE)))</f>
        <v/>
      </c>
      <c r="M39" s="119"/>
    </row>
    <row r="40" spans="2:13" x14ac:dyDescent="0.35">
      <c r="B40" s="5">
        <f t="shared" si="1"/>
        <v>37</v>
      </c>
      <c r="C40" s="6"/>
      <c r="D40" s="7"/>
      <c r="E40" s="15"/>
      <c r="F40" s="1"/>
      <c r="G40" s="54" t="str">
        <f t="shared" si="0"/>
        <v/>
      </c>
      <c r="J40" s="12">
        <f t="shared" si="2"/>
        <v>37</v>
      </c>
      <c r="K40" s="84"/>
      <c r="L40" s="149" t="str">
        <f>IF(K40="","",IF(VLOOKUP(K40,PlanTareas!$C:$D,2,FALSE)=0,"",VLOOKUP(K40,PlanTareas!$C:$D,2,FALSE)))</f>
        <v/>
      </c>
      <c r="M40" s="150"/>
    </row>
    <row r="41" spans="2:13" x14ac:dyDescent="0.35">
      <c r="B41" s="5">
        <f t="shared" si="1"/>
        <v>38</v>
      </c>
      <c r="C41" s="6"/>
      <c r="D41" s="7"/>
      <c r="E41" s="15"/>
      <c r="F41" s="1"/>
      <c r="G41" s="54" t="str">
        <f t="shared" si="0"/>
        <v/>
      </c>
      <c r="J41" s="12">
        <f t="shared" si="2"/>
        <v>38</v>
      </c>
      <c r="K41" s="84"/>
      <c r="L41" s="149" t="str">
        <f>IF(K41="","",IF(VLOOKUP(K41,PlanTareas!$C:$D,2,FALSE)=0,"",VLOOKUP(K41,PlanTareas!$C:$D,2,FALSE)))</f>
        <v/>
      </c>
      <c r="M41" s="119"/>
    </row>
    <row r="42" spans="2:13" x14ac:dyDescent="0.35">
      <c r="B42" s="5">
        <f t="shared" si="1"/>
        <v>39</v>
      </c>
      <c r="C42" s="6"/>
      <c r="D42" s="7"/>
      <c r="E42" s="15"/>
      <c r="F42" s="1"/>
      <c r="G42" s="54" t="str">
        <f t="shared" si="0"/>
        <v/>
      </c>
      <c r="J42" s="12">
        <f>1+J41</f>
        <v>39</v>
      </c>
      <c r="K42" s="85"/>
      <c r="L42" s="149" t="str">
        <f>IF(K42="","",IF(VLOOKUP(K42,PlanTareas!$C:$D,2,FALSE)=0,"",VLOOKUP(K42,PlanTareas!$C:$D,2,FALSE)))</f>
        <v/>
      </c>
      <c r="M42" s="119"/>
    </row>
    <row r="43" spans="2:13" x14ac:dyDescent="0.35">
      <c r="B43" s="5">
        <f t="shared" si="1"/>
        <v>40</v>
      </c>
      <c r="C43" s="6"/>
      <c r="D43" s="7"/>
      <c r="E43" s="15"/>
      <c r="F43" s="1"/>
      <c r="G43" s="54" t="str">
        <f t="shared" si="0"/>
        <v/>
      </c>
      <c r="J43" s="12">
        <f t="shared" si="2"/>
        <v>40</v>
      </c>
      <c r="K43" s="85"/>
      <c r="L43" s="149" t="str">
        <f>IF(K43="","",IF(VLOOKUP(K43,PlanTareas!$C:$D,2,FALSE)=0,"",VLOOKUP(K43,PlanTareas!$C:$D,2,FALSE)))</f>
        <v/>
      </c>
      <c r="M43" s="119"/>
    </row>
    <row r="44" spans="2:13" x14ac:dyDescent="0.35">
      <c r="B44" s="5">
        <f t="shared" si="1"/>
        <v>41</v>
      </c>
      <c r="C44" s="6"/>
      <c r="D44" s="7"/>
      <c r="E44" s="15"/>
      <c r="F44" s="1"/>
      <c r="G44" s="54" t="str">
        <f t="shared" si="0"/>
        <v/>
      </c>
      <c r="J44" s="12">
        <f t="shared" si="2"/>
        <v>41</v>
      </c>
      <c r="K44" s="85"/>
      <c r="L44" s="149" t="str">
        <f>IF(K44="","",IF(VLOOKUP(K44,PlanTareas!$C:$D,2,FALSE)=0,"",VLOOKUP(K44,PlanTareas!$C:$D,2,FALSE)))</f>
        <v/>
      </c>
      <c r="M44" s="119"/>
    </row>
    <row r="45" spans="2:13" x14ac:dyDescent="0.35">
      <c r="B45" s="5">
        <f t="shared" si="1"/>
        <v>42</v>
      </c>
      <c r="C45" s="6"/>
      <c r="D45" s="7"/>
      <c r="E45" s="15"/>
      <c r="F45" s="1"/>
      <c r="G45" s="54" t="str">
        <f t="shared" si="0"/>
        <v/>
      </c>
      <c r="J45" s="12">
        <f t="shared" si="2"/>
        <v>42</v>
      </c>
      <c r="K45" s="86"/>
      <c r="L45" s="149" t="str">
        <f>IF(K45="","",IF(VLOOKUP(K45,PlanTareas!$C:$D,2,FALSE)=0,"",VLOOKUP(K45,PlanTareas!$C:$D,2,FALSE)))</f>
        <v/>
      </c>
      <c r="M45" s="119"/>
    </row>
    <row r="46" spans="2:13" x14ac:dyDescent="0.35">
      <c r="B46" s="5">
        <f t="shared" si="1"/>
        <v>43</v>
      </c>
      <c r="C46" s="6"/>
      <c r="D46" s="7"/>
      <c r="E46" s="15"/>
      <c r="F46" s="1"/>
      <c r="G46" s="54" t="str">
        <f t="shared" si="0"/>
        <v/>
      </c>
      <c r="J46" s="12">
        <f t="shared" si="2"/>
        <v>43</v>
      </c>
      <c r="K46" s="86"/>
      <c r="L46" s="44" t="str">
        <f>IF(K46="","",IF(VLOOKUP(K46,PlanTareas!$C:$D,2,FALSE)=0,"",VLOOKUP(K46,PlanTareas!$C:$D,2,FALSE)))</f>
        <v/>
      </c>
      <c r="M46" s="76"/>
    </row>
    <row r="47" spans="2:13" x14ac:dyDescent="0.35">
      <c r="B47" s="5">
        <f t="shared" si="1"/>
        <v>44</v>
      </c>
      <c r="C47" s="6"/>
      <c r="D47" s="7"/>
      <c r="E47" s="15"/>
      <c r="F47" s="1"/>
      <c r="G47" s="54" t="str">
        <f t="shared" si="0"/>
        <v/>
      </c>
      <c r="J47" s="12">
        <f t="shared" si="2"/>
        <v>44</v>
      </c>
      <c r="K47" s="26"/>
      <c r="L47" s="44" t="str">
        <f>IF(K47="","",IF(VLOOKUP(K47,PlanTareas!$C:$D,2,FALSE)=0,"",VLOOKUP(K47,PlanTareas!$C:$D,2,FALSE)))</f>
        <v/>
      </c>
      <c r="M47" s="29"/>
    </row>
    <row r="48" spans="2:13" x14ac:dyDescent="0.35">
      <c r="B48" s="5">
        <f t="shared" si="1"/>
        <v>45</v>
      </c>
      <c r="C48" s="6"/>
      <c r="D48" s="7"/>
      <c r="E48" s="15"/>
      <c r="F48" s="1"/>
      <c r="G48" s="54" t="str">
        <f t="shared" si="0"/>
        <v/>
      </c>
      <c r="J48" s="12">
        <f t="shared" si="2"/>
        <v>45</v>
      </c>
      <c r="K48" s="1"/>
      <c r="L48" s="44" t="str">
        <f>IF(K48="","",IF(VLOOKUP(K48,PlanTareas!$C:$D,2,FALSE)=0,"",VLOOKUP(K48,PlanTareas!$C:$D,2,FALSE)))</f>
        <v/>
      </c>
      <c r="M48" s="30"/>
    </row>
    <row r="49" spans="2:13" x14ac:dyDescent="0.35">
      <c r="B49" s="5">
        <f t="shared" si="1"/>
        <v>46</v>
      </c>
      <c r="C49" s="6"/>
      <c r="D49" s="7"/>
      <c r="E49" s="15"/>
      <c r="F49" s="1"/>
      <c r="G49" s="54" t="str">
        <f t="shared" si="0"/>
        <v/>
      </c>
      <c r="J49" s="12">
        <f>1+J48</f>
        <v>46</v>
      </c>
      <c r="K49" s="1"/>
      <c r="L49" s="44" t="str">
        <f>IF(K49="","",IF(VLOOKUP(K49,PlanTareas!$C:$D,2,FALSE)=0,"",VLOOKUP(K49,PlanTareas!$C:$D,2,FALSE)))</f>
        <v/>
      </c>
      <c r="M49" s="29"/>
    </row>
    <row r="50" spans="2:13" x14ac:dyDescent="0.35">
      <c r="B50" s="5">
        <f t="shared" si="1"/>
        <v>47</v>
      </c>
      <c r="C50" s="6"/>
      <c r="D50" s="7"/>
      <c r="E50" s="15"/>
      <c r="F50" s="1"/>
      <c r="G50" s="54" t="str">
        <f t="shared" si="0"/>
        <v/>
      </c>
      <c r="J50" s="12">
        <f t="shared" si="2"/>
        <v>47</v>
      </c>
      <c r="K50" s="1"/>
      <c r="L50" s="44" t="str">
        <f>IF(K50="","",IF(VLOOKUP(K50,PlanTareas!$C:$D,2,FALSE)=0,"",VLOOKUP(K50,PlanTareas!$C:$D,2,FALSE)))</f>
        <v/>
      </c>
      <c r="M50" s="29"/>
    </row>
    <row r="51" spans="2:13" x14ac:dyDescent="0.35">
      <c r="B51" s="5">
        <f t="shared" si="1"/>
        <v>48</v>
      </c>
      <c r="C51" s="6"/>
      <c r="D51" s="7"/>
      <c r="E51" s="15"/>
      <c r="F51" s="1"/>
      <c r="G51" s="54" t="str">
        <f t="shared" si="0"/>
        <v/>
      </c>
      <c r="J51" s="12">
        <f t="shared" si="2"/>
        <v>48</v>
      </c>
      <c r="K51" s="1"/>
      <c r="L51" s="44" t="str">
        <f>IF(K51="","",IF(VLOOKUP(K51,PlanTareas!$C:$D,2,FALSE)=0,"",VLOOKUP(K51,PlanTareas!$C:$D,2,FALSE)))</f>
        <v/>
      </c>
      <c r="M51" s="29"/>
    </row>
    <row r="52" spans="2:13" x14ac:dyDescent="0.35">
      <c r="B52" s="5">
        <f t="shared" si="1"/>
        <v>49</v>
      </c>
      <c r="C52" s="6"/>
      <c r="D52" s="7"/>
      <c r="E52" s="15"/>
      <c r="F52" s="1"/>
      <c r="G52" s="54" t="str">
        <f t="shared" ref="G52:G86" si="3">IF(C52="","",(F52=100))</f>
        <v/>
      </c>
      <c r="J52" s="12">
        <f>1+J51</f>
        <v>49</v>
      </c>
      <c r="K52" s="1"/>
      <c r="L52" s="44" t="str">
        <f>IF(K52="","",IF(VLOOKUP(K52,PlanTareas!$C:$D,2,FALSE)=0,"",VLOOKUP(K52,PlanTareas!$C:$D,2,FALSE)))</f>
        <v/>
      </c>
      <c r="M52" s="29"/>
    </row>
    <row r="53" spans="2:13" x14ac:dyDescent="0.35">
      <c r="B53" s="5">
        <f t="shared" si="1"/>
        <v>50</v>
      </c>
      <c r="C53" s="6"/>
      <c r="D53" s="7"/>
      <c r="E53" s="15"/>
      <c r="F53" s="1"/>
      <c r="G53" s="54" t="str">
        <f t="shared" si="3"/>
        <v/>
      </c>
      <c r="J53" s="12">
        <f t="shared" si="2"/>
        <v>50</v>
      </c>
      <c r="K53" s="1"/>
      <c r="L53" s="44" t="str">
        <f>IF(K53="","",IF(VLOOKUP(K53,PlanTareas!$C:$D,2,FALSE)=0,"",VLOOKUP(K53,PlanTareas!$C:$D,2,FALSE)))</f>
        <v/>
      </c>
      <c r="M53" s="29"/>
    </row>
    <row r="54" spans="2:13" x14ac:dyDescent="0.35">
      <c r="B54" s="5">
        <f t="shared" si="1"/>
        <v>51</v>
      </c>
      <c r="C54" s="6"/>
      <c r="D54" s="7"/>
      <c r="E54" s="15"/>
      <c r="F54" s="1"/>
      <c r="G54" s="54" t="str">
        <f t="shared" si="3"/>
        <v/>
      </c>
      <c r="J54" s="12">
        <f t="shared" si="2"/>
        <v>51</v>
      </c>
      <c r="K54" s="1"/>
      <c r="L54" s="44" t="str">
        <f>IF(K54="","",IF(VLOOKUP(K54,PlanTareas!$C:$D,2,FALSE)=0,"",VLOOKUP(K54,PlanTareas!$C:$D,2,FALSE)))</f>
        <v/>
      </c>
      <c r="M54" s="30"/>
    </row>
    <row r="55" spans="2:13" x14ac:dyDescent="0.35">
      <c r="B55" s="5">
        <f t="shared" si="1"/>
        <v>52</v>
      </c>
      <c r="C55" s="6"/>
      <c r="D55" s="7"/>
      <c r="E55" s="15"/>
      <c r="F55" s="1"/>
      <c r="G55" s="54" t="str">
        <f t="shared" si="3"/>
        <v/>
      </c>
      <c r="J55" s="12">
        <f t="shared" si="2"/>
        <v>52</v>
      </c>
      <c r="K55" s="1"/>
      <c r="L55" s="44" t="str">
        <f>IF(K55="","",IF(VLOOKUP(K55,PlanTareas!$C:$D,2,FALSE)=0,"",VLOOKUP(K55,PlanTareas!$C:$D,2,FALSE)))</f>
        <v/>
      </c>
      <c r="M55" s="29"/>
    </row>
    <row r="56" spans="2:13" x14ac:dyDescent="0.35">
      <c r="B56" s="5">
        <f t="shared" si="1"/>
        <v>53</v>
      </c>
      <c r="C56" s="6"/>
      <c r="D56" s="7"/>
      <c r="E56" s="15"/>
      <c r="F56" s="1"/>
      <c r="G56" s="54" t="str">
        <f t="shared" si="3"/>
        <v/>
      </c>
      <c r="J56" s="12">
        <f t="shared" si="2"/>
        <v>53</v>
      </c>
      <c r="K56" s="1"/>
      <c r="L56" s="44" t="str">
        <f>IF(K56="","",IF(VLOOKUP(K56,PlanTareas!$C:$D,2,FALSE)=0,"",VLOOKUP(K56,PlanTareas!$C:$D,2,FALSE)))</f>
        <v/>
      </c>
      <c r="M56" s="29"/>
    </row>
    <row r="57" spans="2:13" x14ac:dyDescent="0.35">
      <c r="B57" s="5">
        <f t="shared" si="1"/>
        <v>54</v>
      </c>
      <c r="C57" s="6"/>
      <c r="D57" s="7"/>
      <c r="E57" s="15"/>
      <c r="F57" s="1"/>
      <c r="G57" s="54" t="str">
        <f t="shared" si="3"/>
        <v/>
      </c>
      <c r="J57" s="12">
        <f t="shared" si="2"/>
        <v>54</v>
      </c>
      <c r="K57" s="1"/>
      <c r="L57" s="44" t="str">
        <f>IF(K57="","",IF(VLOOKUP(K57,PlanTareas!$C:$D,2,FALSE)=0,"",VLOOKUP(K57,PlanTareas!$C:$D,2,FALSE)))</f>
        <v/>
      </c>
      <c r="M57" s="29"/>
    </row>
    <row r="58" spans="2:13" x14ac:dyDescent="0.35">
      <c r="B58" s="5">
        <f t="shared" si="1"/>
        <v>55</v>
      </c>
      <c r="C58" s="6"/>
      <c r="D58" s="7"/>
      <c r="E58" s="15"/>
      <c r="F58" s="1"/>
      <c r="G58" s="54" t="str">
        <f t="shared" si="3"/>
        <v/>
      </c>
      <c r="J58" s="12">
        <f t="shared" si="2"/>
        <v>55</v>
      </c>
      <c r="K58" s="1"/>
      <c r="L58" s="44" t="str">
        <f>IF(K58="","",IF(VLOOKUP(K58,PlanTareas!$C:$D,2,FALSE)=0,"",VLOOKUP(K58,PlanTareas!$C:$D,2,FALSE)))</f>
        <v/>
      </c>
      <c r="M58" s="30"/>
    </row>
    <row r="59" spans="2:13" x14ac:dyDescent="0.35">
      <c r="B59" s="5">
        <f t="shared" si="1"/>
        <v>56</v>
      </c>
      <c r="C59" s="6"/>
      <c r="D59" s="7"/>
      <c r="E59" s="15"/>
      <c r="F59" s="1"/>
      <c r="G59" s="54" t="str">
        <f t="shared" si="3"/>
        <v/>
      </c>
      <c r="J59" s="12">
        <f t="shared" si="2"/>
        <v>56</v>
      </c>
      <c r="K59" s="1"/>
      <c r="L59" s="44" t="str">
        <f>IF(K59="","",IF(VLOOKUP(K59,PlanTareas!$C:$D,2,FALSE)=0,"",VLOOKUP(K59,PlanTareas!$C:$D,2,FALSE)))</f>
        <v/>
      </c>
      <c r="M59" s="29"/>
    </row>
    <row r="60" spans="2:13" x14ac:dyDescent="0.35">
      <c r="B60" s="5">
        <f t="shared" si="1"/>
        <v>57</v>
      </c>
      <c r="C60" s="6"/>
      <c r="D60" s="7"/>
      <c r="E60" s="15"/>
      <c r="F60" s="1"/>
      <c r="G60" s="54" t="str">
        <f t="shared" si="3"/>
        <v/>
      </c>
      <c r="J60" s="12">
        <f t="shared" si="2"/>
        <v>57</v>
      </c>
      <c r="K60" s="1"/>
      <c r="L60" s="44" t="str">
        <f>IF(K60="","",IF(VLOOKUP(K60,PlanTareas!$C:$D,2,FALSE)=0,"",VLOOKUP(K60,PlanTareas!$C:$D,2,FALSE)))</f>
        <v/>
      </c>
      <c r="M60" s="29"/>
    </row>
    <row r="61" spans="2:13" x14ac:dyDescent="0.35">
      <c r="B61" s="5">
        <f t="shared" si="1"/>
        <v>58</v>
      </c>
      <c r="C61" s="6"/>
      <c r="D61" s="7"/>
      <c r="E61" s="15"/>
      <c r="F61" s="1"/>
      <c r="G61" s="54" t="str">
        <f t="shared" si="3"/>
        <v/>
      </c>
      <c r="J61" s="12">
        <f t="shared" si="2"/>
        <v>58</v>
      </c>
      <c r="K61" s="1"/>
      <c r="L61" s="44" t="str">
        <f>IF(K61="","",IF(VLOOKUP(K61,PlanTareas!$C:$D,2,FALSE)=0,"",VLOOKUP(K61,PlanTareas!$C:$D,2,FALSE)))</f>
        <v/>
      </c>
      <c r="M61" s="29"/>
    </row>
    <row r="62" spans="2:13" x14ac:dyDescent="0.35">
      <c r="B62" s="5">
        <f t="shared" si="1"/>
        <v>59</v>
      </c>
      <c r="C62" s="6"/>
      <c r="D62" s="7"/>
      <c r="E62" s="15"/>
      <c r="F62" s="1"/>
      <c r="G62" s="54" t="str">
        <f t="shared" si="3"/>
        <v/>
      </c>
      <c r="J62" s="12">
        <f t="shared" si="2"/>
        <v>59</v>
      </c>
      <c r="K62" s="1"/>
      <c r="L62" s="44" t="str">
        <f>IF(K62="","",IF(VLOOKUP(K62,PlanTareas!$C:$D,2,FALSE)=0,"",VLOOKUP(K62,PlanTareas!$C:$D,2,FALSE)))</f>
        <v/>
      </c>
      <c r="M62" s="30"/>
    </row>
    <row r="63" spans="2:13" x14ac:dyDescent="0.35">
      <c r="B63" s="5">
        <f t="shared" si="1"/>
        <v>60</v>
      </c>
      <c r="C63" s="6"/>
      <c r="D63" s="7"/>
      <c r="E63" s="15"/>
      <c r="F63" s="1"/>
      <c r="G63" s="54" t="str">
        <f t="shared" si="3"/>
        <v/>
      </c>
      <c r="J63" s="12">
        <f t="shared" si="2"/>
        <v>60</v>
      </c>
      <c r="K63" s="1"/>
      <c r="L63" s="44" t="str">
        <f>IF(K63="","",IF(VLOOKUP(K63,PlanTareas!$C:$D,2,FALSE)=0,"",VLOOKUP(K63,PlanTareas!$C:$D,2,FALSE)))</f>
        <v/>
      </c>
      <c r="M63" s="29"/>
    </row>
    <row r="64" spans="2:13" x14ac:dyDescent="0.35">
      <c r="B64" s="5">
        <f t="shared" si="1"/>
        <v>61</v>
      </c>
      <c r="C64" s="6"/>
      <c r="D64" s="7"/>
      <c r="E64" s="15"/>
      <c r="F64" s="1"/>
      <c r="G64" s="54" t="str">
        <f t="shared" si="3"/>
        <v/>
      </c>
      <c r="J64" s="12">
        <f t="shared" si="2"/>
        <v>61</v>
      </c>
      <c r="K64" s="1"/>
      <c r="L64" s="44" t="str">
        <f>IF(K64="","",IF(VLOOKUP(K64,PlanTareas!$C:$D,2,FALSE)=0,"",VLOOKUP(K64,PlanTareas!$C:$D,2,FALSE)))</f>
        <v/>
      </c>
      <c r="M64" s="29"/>
    </row>
    <row r="65" spans="2:13" x14ac:dyDescent="0.35">
      <c r="B65" s="5">
        <f t="shared" si="1"/>
        <v>62</v>
      </c>
      <c r="C65" s="6"/>
      <c r="D65" s="7"/>
      <c r="E65" s="15"/>
      <c r="F65" s="1"/>
      <c r="G65" s="54" t="str">
        <f t="shared" si="3"/>
        <v/>
      </c>
      <c r="J65" s="12">
        <f t="shared" si="2"/>
        <v>62</v>
      </c>
      <c r="K65" s="1"/>
      <c r="L65" s="44" t="str">
        <f>IF(K65="","",IF(VLOOKUP(K65,PlanTareas!$C:$D,2,FALSE)=0,"",VLOOKUP(K65,PlanTareas!$C:$D,2,FALSE)))</f>
        <v/>
      </c>
      <c r="M65" s="29"/>
    </row>
    <row r="66" spans="2:13" x14ac:dyDescent="0.35">
      <c r="B66" s="5">
        <f t="shared" si="1"/>
        <v>63</v>
      </c>
      <c r="C66" s="6"/>
      <c r="D66" s="7"/>
      <c r="E66" s="15"/>
      <c r="F66" s="1"/>
      <c r="G66" s="54" t="str">
        <f t="shared" si="3"/>
        <v/>
      </c>
      <c r="J66" s="12">
        <f t="shared" si="2"/>
        <v>63</v>
      </c>
      <c r="K66" s="1"/>
      <c r="L66" s="44" t="str">
        <f>IF(K66="","",IF(VLOOKUP(K66,PlanTareas!$C:$D,2,FALSE)=0,"",VLOOKUP(K66,PlanTareas!$C:$D,2,FALSE)))</f>
        <v/>
      </c>
      <c r="M66" s="30"/>
    </row>
    <row r="67" spans="2:13" x14ac:dyDescent="0.35">
      <c r="B67" s="5">
        <f t="shared" si="1"/>
        <v>64</v>
      </c>
      <c r="C67" s="6"/>
      <c r="D67" s="7"/>
      <c r="E67" s="15"/>
      <c r="F67" s="1"/>
      <c r="G67" s="54" t="str">
        <f t="shared" si="3"/>
        <v/>
      </c>
      <c r="J67" s="12">
        <f t="shared" si="2"/>
        <v>64</v>
      </c>
      <c r="K67" s="1"/>
      <c r="L67" s="44" t="str">
        <f>IF(K67="","",IF(VLOOKUP(K67,PlanTareas!$C:$D,2,FALSE)=0,"",VLOOKUP(K67,PlanTareas!$C:$D,2,FALSE)))</f>
        <v/>
      </c>
      <c r="M67" s="29"/>
    </row>
    <row r="68" spans="2:13" x14ac:dyDescent="0.35">
      <c r="B68" s="5">
        <f t="shared" si="1"/>
        <v>65</v>
      </c>
      <c r="C68" s="6"/>
      <c r="D68" s="7"/>
      <c r="E68" s="15"/>
      <c r="F68" s="1"/>
      <c r="G68" s="54" t="str">
        <f t="shared" si="3"/>
        <v/>
      </c>
      <c r="J68" s="12">
        <f t="shared" si="2"/>
        <v>65</v>
      </c>
      <c r="K68" s="1"/>
      <c r="L68" s="44" t="str">
        <f>IF(K68="","",IF(VLOOKUP(K68,PlanTareas!$C:$D,2,FALSE)=0,"",VLOOKUP(K68,PlanTareas!$C:$D,2,FALSE)))</f>
        <v/>
      </c>
      <c r="M68" s="29"/>
    </row>
    <row r="69" spans="2:13" x14ac:dyDescent="0.35">
      <c r="B69" s="5">
        <f t="shared" si="1"/>
        <v>66</v>
      </c>
      <c r="C69" s="6"/>
      <c r="D69" s="7"/>
      <c r="E69" s="15"/>
      <c r="F69" s="1"/>
      <c r="G69" s="54" t="str">
        <f t="shared" si="3"/>
        <v/>
      </c>
      <c r="J69" s="12">
        <f t="shared" si="2"/>
        <v>66</v>
      </c>
      <c r="K69" s="1"/>
      <c r="L69" s="44" t="str">
        <f>IF(K69="","",IF(VLOOKUP(K69,PlanTareas!$C:$D,2,FALSE)=0,"",VLOOKUP(K69,PlanTareas!$C:$D,2,FALSE)))</f>
        <v/>
      </c>
      <c r="M69" s="29"/>
    </row>
    <row r="70" spans="2:13" x14ac:dyDescent="0.35">
      <c r="B70" s="5">
        <f t="shared" ref="B70:B103" si="4">B69+1</f>
        <v>67</v>
      </c>
      <c r="C70" s="6"/>
      <c r="D70" s="7"/>
      <c r="E70" s="15"/>
      <c r="F70" s="1"/>
      <c r="G70" s="54" t="str">
        <f t="shared" si="3"/>
        <v/>
      </c>
      <c r="J70" s="12">
        <f t="shared" ref="J70:J103" si="5">1+J69</f>
        <v>67</v>
      </c>
      <c r="K70" s="1"/>
      <c r="L70" s="44" t="str">
        <f>IF(K70="","",IF(VLOOKUP(K70,PlanTareas!$C:$D,2,FALSE)=0,"",VLOOKUP(K70,PlanTareas!$C:$D,2,FALSE)))</f>
        <v/>
      </c>
      <c r="M70" s="30"/>
    </row>
    <row r="71" spans="2:13" x14ac:dyDescent="0.35">
      <c r="B71" s="5">
        <f t="shared" si="4"/>
        <v>68</v>
      </c>
      <c r="C71" s="6"/>
      <c r="D71" s="7"/>
      <c r="E71" s="15"/>
      <c r="F71" s="1"/>
      <c r="G71" s="54" t="str">
        <f t="shared" si="3"/>
        <v/>
      </c>
      <c r="J71" s="12">
        <f t="shared" si="5"/>
        <v>68</v>
      </c>
      <c r="K71" s="1"/>
      <c r="L71" s="44" t="str">
        <f>IF(K71="","",IF(VLOOKUP(K71,PlanTareas!$C:$D,2,FALSE)=0,"",VLOOKUP(K71,PlanTareas!$C:$D,2,FALSE)))</f>
        <v/>
      </c>
      <c r="M71" s="29"/>
    </row>
    <row r="72" spans="2:13" x14ac:dyDescent="0.35">
      <c r="B72" s="5">
        <f t="shared" si="4"/>
        <v>69</v>
      </c>
      <c r="C72" s="6"/>
      <c r="D72" s="7"/>
      <c r="E72" s="15"/>
      <c r="F72" s="1"/>
      <c r="G72" s="54" t="str">
        <f t="shared" si="3"/>
        <v/>
      </c>
      <c r="J72" s="12">
        <f t="shared" si="5"/>
        <v>69</v>
      </c>
      <c r="K72" s="1"/>
      <c r="L72" s="44" t="str">
        <f>IF(K72="","",IF(VLOOKUP(K72,PlanTareas!$C:$D,2,FALSE)=0,"",VLOOKUP(K72,PlanTareas!$C:$D,2,FALSE)))</f>
        <v/>
      </c>
      <c r="M72" s="29"/>
    </row>
    <row r="73" spans="2:13" x14ac:dyDescent="0.35">
      <c r="B73" s="5">
        <f t="shared" si="4"/>
        <v>70</v>
      </c>
      <c r="C73" s="6"/>
      <c r="D73" s="7"/>
      <c r="E73" s="15"/>
      <c r="F73" s="1"/>
      <c r="G73" s="54" t="str">
        <f t="shared" si="3"/>
        <v/>
      </c>
      <c r="J73" s="12">
        <f t="shared" si="5"/>
        <v>70</v>
      </c>
      <c r="K73" s="1"/>
      <c r="L73" s="44" t="str">
        <f>IF(K73="","",IF(VLOOKUP(K73,PlanTareas!$C:$D,2,FALSE)=0,"",VLOOKUP(K73,PlanTareas!$C:$D,2,FALSE)))</f>
        <v/>
      </c>
      <c r="M73" s="29"/>
    </row>
    <row r="74" spans="2:13" x14ac:dyDescent="0.35">
      <c r="B74" s="5">
        <f t="shared" si="4"/>
        <v>71</v>
      </c>
      <c r="C74" s="6"/>
      <c r="D74" s="7"/>
      <c r="E74" s="15"/>
      <c r="F74" s="1"/>
      <c r="G74" s="54" t="str">
        <f t="shared" si="3"/>
        <v/>
      </c>
      <c r="J74" s="12">
        <f t="shared" si="5"/>
        <v>71</v>
      </c>
      <c r="K74" s="1"/>
      <c r="L74" s="44" t="str">
        <f>IF(K74="","",IF(VLOOKUP(K74,PlanTareas!$C:$D,2,FALSE)=0,"",VLOOKUP(K74,PlanTareas!$C:$D,2,FALSE)))</f>
        <v/>
      </c>
      <c r="M74" s="29"/>
    </row>
    <row r="75" spans="2:13" x14ac:dyDescent="0.35">
      <c r="B75" s="5">
        <f t="shared" si="4"/>
        <v>72</v>
      </c>
      <c r="C75" s="6"/>
      <c r="D75" s="7"/>
      <c r="E75" s="15"/>
      <c r="F75" s="1"/>
      <c r="G75" s="54" t="str">
        <f t="shared" si="3"/>
        <v/>
      </c>
      <c r="J75" s="12">
        <f t="shared" si="5"/>
        <v>72</v>
      </c>
      <c r="K75" s="1"/>
      <c r="L75" s="44" t="str">
        <f>IF(K75="","",IF(VLOOKUP(K75,PlanTareas!$C:$D,2,FALSE)=0,"",VLOOKUP(K75,PlanTareas!$C:$D,2,FALSE)))</f>
        <v/>
      </c>
      <c r="M75" s="29"/>
    </row>
    <row r="76" spans="2:13" x14ac:dyDescent="0.35">
      <c r="B76" s="5">
        <f t="shared" si="4"/>
        <v>73</v>
      </c>
      <c r="C76" s="6"/>
      <c r="D76" s="7"/>
      <c r="E76" s="15"/>
      <c r="F76" s="1"/>
      <c r="G76" s="54" t="str">
        <f t="shared" si="3"/>
        <v/>
      </c>
      <c r="J76" s="12">
        <f t="shared" si="5"/>
        <v>73</v>
      </c>
      <c r="K76" s="1"/>
      <c r="L76" s="44" t="str">
        <f>IF(K76="","",IF(VLOOKUP(K76,PlanTareas!$C:$D,2,FALSE)=0,"",VLOOKUP(K76,PlanTareas!$C:$D,2,FALSE)))</f>
        <v/>
      </c>
      <c r="M76" s="29"/>
    </row>
    <row r="77" spans="2:13" x14ac:dyDescent="0.35">
      <c r="B77" s="5">
        <f t="shared" si="4"/>
        <v>74</v>
      </c>
      <c r="C77" s="6"/>
      <c r="D77" s="7"/>
      <c r="E77" s="15"/>
      <c r="F77" s="1"/>
      <c r="G77" s="54" t="str">
        <f t="shared" si="3"/>
        <v/>
      </c>
      <c r="J77" s="12">
        <f t="shared" si="5"/>
        <v>74</v>
      </c>
      <c r="K77" s="1"/>
      <c r="L77" s="44" t="str">
        <f>IF(K77="","",IF(VLOOKUP(K77,PlanTareas!$C:$D,2,FALSE)=0,"",VLOOKUP(K77,PlanTareas!$C:$D,2,FALSE)))</f>
        <v/>
      </c>
      <c r="M77" s="30"/>
    </row>
    <row r="78" spans="2:13" x14ac:dyDescent="0.35">
      <c r="B78" s="5">
        <f t="shared" si="4"/>
        <v>75</v>
      </c>
      <c r="C78" s="6"/>
      <c r="D78" s="7"/>
      <c r="E78" s="15"/>
      <c r="F78" s="1"/>
      <c r="G78" s="54" t="str">
        <f t="shared" si="3"/>
        <v/>
      </c>
      <c r="J78" s="12">
        <f t="shared" si="5"/>
        <v>75</v>
      </c>
      <c r="K78" s="1"/>
      <c r="L78" s="44" t="str">
        <f>IF(K78="","",IF(VLOOKUP(K78,PlanTareas!$C:$D,2,FALSE)=0,"",VLOOKUP(K78,PlanTareas!$C:$D,2,FALSE)))</f>
        <v/>
      </c>
      <c r="M78" s="29"/>
    </row>
    <row r="79" spans="2:13" x14ac:dyDescent="0.35">
      <c r="B79" s="5">
        <f t="shared" si="4"/>
        <v>76</v>
      </c>
      <c r="C79" s="6"/>
      <c r="D79" s="7"/>
      <c r="E79" s="15"/>
      <c r="F79" s="1"/>
      <c r="G79" s="54" t="str">
        <f t="shared" si="3"/>
        <v/>
      </c>
      <c r="J79" s="12">
        <f t="shared" si="5"/>
        <v>76</v>
      </c>
      <c r="K79" s="1"/>
      <c r="L79" s="44" t="str">
        <f>IF(K79="","",IF(VLOOKUP(K79,PlanTareas!$C:$D,2,FALSE)=0,"",VLOOKUP(K79,PlanTareas!$C:$D,2,FALSE)))</f>
        <v/>
      </c>
      <c r="M79" s="29"/>
    </row>
    <row r="80" spans="2:13" x14ac:dyDescent="0.35">
      <c r="B80" s="5">
        <f t="shared" si="4"/>
        <v>77</v>
      </c>
      <c r="C80" s="6"/>
      <c r="D80" s="7"/>
      <c r="E80" s="15"/>
      <c r="F80" s="1"/>
      <c r="G80" s="54" t="str">
        <f t="shared" si="3"/>
        <v/>
      </c>
      <c r="J80" s="12">
        <f t="shared" si="5"/>
        <v>77</v>
      </c>
      <c r="K80" s="1"/>
      <c r="L80" s="44" t="str">
        <f>IF(K80="","",IF(VLOOKUP(K80,PlanTareas!$C:$D,2,FALSE)=0,"",VLOOKUP(K80,PlanTareas!$C:$D,2,FALSE)))</f>
        <v/>
      </c>
      <c r="M80" s="29"/>
    </row>
    <row r="81" spans="2:13" x14ac:dyDescent="0.35">
      <c r="B81" s="5">
        <f t="shared" si="4"/>
        <v>78</v>
      </c>
      <c r="C81" s="6"/>
      <c r="D81" s="7"/>
      <c r="E81" s="15"/>
      <c r="F81" s="1"/>
      <c r="G81" s="54" t="str">
        <f t="shared" si="3"/>
        <v/>
      </c>
      <c r="J81" s="12">
        <f t="shared" si="5"/>
        <v>78</v>
      </c>
      <c r="K81" s="1"/>
      <c r="L81" s="44" t="str">
        <f>IF(K81="","",IF(VLOOKUP(K81,PlanTareas!$C:$D,2,FALSE)=0,"",VLOOKUP(K81,PlanTareas!$C:$D,2,FALSE)))</f>
        <v/>
      </c>
      <c r="M81" s="29"/>
    </row>
    <row r="82" spans="2:13" x14ac:dyDescent="0.35">
      <c r="B82" s="5">
        <f t="shared" si="4"/>
        <v>79</v>
      </c>
      <c r="C82" s="6"/>
      <c r="D82" s="7"/>
      <c r="E82" s="15"/>
      <c r="F82" s="1"/>
      <c r="G82" s="54" t="str">
        <f t="shared" si="3"/>
        <v/>
      </c>
      <c r="J82" s="12">
        <f t="shared" si="5"/>
        <v>79</v>
      </c>
      <c r="K82" s="1"/>
      <c r="L82" s="44" t="str">
        <f>IF(K82="","",IF(VLOOKUP(K82,PlanTareas!$C:$D,2,FALSE)=0,"",VLOOKUP(K82,PlanTareas!$C:$D,2,FALSE)))</f>
        <v/>
      </c>
      <c r="M82" s="29"/>
    </row>
    <row r="83" spans="2:13" x14ac:dyDescent="0.35">
      <c r="B83" s="5">
        <f t="shared" si="4"/>
        <v>80</v>
      </c>
      <c r="C83" s="6"/>
      <c r="D83" s="7"/>
      <c r="E83" s="15"/>
      <c r="F83" s="1"/>
      <c r="G83" s="54" t="str">
        <f t="shared" si="3"/>
        <v/>
      </c>
      <c r="J83" s="12">
        <f t="shared" si="5"/>
        <v>80</v>
      </c>
      <c r="K83" s="1"/>
      <c r="L83" s="44" t="str">
        <f>IF(K83="","",IF(VLOOKUP(K83,PlanTareas!$C:$D,2,FALSE)=0,"",VLOOKUP(K83,PlanTareas!$C:$D,2,FALSE)))</f>
        <v/>
      </c>
      <c r="M83" s="29"/>
    </row>
    <row r="84" spans="2:13" x14ac:dyDescent="0.35">
      <c r="B84" s="5">
        <f t="shared" si="4"/>
        <v>81</v>
      </c>
      <c r="C84" s="6"/>
      <c r="D84" s="7"/>
      <c r="E84" s="15"/>
      <c r="F84" s="1"/>
      <c r="G84" s="54" t="str">
        <f t="shared" si="3"/>
        <v/>
      </c>
      <c r="J84" s="12">
        <f t="shared" si="5"/>
        <v>81</v>
      </c>
      <c r="K84" s="26"/>
      <c r="L84" s="44" t="str">
        <f>IF(K84="","",IF(VLOOKUP(K84,PlanTareas!$C:$D,2,FALSE)=0,"",VLOOKUP(K84,PlanTareas!$C:$D,2,FALSE)))</f>
        <v/>
      </c>
      <c r="M84" s="29"/>
    </row>
    <row r="85" spans="2:13" x14ac:dyDescent="0.35">
      <c r="B85" s="5">
        <f t="shared" si="4"/>
        <v>82</v>
      </c>
      <c r="C85" s="6"/>
      <c r="D85" s="7"/>
      <c r="E85" s="15"/>
      <c r="F85" s="1"/>
      <c r="G85" s="54" t="str">
        <f t="shared" si="3"/>
        <v/>
      </c>
      <c r="J85" s="12">
        <f t="shared" si="5"/>
        <v>82</v>
      </c>
      <c r="K85" s="26"/>
      <c r="L85" s="44" t="str">
        <f>IF(K85="","",IF(VLOOKUP(K85,PlanTareas!$C:$D,2,FALSE)=0,"",VLOOKUP(K85,PlanTareas!$C:$D,2,FALSE)))</f>
        <v/>
      </c>
      <c r="M85" s="29"/>
    </row>
    <row r="86" spans="2:13" x14ac:dyDescent="0.35">
      <c r="B86" s="5">
        <f t="shared" si="4"/>
        <v>83</v>
      </c>
      <c r="C86" s="9"/>
      <c r="D86" s="10"/>
      <c r="E86" s="31"/>
      <c r="F86" s="32"/>
      <c r="G86" s="55" t="str">
        <f t="shared" si="3"/>
        <v/>
      </c>
      <c r="J86" s="12">
        <f t="shared" si="5"/>
        <v>83</v>
      </c>
      <c r="K86" s="1"/>
      <c r="L86" s="44" t="str">
        <f>IF(K86="","",IF(VLOOKUP(K86,PlanTareas!$C:$D,2,FALSE)=0,"",VLOOKUP(K86,PlanTareas!$C:$D,2,FALSE)))</f>
        <v/>
      </c>
      <c r="M86" s="29"/>
    </row>
    <row r="87" spans="2:13" x14ac:dyDescent="0.35">
      <c r="B87" s="5">
        <f t="shared" si="4"/>
        <v>84</v>
      </c>
      <c r="J87" s="12">
        <f t="shared" si="5"/>
        <v>84</v>
      </c>
      <c r="K87" s="26"/>
      <c r="L87" s="44" t="str">
        <f>IF(K87="","",IF(VLOOKUP(K87,PlanTareas!$C:$D,2,FALSE)=0,"",VLOOKUP(K87,PlanTareas!$C:$D,2,FALSE)))</f>
        <v/>
      </c>
      <c r="M87" s="29"/>
    </row>
    <row r="88" spans="2:13" x14ac:dyDescent="0.35">
      <c r="B88" s="5">
        <f t="shared" si="4"/>
        <v>85</v>
      </c>
      <c r="J88" s="12">
        <f t="shared" si="5"/>
        <v>85</v>
      </c>
      <c r="K88" s="1"/>
      <c r="L88" s="44" t="str">
        <f>IF(K88="","",IF(VLOOKUP(K88,PlanTareas!$C:$D,2,FALSE)=0,"",VLOOKUP(K88,PlanTareas!$C:$D,2,FALSE)))</f>
        <v/>
      </c>
      <c r="M88" s="29"/>
    </row>
    <row r="89" spans="2:13" x14ac:dyDescent="0.35">
      <c r="B89" s="5">
        <f t="shared" si="4"/>
        <v>86</v>
      </c>
      <c r="J89" s="12">
        <f t="shared" si="5"/>
        <v>86</v>
      </c>
      <c r="K89" s="26"/>
      <c r="L89" s="44" t="str">
        <f>IF(K89="","",IF(VLOOKUP(K89,PlanTareas!$C:$D,2,FALSE)=0,"",VLOOKUP(K89,PlanTareas!$C:$D,2,FALSE)))</f>
        <v/>
      </c>
      <c r="M89" s="29"/>
    </row>
    <row r="90" spans="2:13" x14ac:dyDescent="0.35">
      <c r="B90" s="5">
        <f t="shared" si="4"/>
        <v>87</v>
      </c>
      <c r="J90" s="12">
        <f t="shared" si="5"/>
        <v>87</v>
      </c>
      <c r="K90" s="1"/>
      <c r="L90" s="44" t="str">
        <f>IF(K90="","",IF(VLOOKUP(K90,PlanTareas!$C:$D,2,FALSE)=0,"",VLOOKUP(K90,PlanTareas!$C:$D,2,FALSE)))</f>
        <v/>
      </c>
      <c r="M90" s="30"/>
    </row>
    <row r="91" spans="2:13" x14ac:dyDescent="0.35">
      <c r="B91" s="5">
        <f t="shared" si="4"/>
        <v>88</v>
      </c>
      <c r="J91" s="12">
        <f t="shared" si="5"/>
        <v>88</v>
      </c>
      <c r="K91" s="1"/>
      <c r="L91" s="44" t="str">
        <f>IF(K91="","",IF(VLOOKUP(K91,PlanTareas!$C:$D,2,FALSE)=0,"",VLOOKUP(K91,PlanTareas!$C:$D,2,FALSE)))</f>
        <v/>
      </c>
      <c r="M91" s="29"/>
    </row>
    <row r="92" spans="2:13" x14ac:dyDescent="0.35">
      <c r="B92" s="5">
        <f t="shared" si="4"/>
        <v>89</v>
      </c>
      <c r="J92" s="12">
        <f t="shared" si="5"/>
        <v>89</v>
      </c>
      <c r="K92" s="1"/>
      <c r="L92" s="44" t="str">
        <f>IF(K92="","",IF(VLOOKUP(K92,PlanTareas!$C:$D,2,FALSE)=0,"",VLOOKUP(K92,PlanTareas!$C:$D,2,FALSE)))</f>
        <v/>
      </c>
      <c r="M92" s="29"/>
    </row>
    <row r="93" spans="2:13" x14ac:dyDescent="0.35">
      <c r="B93" s="5">
        <f t="shared" si="4"/>
        <v>90</v>
      </c>
      <c r="J93" s="12">
        <f t="shared" si="5"/>
        <v>90</v>
      </c>
      <c r="K93" s="1"/>
      <c r="L93" s="44" t="str">
        <f>IF(K93="","",IF(VLOOKUP(K93,PlanTareas!$C:$D,2,FALSE)=0,"",VLOOKUP(K93,PlanTareas!$C:$D,2,FALSE)))</f>
        <v/>
      </c>
      <c r="M93" s="29"/>
    </row>
    <row r="94" spans="2:13" x14ac:dyDescent="0.35">
      <c r="B94" s="5">
        <f t="shared" si="4"/>
        <v>91</v>
      </c>
      <c r="J94" s="12">
        <f t="shared" si="5"/>
        <v>91</v>
      </c>
      <c r="K94" s="1"/>
      <c r="L94" s="44" t="str">
        <f>IF(K94="","",IF(VLOOKUP(K94,PlanTareas!$C:$D,2,FALSE)=0,"",VLOOKUP(K94,PlanTareas!$C:$D,2,FALSE)))</f>
        <v/>
      </c>
      <c r="M94" s="29"/>
    </row>
    <row r="95" spans="2:13" x14ac:dyDescent="0.35">
      <c r="B95" s="5">
        <f t="shared" si="4"/>
        <v>92</v>
      </c>
      <c r="J95" s="12">
        <f t="shared" si="5"/>
        <v>92</v>
      </c>
      <c r="K95" s="1"/>
      <c r="L95" s="44" t="str">
        <f>IF(K95="","",IF(VLOOKUP(K95,PlanTareas!$C:$D,2,FALSE)=0,"",VLOOKUP(K95,PlanTareas!$C:$D,2,FALSE)))</f>
        <v/>
      </c>
      <c r="M95" s="29"/>
    </row>
    <row r="96" spans="2:13" x14ac:dyDescent="0.35">
      <c r="B96" s="5">
        <f t="shared" si="4"/>
        <v>93</v>
      </c>
      <c r="J96" s="12">
        <f t="shared" si="5"/>
        <v>93</v>
      </c>
      <c r="K96" s="1"/>
      <c r="L96" s="44" t="str">
        <f>IF(K96="","",IF(VLOOKUP(K96,PlanTareas!$C:$D,2,FALSE)=0,"",VLOOKUP(K96,PlanTareas!$C:$D,2,FALSE)))</f>
        <v/>
      </c>
      <c r="M96" s="30"/>
    </row>
    <row r="97" spans="2:13" x14ac:dyDescent="0.35">
      <c r="B97" s="5">
        <f t="shared" si="4"/>
        <v>94</v>
      </c>
      <c r="J97" s="12">
        <f t="shared" si="5"/>
        <v>94</v>
      </c>
      <c r="K97" s="32"/>
      <c r="L97" s="44" t="str">
        <f>IF(K97="","",IF(VLOOKUP(K97,PlanTareas!$C:$D,2,FALSE)=0,"",VLOOKUP(K97,PlanTareas!$C:$D,2,FALSE)))</f>
        <v/>
      </c>
      <c r="M97" s="34"/>
    </row>
    <row r="98" spans="2:13" x14ac:dyDescent="0.35">
      <c r="B98" s="5">
        <f t="shared" si="4"/>
        <v>95</v>
      </c>
      <c r="J98" s="12">
        <f t="shared" si="5"/>
        <v>95</v>
      </c>
    </row>
    <row r="99" spans="2:13" x14ac:dyDescent="0.35">
      <c r="B99" s="5">
        <f t="shared" si="4"/>
        <v>96</v>
      </c>
      <c r="J99" s="12">
        <f t="shared" si="5"/>
        <v>96</v>
      </c>
    </row>
    <row r="100" spans="2:13" x14ac:dyDescent="0.35">
      <c r="B100" s="5">
        <f t="shared" si="4"/>
        <v>97</v>
      </c>
      <c r="J100" s="12">
        <f t="shared" si="5"/>
        <v>97</v>
      </c>
    </row>
    <row r="101" spans="2:13" x14ac:dyDescent="0.35">
      <c r="B101" s="5">
        <f t="shared" si="4"/>
        <v>98</v>
      </c>
      <c r="J101" s="12">
        <f t="shared" si="5"/>
        <v>98</v>
      </c>
    </row>
    <row r="102" spans="2:13" x14ac:dyDescent="0.35">
      <c r="B102" s="5">
        <f t="shared" si="4"/>
        <v>99</v>
      </c>
      <c r="J102" s="12">
        <f t="shared" si="5"/>
        <v>99</v>
      </c>
    </row>
    <row r="103" spans="2:13" x14ac:dyDescent="0.35">
      <c r="B103" s="8">
        <f t="shared" si="4"/>
        <v>100</v>
      </c>
      <c r="J103" s="33">
        <f t="shared" si="5"/>
        <v>100</v>
      </c>
    </row>
  </sheetData>
  <mergeCells count="3">
    <mergeCell ref="B1:D1"/>
    <mergeCell ref="F1:H1"/>
    <mergeCell ref="K1:N1"/>
  </mergeCells>
  <dataValidations count="2">
    <dataValidation type="list" allowBlank="1" showInputMessage="1" showErrorMessage="1" sqref="K47:K97 C26:C86" xr:uid="{07A92EE1-AB84-A34A-B78A-F8AD4789E090}">
      <formula1>CodigosActividad</formula1>
    </dataValidation>
    <dataValidation type="whole" allowBlank="1" showInputMessage="1" showErrorMessage="1" errorTitle="Progreso%" error="El progreso es un valor entre 0 y 100" sqref="F4:F86" xr:uid="{90FE336D-C01D-E149-98D4-0370420DB8C2}">
      <formula1>0</formula1>
      <formula2>100</formula2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whole" allowBlank="1" showInputMessage="1" showErrorMessage="1" errorTitle="Semana máximo planificado" error="No se puede superar el maximo planificado" xr:uid="{E5CF370A-26C5-344E-8E4F-005E136C8FAB}">
          <x14:formula1>
            <xm:f>1</xm:f>
          </x14:formula1>
          <x14:formula2>
            <xm:f>DatosProyecto!$A$3</xm:f>
          </x14:formula2>
          <xm:sqref>D36:D86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A27A8-B95B-A344-A304-F64474667595}">
  <dimension ref="B1:N103"/>
  <sheetViews>
    <sheetView showGridLines="0" topLeftCell="A24" zoomScale="65" zoomScaleNormal="89" workbookViewId="0">
      <selection activeCell="C48" sqref="C48"/>
    </sheetView>
  </sheetViews>
  <sheetFormatPr baseColWidth="10" defaultRowHeight="15.5" x14ac:dyDescent="0.35"/>
  <cols>
    <col min="2" max="2" width="7" customWidth="1"/>
    <col min="3" max="3" width="37.1640625" customWidth="1"/>
    <col min="4" max="4" width="10" customWidth="1"/>
    <col min="7" max="7" width="14.5" customWidth="1"/>
    <col min="11" max="11" width="34.5" customWidth="1"/>
  </cols>
  <sheetData>
    <row r="1" spans="2:14" ht="26" x14ac:dyDescent="0.35">
      <c r="B1" s="169" t="s">
        <v>60</v>
      </c>
      <c r="C1" s="170"/>
      <c r="D1" s="172"/>
      <c r="F1" s="169"/>
      <c r="G1" s="170"/>
      <c r="H1" s="172"/>
      <c r="J1" s="28"/>
      <c r="K1" s="169" t="s">
        <v>43</v>
      </c>
      <c r="L1" s="170"/>
      <c r="M1" s="170"/>
      <c r="N1" s="172"/>
    </row>
    <row r="2" spans="2:14" ht="23.25" customHeight="1" x14ac:dyDescent="0.35">
      <c r="E2" s="25"/>
      <c r="J2" s="28"/>
      <c r="L2" s="28"/>
      <c r="M2" s="28"/>
    </row>
    <row r="3" spans="2:14" x14ac:dyDescent="0.35">
      <c r="B3" s="117" t="s">
        <v>1</v>
      </c>
      <c r="C3" s="101" t="s">
        <v>3</v>
      </c>
      <c r="D3" s="117" t="s">
        <v>4</v>
      </c>
      <c r="E3" s="117" t="s">
        <v>5</v>
      </c>
      <c r="F3" s="101" t="s">
        <v>16</v>
      </c>
      <c r="G3" s="117" t="s">
        <v>28</v>
      </c>
      <c r="J3" s="117" t="s">
        <v>1</v>
      </c>
      <c r="K3" s="117" t="s">
        <v>19</v>
      </c>
      <c r="L3" s="117" t="s">
        <v>4</v>
      </c>
      <c r="M3" s="117" t="s">
        <v>6</v>
      </c>
    </row>
    <row r="4" spans="2:14" x14ac:dyDescent="0.35">
      <c r="B4" s="116">
        <v>1</v>
      </c>
      <c r="C4" s="125" t="s">
        <v>82</v>
      </c>
      <c r="D4" s="133">
        <v>4</v>
      </c>
      <c r="E4" s="144">
        <v>0.05</v>
      </c>
      <c r="F4" s="121">
        <v>100</v>
      </c>
      <c r="G4" s="153" t="b">
        <f t="shared" ref="G4:G68" si="0">IF(C4="","",(F4=100))</f>
        <v>1</v>
      </c>
      <c r="J4" s="12">
        <v>1</v>
      </c>
      <c r="K4" s="125" t="s">
        <v>82</v>
      </c>
      <c r="L4" s="142">
        <f>IF(K4="","",IF(VLOOKUP(K4,PlanTareas!$C:$D,2,FALSE)=0,"",VLOOKUP(K4,PlanTareas!$C:$D,2,FALSE)))</f>
        <v>4</v>
      </c>
      <c r="M4" s="144">
        <v>0.05</v>
      </c>
    </row>
    <row r="5" spans="2:14" x14ac:dyDescent="0.35">
      <c r="B5" s="5">
        <f>B4+1</f>
        <v>2</v>
      </c>
      <c r="C5" s="125" t="s">
        <v>83</v>
      </c>
      <c r="D5" s="134">
        <v>4</v>
      </c>
      <c r="E5" s="145">
        <v>0.5</v>
      </c>
      <c r="F5" s="122">
        <v>100</v>
      </c>
      <c r="G5" s="154" t="b">
        <f t="shared" si="0"/>
        <v>1</v>
      </c>
      <c r="J5" s="12">
        <f>1+J4</f>
        <v>2</v>
      </c>
      <c r="K5" s="125" t="s">
        <v>83</v>
      </c>
      <c r="L5" s="143">
        <f>IF(K5="","",IF(VLOOKUP(K5,PlanTareas!$C:$D,2,FALSE)=0,"",VLOOKUP(K5,PlanTareas!$C:$D,2,FALSE)))</f>
        <v>4</v>
      </c>
      <c r="M5" s="145">
        <v>0.5</v>
      </c>
    </row>
    <row r="6" spans="2:14" x14ac:dyDescent="0.35">
      <c r="B6" s="5">
        <f t="shared" ref="B6:B69" si="1">B5+1</f>
        <v>3</v>
      </c>
      <c r="C6" s="125" t="s">
        <v>84</v>
      </c>
      <c r="D6" s="134">
        <v>4</v>
      </c>
      <c r="E6" s="145">
        <v>0.1</v>
      </c>
      <c r="F6" s="122">
        <v>100</v>
      </c>
      <c r="G6" s="154" t="b">
        <f t="shared" si="0"/>
        <v>1</v>
      </c>
      <c r="J6" s="12">
        <f t="shared" ref="J6:J69" si="2">1+J5</f>
        <v>3</v>
      </c>
      <c r="K6" s="125" t="s">
        <v>84</v>
      </c>
      <c r="L6" s="143">
        <f>IF(K6="","",IF(VLOOKUP(K6,PlanTareas!$C:$D,2,FALSE)=0,"",VLOOKUP(K6,PlanTareas!$C:$D,2,FALSE)))</f>
        <v>4</v>
      </c>
      <c r="M6" s="145">
        <v>0.1</v>
      </c>
    </row>
    <row r="7" spans="2:14" x14ac:dyDescent="0.35">
      <c r="B7" s="5">
        <f t="shared" si="1"/>
        <v>4</v>
      </c>
      <c r="C7" s="125" t="s">
        <v>85</v>
      </c>
      <c r="D7" s="134">
        <v>4</v>
      </c>
      <c r="E7" s="145">
        <v>0.1</v>
      </c>
      <c r="F7" s="122">
        <v>100</v>
      </c>
      <c r="G7" s="154" t="b">
        <f t="shared" si="0"/>
        <v>1</v>
      </c>
      <c r="J7" s="12">
        <f t="shared" si="2"/>
        <v>4</v>
      </c>
      <c r="K7" s="125" t="s">
        <v>85</v>
      </c>
      <c r="L7" s="143">
        <f>IF(K7="","",IF(VLOOKUP(K7,PlanTareas!$C:$D,2,FALSE)=0,"",VLOOKUP(K7,PlanTareas!$C:$D,2,FALSE)))</f>
        <v>4</v>
      </c>
      <c r="M7" s="145">
        <v>0.1</v>
      </c>
    </row>
    <row r="8" spans="2:14" x14ac:dyDescent="0.35">
      <c r="B8" s="5">
        <f t="shared" si="1"/>
        <v>5</v>
      </c>
      <c r="C8" s="125" t="s">
        <v>86</v>
      </c>
      <c r="D8" s="134">
        <v>4</v>
      </c>
      <c r="E8" s="145">
        <v>0.1</v>
      </c>
      <c r="F8" s="122">
        <v>100</v>
      </c>
      <c r="G8" s="154" t="b">
        <f t="shared" si="0"/>
        <v>1</v>
      </c>
      <c r="J8" s="12">
        <f>1+J7</f>
        <v>5</v>
      </c>
      <c r="K8" s="125" t="s">
        <v>86</v>
      </c>
      <c r="L8" s="143">
        <f>IF(K8="","",IF(VLOOKUP(K8,PlanTareas!$C:$D,2,FALSE)=0,"",VLOOKUP(K8,PlanTareas!$C:$D,2,FALSE)))</f>
        <v>4</v>
      </c>
      <c r="M8" s="145">
        <v>0.1</v>
      </c>
    </row>
    <row r="9" spans="2:14" x14ac:dyDescent="0.35">
      <c r="B9" s="5">
        <f t="shared" si="1"/>
        <v>6</v>
      </c>
      <c r="C9" s="125" t="s">
        <v>87</v>
      </c>
      <c r="D9" s="134">
        <v>4</v>
      </c>
      <c r="E9" s="145">
        <v>0.1</v>
      </c>
      <c r="F9" s="122">
        <v>100</v>
      </c>
      <c r="G9" s="154" t="b">
        <f t="shared" si="0"/>
        <v>1</v>
      </c>
      <c r="J9" s="12">
        <f t="shared" si="2"/>
        <v>6</v>
      </c>
      <c r="K9" s="125" t="s">
        <v>87</v>
      </c>
      <c r="L9" s="143">
        <f>IF(K9="","",IF(VLOOKUP(K9,PlanTareas!$C:$D,2,FALSE)=0,"",VLOOKUP(K9,PlanTareas!$C:$D,2,FALSE)))</f>
        <v>4</v>
      </c>
      <c r="M9" s="145">
        <v>0.1</v>
      </c>
    </row>
    <row r="10" spans="2:14" x14ac:dyDescent="0.35">
      <c r="B10" s="5">
        <f t="shared" si="1"/>
        <v>7</v>
      </c>
      <c r="C10" s="125" t="s">
        <v>88</v>
      </c>
      <c r="D10" s="134">
        <v>4</v>
      </c>
      <c r="E10" s="145">
        <v>0.1</v>
      </c>
      <c r="F10" s="122">
        <v>100</v>
      </c>
      <c r="G10" s="154" t="b">
        <f t="shared" si="0"/>
        <v>1</v>
      </c>
      <c r="J10" s="12">
        <f t="shared" si="2"/>
        <v>7</v>
      </c>
      <c r="K10" s="125" t="s">
        <v>88</v>
      </c>
      <c r="L10" s="143">
        <f>IF(K10="","",IF(VLOOKUP(K10,PlanTareas!$C:$D,2,FALSE)=0,"",VLOOKUP(K10,PlanTareas!$C:$D,2,FALSE)))</f>
        <v>4</v>
      </c>
      <c r="M10" s="145">
        <v>0.1</v>
      </c>
    </row>
    <row r="11" spans="2:14" x14ac:dyDescent="0.35">
      <c r="B11" s="5">
        <f t="shared" si="1"/>
        <v>8</v>
      </c>
      <c r="C11" s="125" t="s">
        <v>89</v>
      </c>
      <c r="D11" s="134">
        <v>4</v>
      </c>
      <c r="E11" s="145">
        <v>0.1</v>
      </c>
      <c r="F11" s="122">
        <v>100</v>
      </c>
      <c r="G11" s="154" t="b">
        <f t="shared" si="0"/>
        <v>1</v>
      </c>
      <c r="J11" s="12">
        <f t="shared" si="2"/>
        <v>8</v>
      </c>
      <c r="K11" s="125" t="s">
        <v>89</v>
      </c>
      <c r="L11" s="143">
        <f>IF(K11="","",IF(VLOOKUP(K11,PlanTareas!$C:$D,2,FALSE)=0,"",VLOOKUP(K11,PlanTareas!$C:$D,2,FALSE)))</f>
        <v>4</v>
      </c>
      <c r="M11" s="145">
        <v>0.1</v>
      </c>
    </row>
    <row r="12" spans="2:14" x14ac:dyDescent="0.35">
      <c r="B12" s="5">
        <f t="shared" si="1"/>
        <v>9</v>
      </c>
      <c r="C12" s="125" t="s">
        <v>90</v>
      </c>
      <c r="D12" s="134">
        <v>4</v>
      </c>
      <c r="E12" s="145">
        <v>0.1</v>
      </c>
      <c r="F12" s="122">
        <v>100</v>
      </c>
      <c r="G12" s="154" t="b">
        <f t="shared" si="0"/>
        <v>1</v>
      </c>
      <c r="J12" s="12">
        <f t="shared" si="2"/>
        <v>9</v>
      </c>
      <c r="K12" s="125" t="s">
        <v>90</v>
      </c>
      <c r="L12" s="143">
        <f>IF(K12="","",IF(VLOOKUP(K12,PlanTareas!$C:$D,2,FALSE)=0,"",VLOOKUP(K12,PlanTareas!$C:$D,2,FALSE)))</f>
        <v>4</v>
      </c>
      <c r="M12" s="145">
        <v>0.1</v>
      </c>
    </row>
    <row r="13" spans="2:14" x14ac:dyDescent="0.35">
      <c r="B13" s="5">
        <f t="shared" si="1"/>
        <v>10</v>
      </c>
      <c r="C13" s="125" t="s">
        <v>91</v>
      </c>
      <c r="D13" s="134">
        <v>4</v>
      </c>
      <c r="E13" s="145">
        <v>0.1</v>
      </c>
      <c r="F13" s="122">
        <v>100</v>
      </c>
      <c r="G13" s="154" t="b">
        <f t="shared" si="0"/>
        <v>1</v>
      </c>
      <c r="J13" s="12">
        <f t="shared" si="2"/>
        <v>10</v>
      </c>
      <c r="K13" s="125" t="s">
        <v>91</v>
      </c>
      <c r="L13" s="143">
        <f>IF(K13="","",IF(VLOOKUP(K13,PlanTareas!$C:$D,2,FALSE)=0,"",VLOOKUP(K13,PlanTareas!$C:$D,2,FALSE)))</f>
        <v>4</v>
      </c>
      <c r="M13" s="145">
        <v>0.1</v>
      </c>
    </row>
    <row r="14" spans="2:14" x14ac:dyDescent="0.35">
      <c r="B14" s="5">
        <f t="shared" si="1"/>
        <v>11</v>
      </c>
      <c r="C14" s="125" t="s">
        <v>92</v>
      </c>
      <c r="D14" s="134">
        <v>4</v>
      </c>
      <c r="E14" s="145">
        <v>0.1</v>
      </c>
      <c r="F14" s="122">
        <v>100</v>
      </c>
      <c r="G14" s="154" t="b">
        <f t="shared" si="0"/>
        <v>1</v>
      </c>
      <c r="J14" s="12">
        <f t="shared" si="2"/>
        <v>11</v>
      </c>
      <c r="K14" s="125" t="s">
        <v>92</v>
      </c>
      <c r="L14" s="143">
        <f>IF(K14="","",IF(VLOOKUP(K14,PlanTareas!$C:$D,2,FALSE)=0,"",VLOOKUP(K14,PlanTareas!$C:$D,2,FALSE)))</f>
        <v>4</v>
      </c>
      <c r="M14" s="145">
        <v>0.1</v>
      </c>
    </row>
    <row r="15" spans="2:14" x14ac:dyDescent="0.35">
      <c r="B15" s="5">
        <f t="shared" si="1"/>
        <v>12</v>
      </c>
      <c r="C15" s="125" t="s">
        <v>93</v>
      </c>
      <c r="D15" s="134">
        <v>5</v>
      </c>
      <c r="E15" s="145">
        <v>0.15</v>
      </c>
      <c r="F15" s="122">
        <v>100</v>
      </c>
      <c r="G15" s="154" t="b">
        <f t="shared" si="0"/>
        <v>1</v>
      </c>
      <c r="J15" s="12">
        <f t="shared" si="2"/>
        <v>12</v>
      </c>
      <c r="K15" s="125" t="s">
        <v>93</v>
      </c>
      <c r="L15" s="143">
        <f>IF(K15="","",IF(VLOOKUP(K15,PlanTareas!$C:$D,2,FALSE)=0,"",VLOOKUP(K15,PlanTareas!$C:$D,2,FALSE)))</f>
        <v>5</v>
      </c>
      <c r="M15" s="145">
        <v>0.15</v>
      </c>
    </row>
    <row r="16" spans="2:14" x14ac:dyDescent="0.35">
      <c r="B16" s="5">
        <f t="shared" si="1"/>
        <v>13</v>
      </c>
      <c r="C16" s="126" t="s">
        <v>94</v>
      </c>
      <c r="D16" s="134">
        <v>5</v>
      </c>
      <c r="E16" s="145">
        <v>2.5</v>
      </c>
      <c r="F16" s="122">
        <v>100</v>
      </c>
      <c r="G16" s="154" t="b">
        <f t="shared" si="0"/>
        <v>1</v>
      </c>
      <c r="J16" s="12">
        <f t="shared" si="2"/>
        <v>13</v>
      </c>
      <c r="K16" s="126" t="s">
        <v>94</v>
      </c>
      <c r="L16" s="143">
        <f>IF(K16="","",IF(VLOOKUP(K16,PlanTareas!$C:$D,2,FALSE)=0,"",VLOOKUP(K16,PlanTareas!$C:$D,2,FALSE)))</f>
        <v>5</v>
      </c>
      <c r="M16" s="145">
        <v>2.5</v>
      </c>
    </row>
    <row r="17" spans="2:13" x14ac:dyDescent="0.35">
      <c r="B17" s="5">
        <f t="shared" si="1"/>
        <v>14</v>
      </c>
      <c r="C17" s="126" t="s">
        <v>95</v>
      </c>
      <c r="D17" s="134">
        <v>5</v>
      </c>
      <c r="E17" s="145">
        <v>2.5</v>
      </c>
      <c r="F17" s="122">
        <v>100</v>
      </c>
      <c r="G17" s="154" t="b">
        <f t="shared" si="0"/>
        <v>1</v>
      </c>
      <c r="J17" s="12">
        <f t="shared" si="2"/>
        <v>14</v>
      </c>
      <c r="K17" s="126" t="s">
        <v>95</v>
      </c>
      <c r="L17" s="143">
        <f>IF(K17="","",IF(VLOOKUP(K17,PlanTareas!$C:$D,2,FALSE)=0,"",VLOOKUP(K17,PlanTareas!$C:$D,2,FALSE)))</f>
        <v>5</v>
      </c>
      <c r="M17" s="145">
        <v>2.5</v>
      </c>
    </row>
    <row r="18" spans="2:13" x14ac:dyDescent="0.35">
      <c r="B18" s="5">
        <f t="shared" si="1"/>
        <v>15</v>
      </c>
      <c r="C18" s="126" t="s">
        <v>96</v>
      </c>
      <c r="D18" s="134">
        <v>7</v>
      </c>
      <c r="E18" s="145">
        <v>3</v>
      </c>
      <c r="F18" s="122">
        <v>100</v>
      </c>
      <c r="G18" s="154" t="b">
        <f t="shared" si="0"/>
        <v>1</v>
      </c>
      <c r="J18" s="12">
        <f t="shared" si="2"/>
        <v>15</v>
      </c>
      <c r="K18" s="126" t="s">
        <v>96</v>
      </c>
      <c r="L18" s="143">
        <f>IF(K18="","",IF(VLOOKUP(K18,PlanTareas!$C:$D,2,FALSE)=0,"",VLOOKUP(K18,PlanTareas!$C:$D,2,FALSE)))</f>
        <v>7</v>
      </c>
      <c r="M18" s="145">
        <v>1</v>
      </c>
    </row>
    <row r="19" spans="2:13" x14ac:dyDescent="0.35">
      <c r="B19" s="5">
        <f t="shared" si="1"/>
        <v>16</v>
      </c>
      <c r="C19" s="127" t="s">
        <v>97</v>
      </c>
      <c r="D19" s="134">
        <v>6</v>
      </c>
      <c r="E19" s="145">
        <v>1</v>
      </c>
      <c r="F19" s="122">
        <v>100</v>
      </c>
      <c r="G19" s="154" t="b">
        <f t="shared" si="0"/>
        <v>1</v>
      </c>
      <c r="J19" s="12">
        <f t="shared" si="2"/>
        <v>16</v>
      </c>
      <c r="K19" s="127" t="s">
        <v>97</v>
      </c>
      <c r="L19" s="143">
        <f>IF(K19="","",IF(VLOOKUP(K19,PlanTareas!$C:$D,2,FALSE)=0,"",VLOOKUP(K19,PlanTareas!$C:$D,2,FALSE)))</f>
        <v>6</v>
      </c>
      <c r="M19" s="145">
        <v>1</v>
      </c>
    </row>
    <row r="20" spans="2:13" x14ac:dyDescent="0.35">
      <c r="B20" s="5">
        <f t="shared" si="1"/>
        <v>17</v>
      </c>
      <c r="C20" s="128" t="s">
        <v>98</v>
      </c>
      <c r="D20" s="134">
        <v>5</v>
      </c>
      <c r="E20" s="145">
        <v>0.5</v>
      </c>
      <c r="F20" s="122">
        <v>100</v>
      </c>
      <c r="G20" s="154" t="b">
        <f t="shared" si="0"/>
        <v>1</v>
      </c>
      <c r="J20" s="12">
        <f t="shared" si="2"/>
        <v>17</v>
      </c>
      <c r="K20" s="128" t="s">
        <v>98</v>
      </c>
      <c r="L20" s="143">
        <f>IF(K20="","",IF(VLOOKUP(K20,PlanTareas!$C:$D,2,FALSE)=0,"",VLOOKUP(K20,PlanTareas!$C:$D,2,FALSE)))</f>
        <v>5</v>
      </c>
      <c r="M20" s="145">
        <v>0.5</v>
      </c>
    </row>
    <row r="21" spans="2:13" x14ac:dyDescent="0.35">
      <c r="B21" s="5">
        <f t="shared" si="1"/>
        <v>18</v>
      </c>
      <c r="C21" s="128" t="s">
        <v>99</v>
      </c>
      <c r="D21" s="134">
        <v>6</v>
      </c>
      <c r="E21" s="145">
        <v>1.5</v>
      </c>
      <c r="F21" s="122">
        <v>100</v>
      </c>
      <c r="G21" s="154" t="b">
        <f t="shared" si="0"/>
        <v>1</v>
      </c>
      <c r="J21" s="12">
        <f t="shared" si="2"/>
        <v>18</v>
      </c>
      <c r="K21" s="128" t="s">
        <v>99</v>
      </c>
      <c r="L21" s="143">
        <f>IF(K21="","",IF(VLOOKUP(K21,PlanTareas!$C:$D,2,FALSE)=0,"",VLOOKUP(K21,PlanTareas!$C:$D,2,FALSE)))</f>
        <v>6</v>
      </c>
      <c r="M21" s="145">
        <v>1.5</v>
      </c>
    </row>
    <row r="22" spans="2:13" x14ac:dyDescent="0.35">
      <c r="B22" s="5">
        <f t="shared" si="1"/>
        <v>19</v>
      </c>
      <c r="C22" s="128" t="s">
        <v>100</v>
      </c>
      <c r="D22" s="134">
        <v>8</v>
      </c>
      <c r="E22" s="145">
        <v>1</v>
      </c>
      <c r="F22" s="122">
        <v>100</v>
      </c>
      <c r="G22" s="154" t="b">
        <f t="shared" si="0"/>
        <v>1</v>
      </c>
      <c r="J22" s="12">
        <f t="shared" si="2"/>
        <v>19</v>
      </c>
      <c r="K22" s="128" t="s">
        <v>100</v>
      </c>
      <c r="L22" s="143">
        <f>IF(K22="","",IF(VLOOKUP(K22,PlanTareas!$C:$D,2,FALSE)=0,"",VLOOKUP(K22,PlanTareas!$C:$D,2,FALSE)))</f>
        <v>8</v>
      </c>
      <c r="M22" s="145">
        <v>1</v>
      </c>
    </row>
    <row r="23" spans="2:13" x14ac:dyDescent="0.35">
      <c r="B23" s="5">
        <f t="shared" si="1"/>
        <v>20</v>
      </c>
      <c r="C23" s="128" t="s">
        <v>101</v>
      </c>
      <c r="D23" s="134">
        <v>8</v>
      </c>
      <c r="E23" s="145">
        <v>0.5</v>
      </c>
      <c r="F23" s="122">
        <v>100</v>
      </c>
      <c r="G23" s="154" t="b">
        <f t="shared" si="0"/>
        <v>1</v>
      </c>
      <c r="J23" s="12">
        <f t="shared" si="2"/>
        <v>20</v>
      </c>
      <c r="K23" s="128" t="s">
        <v>101</v>
      </c>
      <c r="L23" s="143">
        <f>IF(K23="","",IF(VLOOKUP(K23,PlanTareas!$C:$D,2,FALSE)=0,"",VLOOKUP(K23,PlanTareas!$C:$D,2,FALSE)))</f>
        <v>8</v>
      </c>
      <c r="M23" s="145">
        <v>0.5</v>
      </c>
    </row>
    <row r="24" spans="2:13" x14ac:dyDescent="0.35">
      <c r="B24" s="5">
        <f t="shared" si="1"/>
        <v>21</v>
      </c>
      <c r="C24" s="128" t="s">
        <v>102</v>
      </c>
      <c r="D24" s="134">
        <v>9</v>
      </c>
      <c r="E24" s="134">
        <v>2</v>
      </c>
      <c r="F24" s="122">
        <v>100</v>
      </c>
      <c r="G24" s="154" t="b">
        <f t="shared" si="0"/>
        <v>1</v>
      </c>
      <c r="J24" s="12">
        <f t="shared" si="2"/>
        <v>21</v>
      </c>
      <c r="K24" s="136" t="s">
        <v>106</v>
      </c>
      <c r="L24" s="143">
        <f>IF(K24="","",IF(VLOOKUP(K24,PlanTareas!$C:$D,2,FALSE)=0,"",VLOOKUP(K24,PlanTareas!$C:$D,2,FALSE)))</f>
        <v>11</v>
      </c>
      <c r="M24" s="145">
        <v>2</v>
      </c>
    </row>
    <row r="25" spans="2:13" x14ac:dyDescent="0.35">
      <c r="B25" s="5">
        <f t="shared" si="1"/>
        <v>22</v>
      </c>
      <c r="C25" s="128" t="s">
        <v>103</v>
      </c>
      <c r="D25" s="134">
        <v>10</v>
      </c>
      <c r="E25" s="146">
        <v>0.5</v>
      </c>
      <c r="F25" s="122">
        <v>100</v>
      </c>
      <c r="G25" s="154" t="b">
        <f t="shared" si="0"/>
        <v>1</v>
      </c>
      <c r="J25" s="12">
        <f t="shared" si="2"/>
        <v>22</v>
      </c>
      <c r="K25" s="127" t="s">
        <v>107</v>
      </c>
      <c r="L25" s="143">
        <f>IF(K25="","",IF(VLOOKUP(K25,PlanTareas!$C:$D,2,FALSE)=0,"",VLOOKUP(K25,PlanTareas!$C:$D,2,FALSE)))</f>
        <v>11</v>
      </c>
      <c r="M25" s="145">
        <v>1</v>
      </c>
    </row>
    <row r="26" spans="2:13" x14ac:dyDescent="0.35">
      <c r="B26" s="5">
        <f t="shared" si="1"/>
        <v>23</v>
      </c>
      <c r="C26" s="129" t="s">
        <v>104</v>
      </c>
      <c r="D26" s="134">
        <v>10</v>
      </c>
      <c r="E26" s="146">
        <v>0</v>
      </c>
      <c r="F26" s="146">
        <v>100</v>
      </c>
      <c r="G26" s="154" t="b">
        <f t="shared" si="0"/>
        <v>1</v>
      </c>
      <c r="J26" s="12">
        <f t="shared" si="2"/>
        <v>23</v>
      </c>
      <c r="K26" s="137" t="s">
        <v>108</v>
      </c>
      <c r="L26" s="143">
        <f>IF(K26="","",IF(VLOOKUP(K26,PlanTareas!$C:$D,2,FALSE)=0,"",VLOOKUP(K26,PlanTareas!$C:$D,2,FALSE)))</f>
        <v>11</v>
      </c>
      <c r="M26" s="145">
        <v>1</v>
      </c>
    </row>
    <row r="27" spans="2:13" x14ac:dyDescent="0.35">
      <c r="B27" s="5">
        <f t="shared" si="1"/>
        <v>24</v>
      </c>
      <c r="C27" s="129" t="s">
        <v>105</v>
      </c>
      <c r="D27" s="134">
        <v>11</v>
      </c>
      <c r="E27" s="146">
        <v>0</v>
      </c>
      <c r="F27" s="146">
        <v>100</v>
      </c>
      <c r="G27" s="154" t="b">
        <f t="shared" si="0"/>
        <v>1</v>
      </c>
      <c r="J27" s="12">
        <f t="shared" si="2"/>
        <v>24</v>
      </c>
      <c r="K27" s="137" t="s">
        <v>109</v>
      </c>
      <c r="L27" s="143">
        <f>IF(K27="","",IF(VLOOKUP(K27,PlanTareas!$C:$D,2,FALSE)=0,"",VLOOKUP(K27,PlanTareas!$C:$D,2,FALSE)))</f>
        <v>11</v>
      </c>
      <c r="M27" s="145">
        <v>3</v>
      </c>
    </row>
    <row r="28" spans="2:13" x14ac:dyDescent="0.35">
      <c r="B28" s="5">
        <f t="shared" si="1"/>
        <v>25</v>
      </c>
      <c r="C28" s="129" t="s">
        <v>106</v>
      </c>
      <c r="D28" s="134">
        <v>11</v>
      </c>
      <c r="E28" s="146">
        <v>2</v>
      </c>
      <c r="F28" s="146">
        <v>100</v>
      </c>
      <c r="G28" s="154" t="b">
        <f t="shared" si="0"/>
        <v>1</v>
      </c>
      <c r="J28" s="12">
        <f t="shared" si="2"/>
        <v>25</v>
      </c>
      <c r="K28" s="137" t="s">
        <v>110</v>
      </c>
      <c r="L28" s="143">
        <f>IF(K28="","",IF(VLOOKUP(K28,PlanTareas!$C:$D,2,FALSE)=0,"",VLOOKUP(K28,PlanTareas!$C:$D,2,FALSE)))</f>
        <v>11</v>
      </c>
      <c r="M28" s="145">
        <v>2</v>
      </c>
    </row>
    <row r="29" spans="2:13" x14ac:dyDescent="0.35">
      <c r="B29" s="5">
        <f t="shared" si="1"/>
        <v>26</v>
      </c>
      <c r="C29" s="129" t="s">
        <v>107</v>
      </c>
      <c r="D29" s="134">
        <v>11</v>
      </c>
      <c r="E29" s="146">
        <v>1</v>
      </c>
      <c r="F29" s="146">
        <v>100</v>
      </c>
      <c r="G29" s="154" t="b">
        <f t="shared" si="0"/>
        <v>1</v>
      </c>
      <c r="J29" s="12">
        <f t="shared" si="2"/>
        <v>26</v>
      </c>
      <c r="K29" s="137" t="s">
        <v>111</v>
      </c>
      <c r="L29" s="143">
        <f>IF(K29="","",IF(VLOOKUP(K29,PlanTareas!$C:$D,2,FALSE)=0,"",VLOOKUP(K29,PlanTareas!$C:$D,2,FALSE)))</f>
        <v>11</v>
      </c>
      <c r="M29" s="145">
        <v>3</v>
      </c>
    </row>
    <row r="30" spans="2:13" x14ac:dyDescent="0.35">
      <c r="B30" s="5">
        <f t="shared" si="1"/>
        <v>27</v>
      </c>
      <c r="C30" s="129" t="s">
        <v>125</v>
      </c>
      <c r="D30" s="134">
        <v>11</v>
      </c>
      <c r="E30" s="146">
        <v>1</v>
      </c>
      <c r="F30" s="146">
        <v>100</v>
      </c>
      <c r="G30" s="154" t="b">
        <f t="shared" si="0"/>
        <v>1</v>
      </c>
      <c r="J30" s="12">
        <f t="shared" si="2"/>
        <v>27</v>
      </c>
      <c r="K30" s="138" t="s">
        <v>112</v>
      </c>
      <c r="L30" s="143">
        <f>IF(K30="","",IF(VLOOKUP(K30,PlanTareas!$C:$D,2,FALSE)=0,"",VLOOKUP(K30,PlanTareas!$C:$D,2,FALSE)))</f>
        <v>11</v>
      </c>
      <c r="M30" s="145">
        <v>1</v>
      </c>
    </row>
    <row r="31" spans="2:13" x14ac:dyDescent="0.35">
      <c r="B31" s="5">
        <f t="shared" si="1"/>
        <v>28</v>
      </c>
      <c r="C31" s="129" t="s">
        <v>109</v>
      </c>
      <c r="D31" s="134">
        <v>11</v>
      </c>
      <c r="E31" s="146">
        <v>0.5</v>
      </c>
      <c r="F31" s="146">
        <v>100</v>
      </c>
      <c r="G31" s="154" t="b">
        <f t="shared" si="0"/>
        <v>1</v>
      </c>
      <c r="J31" s="12">
        <f t="shared" si="2"/>
        <v>28</v>
      </c>
      <c r="K31" s="138" t="s">
        <v>113</v>
      </c>
      <c r="L31" s="143">
        <f>IF(K31="","",IF(VLOOKUP(K31,PlanTareas!$C:$D,2,FALSE)=0,"",VLOOKUP(K31,PlanTareas!$C:$D,2,FALSE)))</f>
        <v>11</v>
      </c>
      <c r="M31" s="145">
        <v>1</v>
      </c>
    </row>
    <row r="32" spans="2:13" x14ac:dyDescent="0.35">
      <c r="B32" s="5">
        <f t="shared" si="1"/>
        <v>29</v>
      </c>
      <c r="C32" s="129" t="s">
        <v>110</v>
      </c>
      <c r="D32" s="134">
        <v>11</v>
      </c>
      <c r="E32" s="146">
        <v>2</v>
      </c>
      <c r="F32" s="146">
        <v>100</v>
      </c>
      <c r="G32" s="154" t="b">
        <f t="shared" si="0"/>
        <v>1</v>
      </c>
      <c r="J32" s="12">
        <f t="shared" si="2"/>
        <v>29</v>
      </c>
      <c r="K32" s="139" t="s">
        <v>114</v>
      </c>
      <c r="L32" s="143">
        <f>IF(K32="","",IF(VLOOKUP(K32,PlanTareas!$C:$D,2,FALSE)=0,"",VLOOKUP(K32,PlanTareas!$C:$D,2,FALSE)))</f>
        <v>11</v>
      </c>
      <c r="M32" s="146">
        <v>1</v>
      </c>
    </row>
    <row r="33" spans="2:13" x14ac:dyDescent="0.35">
      <c r="B33" s="5">
        <f t="shared" si="1"/>
        <v>30</v>
      </c>
      <c r="C33" s="129" t="s">
        <v>111</v>
      </c>
      <c r="D33" s="134">
        <v>11</v>
      </c>
      <c r="E33" s="146">
        <v>0</v>
      </c>
      <c r="F33" s="146">
        <v>100</v>
      </c>
      <c r="G33" s="154" t="b">
        <f t="shared" si="0"/>
        <v>1</v>
      </c>
      <c r="J33" s="12">
        <f t="shared" si="2"/>
        <v>30</v>
      </c>
      <c r="K33" s="139" t="s">
        <v>115</v>
      </c>
      <c r="L33" s="143">
        <f>IF(K33="","",IF(VLOOKUP(K33,PlanTareas!$C:$D,2,FALSE)=0,"",VLOOKUP(K33,PlanTareas!$C:$D,2,FALSE)))</f>
        <v>11</v>
      </c>
      <c r="M33" s="145">
        <v>1</v>
      </c>
    </row>
    <row r="34" spans="2:13" x14ac:dyDescent="0.35">
      <c r="B34" s="5">
        <f t="shared" si="1"/>
        <v>31</v>
      </c>
      <c r="C34" s="129" t="s">
        <v>126</v>
      </c>
      <c r="D34" s="134">
        <v>11</v>
      </c>
      <c r="E34" s="146">
        <v>0.5</v>
      </c>
      <c r="F34" s="146">
        <v>100</v>
      </c>
      <c r="G34" s="154" t="b">
        <f t="shared" si="0"/>
        <v>1</v>
      </c>
      <c r="J34" s="12">
        <f t="shared" si="2"/>
        <v>31</v>
      </c>
      <c r="K34" s="139" t="s">
        <v>128</v>
      </c>
      <c r="L34" s="143">
        <f>IF(K34="","",IF(VLOOKUP(K34,PlanTareas!$C:$D,2,FALSE)=0,"",VLOOKUP(K34,PlanTareas!$C:$D,2,FALSE)))</f>
        <v>11</v>
      </c>
      <c r="M34" s="146">
        <v>1</v>
      </c>
    </row>
    <row r="35" spans="2:13" x14ac:dyDescent="0.35">
      <c r="B35" s="5">
        <f t="shared" si="1"/>
        <v>32</v>
      </c>
      <c r="C35" s="129" t="s">
        <v>113</v>
      </c>
      <c r="D35" s="134">
        <v>11</v>
      </c>
      <c r="E35" s="146">
        <v>0.5</v>
      </c>
      <c r="F35" s="146">
        <v>100</v>
      </c>
      <c r="G35" s="154" t="b">
        <f t="shared" si="0"/>
        <v>1</v>
      </c>
      <c r="J35" s="12">
        <f t="shared" si="2"/>
        <v>32</v>
      </c>
      <c r="K35" s="139" t="s">
        <v>116</v>
      </c>
      <c r="L35" s="143">
        <f>IF(K35="","",IF(VLOOKUP(K35,PlanTareas!$C:$D,2,FALSE)=0,"",VLOOKUP(K35,PlanTareas!$C:$D,2,FALSE)))</f>
        <v>11</v>
      </c>
      <c r="M35" s="145">
        <v>1</v>
      </c>
    </row>
    <row r="36" spans="2:13" x14ac:dyDescent="0.35">
      <c r="B36" s="5">
        <f t="shared" si="1"/>
        <v>33</v>
      </c>
      <c r="C36" s="129" t="s">
        <v>114</v>
      </c>
      <c r="D36" s="134">
        <v>11</v>
      </c>
      <c r="E36" s="146">
        <v>0.5</v>
      </c>
      <c r="F36" s="146">
        <v>100</v>
      </c>
      <c r="G36" s="154" t="b">
        <f t="shared" si="0"/>
        <v>1</v>
      </c>
      <c r="J36" s="12">
        <f t="shared" si="2"/>
        <v>33</v>
      </c>
      <c r="K36" s="139" t="s">
        <v>117</v>
      </c>
      <c r="L36" s="143">
        <f>IF(K36="","",IF(VLOOKUP(K36,PlanTareas!$C:$D,2,FALSE)=0,"",VLOOKUP(K36,PlanTareas!$C:$D,2,FALSE)))</f>
        <v>11</v>
      </c>
      <c r="M36" s="146">
        <v>1</v>
      </c>
    </row>
    <row r="37" spans="2:13" x14ac:dyDescent="0.35">
      <c r="B37" s="5">
        <f t="shared" si="1"/>
        <v>34</v>
      </c>
      <c r="C37" s="129" t="s">
        <v>115</v>
      </c>
      <c r="D37" s="134">
        <v>11</v>
      </c>
      <c r="E37" s="146">
        <v>0.5</v>
      </c>
      <c r="F37" s="146">
        <v>100</v>
      </c>
      <c r="G37" s="154" t="b">
        <f t="shared" si="0"/>
        <v>1</v>
      </c>
      <c r="J37" s="12">
        <f t="shared" si="2"/>
        <v>34</v>
      </c>
      <c r="K37" s="139" t="s">
        <v>127</v>
      </c>
      <c r="L37" s="143">
        <f>IF(K37="","",IF(VLOOKUP(K37,PlanTareas!$C:$D,2,FALSE)=0,"",VLOOKUP(K37,PlanTareas!$C:$D,2,FALSE)))</f>
        <v>11</v>
      </c>
      <c r="M37" s="145">
        <v>1</v>
      </c>
    </row>
    <row r="38" spans="2:13" x14ac:dyDescent="0.35">
      <c r="B38" s="5">
        <f t="shared" si="1"/>
        <v>35</v>
      </c>
      <c r="C38" s="129" t="s">
        <v>128</v>
      </c>
      <c r="D38" s="134">
        <v>11</v>
      </c>
      <c r="E38" s="146">
        <v>0.5</v>
      </c>
      <c r="F38" s="146">
        <v>100</v>
      </c>
      <c r="G38" s="154" t="b">
        <f t="shared" si="0"/>
        <v>1</v>
      </c>
      <c r="J38" s="12">
        <f t="shared" si="2"/>
        <v>35</v>
      </c>
      <c r="K38" s="139" t="s">
        <v>118</v>
      </c>
      <c r="L38" s="143">
        <f>IF(K38="","",IF(VLOOKUP(K38,PlanTareas!$C:$D,2,FALSE)=0,"",VLOOKUP(K38,PlanTareas!$C:$D,2,FALSE)))</f>
        <v>11</v>
      </c>
      <c r="M38" s="146">
        <v>1</v>
      </c>
    </row>
    <row r="39" spans="2:13" x14ac:dyDescent="0.35">
      <c r="B39" s="5">
        <f t="shared" si="1"/>
        <v>36</v>
      </c>
      <c r="C39" s="129" t="s">
        <v>116</v>
      </c>
      <c r="D39" s="134">
        <v>11</v>
      </c>
      <c r="E39" s="146">
        <v>0.5</v>
      </c>
      <c r="F39" s="146">
        <v>100</v>
      </c>
      <c r="G39" s="154" t="b">
        <f t="shared" si="0"/>
        <v>1</v>
      </c>
      <c r="J39" s="12">
        <f t="shared" si="2"/>
        <v>36</v>
      </c>
      <c r="K39" s="139" t="s">
        <v>129</v>
      </c>
      <c r="L39" s="143">
        <f>IF(K39="","",IF(VLOOKUP(K39,PlanTareas!$C:$D,2,FALSE)=0,"",VLOOKUP(K39,PlanTareas!$C:$D,2,FALSE)))</f>
        <v>11</v>
      </c>
      <c r="M39" s="145">
        <v>1</v>
      </c>
    </row>
    <row r="40" spans="2:13" x14ac:dyDescent="0.35">
      <c r="B40" s="5">
        <f t="shared" si="1"/>
        <v>37</v>
      </c>
      <c r="C40" s="129" t="s">
        <v>117</v>
      </c>
      <c r="D40" s="134">
        <v>11</v>
      </c>
      <c r="E40" s="146">
        <v>1.5</v>
      </c>
      <c r="F40" s="146">
        <v>100</v>
      </c>
      <c r="G40" s="154" t="b">
        <f t="shared" si="0"/>
        <v>1</v>
      </c>
      <c r="J40" s="12">
        <f t="shared" si="2"/>
        <v>37</v>
      </c>
      <c r="K40" s="139" t="s">
        <v>130</v>
      </c>
      <c r="L40" s="143">
        <f>IF(K40="","",IF(VLOOKUP(K40,PlanTareas!$C:$D,2,FALSE)=0,"",VLOOKUP(K40,PlanTareas!$C:$D,2,FALSE)))</f>
        <v>11</v>
      </c>
      <c r="M40" s="146">
        <v>1</v>
      </c>
    </row>
    <row r="41" spans="2:13" x14ac:dyDescent="0.35">
      <c r="B41" s="5">
        <f t="shared" si="1"/>
        <v>38</v>
      </c>
      <c r="C41" s="129" t="s">
        <v>127</v>
      </c>
      <c r="D41" s="134">
        <v>11</v>
      </c>
      <c r="E41" s="146">
        <v>1</v>
      </c>
      <c r="F41" s="146">
        <v>100</v>
      </c>
      <c r="G41" s="154" t="b">
        <f t="shared" si="0"/>
        <v>1</v>
      </c>
      <c r="J41" s="12">
        <f t="shared" si="2"/>
        <v>38</v>
      </c>
      <c r="K41" s="139" t="s">
        <v>131</v>
      </c>
      <c r="L41" s="143">
        <f>IF(K41="","",IF(VLOOKUP(K41,PlanTareas!$C:$D,2,FALSE)=0,"",VLOOKUP(K41,PlanTareas!$C:$D,2,FALSE)))</f>
        <v>11</v>
      </c>
      <c r="M41" s="145">
        <v>1</v>
      </c>
    </row>
    <row r="42" spans="2:13" x14ac:dyDescent="0.35">
      <c r="B42" s="5">
        <f t="shared" si="1"/>
        <v>39</v>
      </c>
      <c r="C42" s="129" t="s">
        <v>118</v>
      </c>
      <c r="D42" s="134">
        <v>11</v>
      </c>
      <c r="E42" s="146">
        <v>1.5</v>
      </c>
      <c r="F42" s="146">
        <v>100</v>
      </c>
      <c r="G42" s="154" t="b">
        <f t="shared" si="0"/>
        <v>1</v>
      </c>
      <c r="J42" s="12">
        <f>1+J41</f>
        <v>39</v>
      </c>
      <c r="K42" s="139" t="s">
        <v>132</v>
      </c>
      <c r="L42" s="143">
        <f>IF(K42="","",IF(VLOOKUP(K42,PlanTareas!$C:$D,2,FALSE)=0,"",VLOOKUP(K42,PlanTareas!$C:$D,2,FALSE)))</f>
        <v>11</v>
      </c>
      <c r="M42" s="146">
        <v>1</v>
      </c>
    </row>
    <row r="43" spans="2:13" x14ac:dyDescent="0.35">
      <c r="B43" s="5">
        <f t="shared" si="1"/>
        <v>40</v>
      </c>
      <c r="C43" s="129" t="s">
        <v>129</v>
      </c>
      <c r="D43" s="134">
        <v>11</v>
      </c>
      <c r="E43" s="146">
        <v>1</v>
      </c>
      <c r="F43" s="146">
        <v>100</v>
      </c>
      <c r="G43" s="154" t="b">
        <f t="shared" si="0"/>
        <v>1</v>
      </c>
      <c r="J43" s="12">
        <f t="shared" si="2"/>
        <v>40</v>
      </c>
      <c r="K43" s="139" t="s">
        <v>119</v>
      </c>
      <c r="L43" s="143">
        <f>IF(K43="","",IF(VLOOKUP(K43,PlanTareas!$C:$D,2,FALSE)=0,"",VLOOKUP(K43,PlanTareas!$C:$D,2,FALSE)))</f>
        <v>11</v>
      </c>
      <c r="M43" s="145">
        <v>1</v>
      </c>
    </row>
    <row r="44" spans="2:13" x14ac:dyDescent="0.35">
      <c r="B44" s="5">
        <f t="shared" si="1"/>
        <v>41</v>
      </c>
      <c r="C44" s="129" t="s">
        <v>130</v>
      </c>
      <c r="D44" s="134">
        <v>11</v>
      </c>
      <c r="E44" s="146">
        <v>0.5</v>
      </c>
      <c r="F44" s="146">
        <v>100</v>
      </c>
      <c r="G44" s="154" t="b">
        <f t="shared" si="0"/>
        <v>1</v>
      </c>
      <c r="J44" s="12">
        <f t="shared" si="2"/>
        <v>41</v>
      </c>
      <c r="K44" s="140" t="s">
        <v>120</v>
      </c>
      <c r="L44" s="143">
        <f>IF(K44="","",IF(VLOOKUP(K44,PlanTareas!$C:$D,2,FALSE)=0,"",VLOOKUP(K44,PlanTareas!$C:$D,2,FALSE)))</f>
        <v>11</v>
      </c>
      <c r="M44" s="145">
        <v>1</v>
      </c>
    </row>
    <row r="45" spans="2:13" x14ac:dyDescent="0.35">
      <c r="B45" s="5">
        <f t="shared" si="1"/>
        <v>42</v>
      </c>
      <c r="C45" s="129" t="s">
        <v>119</v>
      </c>
      <c r="D45" s="134">
        <v>11</v>
      </c>
      <c r="E45" s="146">
        <v>1</v>
      </c>
      <c r="F45" s="146">
        <v>100</v>
      </c>
      <c r="G45" s="154" t="b">
        <f t="shared" si="0"/>
        <v>1</v>
      </c>
      <c r="J45" s="12">
        <f t="shared" si="2"/>
        <v>42</v>
      </c>
      <c r="K45" s="140" t="s">
        <v>121</v>
      </c>
      <c r="L45" s="143">
        <f>IF(K45="","",IF(VLOOKUP(K45,PlanTareas!$C:$D,2,FALSE)=0,"",VLOOKUP(K45,PlanTareas!$C:$D,2,FALSE)))</f>
        <v>11</v>
      </c>
      <c r="M45" s="145">
        <v>1</v>
      </c>
    </row>
    <row r="46" spans="2:13" x14ac:dyDescent="0.35">
      <c r="B46" s="5">
        <f t="shared" si="1"/>
        <v>43</v>
      </c>
      <c r="C46" s="129" t="s">
        <v>120</v>
      </c>
      <c r="D46" s="134">
        <v>11</v>
      </c>
      <c r="E46" s="146">
        <v>2</v>
      </c>
      <c r="F46" s="146">
        <v>100</v>
      </c>
      <c r="G46" s="154" t="b">
        <f t="shared" si="0"/>
        <v>1</v>
      </c>
      <c r="J46" s="12">
        <f t="shared" si="2"/>
        <v>43</v>
      </c>
      <c r="K46" s="140" t="s">
        <v>122</v>
      </c>
      <c r="L46" s="143">
        <f>IF(K46="","",IF(VLOOKUP(K46,PlanTareas!$C:$D,2,FALSE)=0,"",VLOOKUP(K46,PlanTareas!$C:$D,2,FALSE)))</f>
        <v>11</v>
      </c>
      <c r="M46" s="145">
        <v>1</v>
      </c>
    </row>
    <row r="47" spans="2:13" x14ac:dyDescent="0.35">
      <c r="B47" s="5">
        <f t="shared" si="1"/>
        <v>44</v>
      </c>
      <c r="C47" s="129" t="s">
        <v>121</v>
      </c>
      <c r="D47" s="134">
        <v>11</v>
      </c>
      <c r="E47" s="146">
        <v>0.5</v>
      </c>
      <c r="F47" s="146">
        <v>100</v>
      </c>
      <c r="G47" s="154" t="b">
        <f t="shared" si="0"/>
        <v>1</v>
      </c>
      <c r="J47" s="12">
        <f t="shared" si="2"/>
        <v>44</v>
      </c>
      <c r="K47" s="141"/>
      <c r="L47" s="143"/>
      <c r="M47" s="145"/>
    </row>
    <row r="48" spans="2:13" x14ac:dyDescent="0.35">
      <c r="B48" s="5">
        <f t="shared" si="1"/>
        <v>45</v>
      </c>
      <c r="C48" s="129" t="s">
        <v>122</v>
      </c>
      <c r="D48" s="134">
        <v>11</v>
      </c>
      <c r="E48" s="146">
        <v>0.5</v>
      </c>
      <c r="F48" s="146">
        <v>100</v>
      </c>
      <c r="G48" s="154" t="b">
        <f t="shared" si="0"/>
        <v>1</v>
      </c>
      <c r="J48" s="12">
        <f t="shared" si="2"/>
        <v>45</v>
      </c>
      <c r="K48" s="141"/>
      <c r="L48" s="143"/>
      <c r="M48" s="145"/>
    </row>
    <row r="49" spans="2:13" x14ac:dyDescent="0.35">
      <c r="B49" s="5">
        <f t="shared" si="1"/>
        <v>46</v>
      </c>
      <c r="C49" s="129" t="s">
        <v>123</v>
      </c>
      <c r="D49" s="134">
        <v>11</v>
      </c>
      <c r="E49" s="146">
        <v>1</v>
      </c>
      <c r="F49" s="146">
        <v>100</v>
      </c>
      <c r="G49" s="154" t="b">
        <f t="shared" si="0"/>
        <v>1</v>
      </c>
      <c r="J49" s="12">
        <f>1+J48</f>
        <v>46</v>
      </c>
      <c r="K49" s="26"/>
      <c r="L49" s="143" t="str">
        <f>IF(K49="","",IF(VLOOKUP(K49,PlanTareas!$C:$D,2,FALSE)=0,"",VLOOKUP(K49,PlanTareas!$C:$D,2,FALSE)))</f>
        <v/>
      </c>
      <c r="M49" s="146"/>
    </row>
    <row r="50" spans="2:13" x14ac:dyDescent="0.35">
      <c r="B50" s="5">
        <f t="shared" si="1"/>
        <v>47</v>
      </c>
      <c r="C50" s="129" t="s">
        <v>124</v>
      </c>
      <c r="D50" s="134">
        <v>11</v>
      </c>
      <c r="E50" s="146">
        <v>0.5</v>
      </c>
      <c r="F50" s="146">
        <v>100</v>
      </c>
      <c r="G50" s="154" t="b">
        <f t="shared" si="0"/>
        <v>1</v>
      </c>
      <c r="J50" s="12">
        <f t="shared" si="2"/>
        <v>47</v>
      </c>
      <c r="K50" s="1"/>
      <c r="L50" s="143" t="str">
        <f>IF(K50="","",IF(VLOOKUP(K50,PlanTareas!$C:$D,2,FALSE)=0,"",VLOOKUP(K50,PlanTareas!$C:$D,2,FALSE)))</f>
        <v/>
      </c>
      <c r="M50" s="147"/>
    </row>
    <row r="51" spans="2:13" x14ac:dyDescent="0.35">
      <c r="B51" s="5">
        <f t="shared" si="1"/>
        <v>48</v>
      </c>
      <c r="C51" s="129" t="s">
        <v>131</v>
      </c>
      <c r="D51" s="134">
        <v>11</v>
      </c>
      <c r="E51" s="146">
        <v>1.5</v>
      </c>
      <c r="F51" s="146">
        <v>100</v>
      </c>
      <c r="G51" s="154" t="b">
        <f t="shared" si="0"/>
        <v>1</v>
      </c>
      <c r="J51" s="12">
        <f t="shared" si="2"/>
        <v>48</v>
      </c>
      <c r="K51" s="1"/>
      <c r="L51" s="44" t="str">
        <f>IF(K51="","",IF(VLOOKUP(K51,PlanTareas!$C:$D,2,FALSE)=0,"",VLOOKUP(K51,PlanTareas!$C:$D,2,FALSE)))</f>
        <v/>
      </c>
      <c r="M51" s="29"/>
    </row>
    <row r="52" spans="2:13" x14ac:dyDescent="0.35">
      <c r="B52" s="5">
        <f t="shared" si="1"/>
        <v>49</v>
      </c>
      <c r="C52" s="129" t="s">
        <v>134</v>
      </c>
      <c r="D52" s="134">
        <v>11</v>
      </c>
      <c r="E52" s="146">
        <v>2</v>
      </c>
      <c r="F52" s="146">
        <v>100</v>
      </c>
      <c r="G52" s="154" t="b">
        <f t="shared" si="0"/>
        <v>1</v>
      </c>
      <c r="J52" s="12">
        <f>1+J51</f>
        <v>49</v>
      </c>
      <c r="K52" s="1"/>
      <c r="L52" s="44" t="str">
        <f>IF(K52="","",IF(VLOOKUP(K52,PlanTareas!$C:$D,2,FALSE)=0,"",VLOOKUP(K52,PlanTareas!$C:$D,2,FALSE)))</f>
        <v/>
      </c>
      <c r="M52" s="29"/>
    </row>
    <row r="53" spans="2:13" x14ac:dyDescent="0.35">
      <c r="B53" s="5">
        <f t="shared" si="1"/>
        <v>50</v>
      </c>
      <c r="C53" s="129"/>
      <c r="D53" s="135"/>
      <c r="E53" s="3"/>
      <c r="F53" s="3"/>
      <c r="G53" s="154" t="str">
        <f t="shared" si="0"/>
        <v/>
      </c>
      <c r="J53" s="12">
        <f t="shared" si="2"/>
        <v>50</v>
      </c>
      <c r="K53" s="1"/>
      <c r="L53" s="44" t="str">
        <f>IF(K53="","",IF(VLOOKUP(K53,PlanTareas!$C:$D,2,FALSE)=0,"",VLOOKUP(K53,PlanTareas!$C:$D,2,FALSE)))</f>
        <v/>
      </c>
      <c r="M53" s="29"/>
    </row>
    <row r="54" spans="2:13" x14ac:dyDescent="0.35">
      <c r="B54" s="5">
        <f t="shared" si="1"/>
        <v>51</v>
      </c>
      <c r="C54" s="129"/>
      <c r="D54" s="135"/>
      <c r="E54" s="3"/>
      <c r="F54" s="3"/>
      <c r="G54" s="154" t="str">
        <f t="shared" si="0"/>
        <v/>
      </c>
      <c r="J54" s="12">
        <f t="shared" si="2"/>
        <v>51</v>
      </c>
      <c r="K54" s="1"/>
      <c r="L54" s="44" t="str">
        <f>IF(K54="","",IF(VLOOKUP(K54,PlanTareas!$C:$D,2,FALSE)=0,"",VLOOKUP(K54,PlanTareas!$C:$D,2,FALSE)))</f>
        <v/>
      </c>
      <c r="M54" s="29"/>
    </row>
    <row r="55" spans="2:13" x14ac:dyDescent="0.35">
      <c r="B55" s="5">
        <f t="shared" si="1"/>
        <v>52</v>
      </c>
      <c r="C55" s="129"/>
      <c r="D55" s="135"/>
      <c r="E55" s="3"/>
      <c r="F55" s="3"/>
      <c r="G55" s="154" t="str">
        <f t="shared" si="0"/>
        <v/>
      </c>
      <c r="J55" s="12">
        <f t="shared" si="2"/>
        <v>52</v>
      </c>
      <c r="K55" s="1"/>
      <c r="L55" s="44" t="str">
        <f>IF(K55="","",IF(VLOOKUP(K55,PlanTareas!$C:$D,2,FALSE)=0,"",VLOOKUP(K55,PlanTareas!$C:$D,2,FALSE)))</f>
        <v/>
      </c>
      <c r="M55" s="29"/>
    </row>
    <row r="56" spans="2:13" x14ac:dyDescent="0.35">
      <c r="B56" s="5">
        <f t="shared" si="1"/>
        <v>53</v>
      </c>
      <c r="C56" s="6"/>
      <c r="D56" s="7"/>
      <c r="E56" s="15"/>
      <c r="F56" s="1"/>
      <c r="G56" s="54" t="str">
        <f t="shared" si="0"/>
        <v/>
      </c>
      <c r="J56" s="12">
        <f t="shared" si="2"/>
        <v>53</v>
      </c>
      <c r="K56" s="1"/>
      <c r="L56" s="44" t="str">
        <f>IF(K56="","",IF(VLOOKUP(K56,PlanTareas!$C:$D,2,FALSE)=0,"",VLOOKUP(K56,PlanTareas!$C:$D,2,FALSE)))</f>
        <v/>
      </c>
      <c r="M56" s="30"/>
    </row>
    <row r="57" spans="2:13" x14ac:dyDescent="0.35">
      <c r="B57" s="5">
        <f t="shared" si="1"/>
        <v>54</v>
      </c>
      <c r="C57" s="6"/>
      <c r="D57" s="7"/>
      <c r="E57" s="15"/>
      <c r="F57" s="1"/>
      <c r="G57" s="54" t="str">
        <f t="shared" si="0"/>
        <v/>
      </c>
      <c r="J57" s="12">
        <f t="shared" si="2"/>
        <v>54</v>
      </c>
      <c r="K57" s="1"/>
      <c r="L57" s="44" t="str">
        <f>IF(K57="","",IF(VLOOKUP(K57,PlanTareas!$C:$D,2,FALSE)=0,"",VLOOKUP(K57,PlanTareas!$C:$D,2,FALSE)))</f>
        <v/>
      </c>
      <c r="M57" s="29"/>
    </row>
    <row r="58" spans="2:13" x14ac:dyDescent="0.35">
      <c r="B58" s="5">
        <f t="shared" si="1"/>
        <v>55</v>
      </c>
      <c r="C58" s="6"/>
      <c r="D58" s="7"/>
      <c r="E58" s="15"/>
      <c r="F58" s="1"/>
      <c r="G58" s="54" t="str">
        <f t="shared" si="0"/>
        <v/>
      </c>
      <c r="J58" s="12">
        <f t="shared" si="2"/>
        <v>55</v>
      </c>
      <c r="K58" s="1"/>
      <c r="L58" s="44" t="str">
        <f>IF(K58="","",IF(VLOOKUP(K58,PlanTareas!$C:$D,2,FALSE)=0,"",VLOOKUP(K58,PlanTareas!$C:$D,2,FALSE)))</f>
        <v/>
      </c>
      <c r="M58" s="29"/>
    </row>
    <row r="59" spans="2:13" x14ac:dyDescent="0.35">
      <c r="B59" s="5">
        <f t="shared" si="1"/>
        <v>56</v>
      </c>
      <c r="C59" s="6"/>
      <c r="D59" s="7"/>
      <c r="E59" s="15"/>
      <c r="F59" s="1"/>
      <c r="G59" s="54" t="str">
        <f t="shared" si="0"/>
        <v/>
      </c>
      <c r="J59" s="12">
        <f t="shared" si="2"/>
        <v>56</v>
      </c>
      <c r="K59" s="1"/>
      <c r="L59" s="44" t="str">
        <f>IF(K59="","",IF(VLOOKUP(K59,PlanTareas!$C:$D,2,FALSE)=0,"",VLOOKUP(K59,PlanTareas!$C:$D,2,FALSE)))</f>
        <v/>
      </c>
      <c r="M59" s="29"/>
    </row>
    <row r="60" spans="2:13" x14ac:dyDescent="0.35">
      <c r="B60" s="5">
        <f t="shared" si="1"/>
        <v>57</v>
      </c>
      <c r="C60" s="6"/>
      <c r="D60" s="7"/>
      <c r="E60" s="15"/>
      <c r="F60" s="1"/>
      <c r="G60" s="54" t="str">
        <f t="shared" si="0"/>
        <v/>
      </c>
      <c r="J60" s="12">
        <f t="shared" si="2"/>
        <v>57</v>
      </c>
      <c r="K60" s="1"/>
      <c r="L60" s="44" t="str">
        <f>IF(K60="","",IF(VLOOKUP(K60,PlanTareas!$C:$D,2,FALSE)=0,"",VLOOKUP(K60,PlanTareas!$C:$D,2,FALSE)))</f>
        <v/>
      </c>
      <c r="M60" s="30"/>
    </row>
    <row r="61" spans="2:13" x14ac:dyDescent="0.35">
      <c r="B61" s="5">
        <f t="shared" si="1"/>
        <v>58</v>
      </c>
      <c r="C61" s="6"/>
      <c r="D61" s="7"/>
      <c r="E61" s="15"/>
      <c r="F61" s="1"/>
      <c r="G61" s="54" t="str">
        <f t="shared" si="0"/>
        <v/>
      </c>
      <c r="J61" s="12">
        <f t="shared" si="2"/>
        <v>58</v>
      </c>
      <c r="K61" s="1"/>
      <c r="L61" s="44" t="str">
        <f>IF(K61="","",IF(VLOOKUP(K61,PlanTareas!$C:$D,2,FALSE)=0,"",VLOOKUP(K61,PlanTareas!$C:$D,2,FALSE)))</f>
        <v/>
      </c>
      <c r="M61" s="29"/>
    </row>
    <row r="62" spans="2:13" x14ac:dyDescent="0.35">
      <c r="B62" s="5">
        <f t="shared" si="1"/>
        <v>59</v>
      </c>
      <c r="C62" s="6"/>
      <c r="D62" s="7"/>
      <c r="E62" s="15"/>
      <c r="F62" s="1"/>
      <c r="G62" s="54" t="str">
        <f t="shared" si="0"/>
        <v/>
      </c>
      <c r="J62" s="12">
        <f t="shared" si="2"/>
        <v>59</v>
      </c>
      <c r="K62" s="1"/>
      <c r="L62" s="44" t="str">
        <f>IF(K62="","",IF(VLOOKUP(K62,PlanTareas!$C:$D,2,FALSE)=0,"",VLOOKUP(K62,PlanTareas!$C:$D,2,FALSE)))</f>
        <v/>
      </c>
      <c r="M62" s="29"/>
    </row>
    <row r="63" spans="2:13" x14ac:dyDescent="0.35">
      <c r="B63" s="5">
        <f t="shared" si="1"/>
        <v>60</v>
      </c>
      <c r="C63" s="6"/>
      <c r="D63" s="7"/>
      <c r="E63" s="15"/>
      <c r="F63" s="1"/>
      <c r="G63" s="54" t="str">
        <f t="shared" si="0"/>
        <v/>
      </c>
      <c r="J63" s="12">
        <f t="shared" si="2"/>
        <v>60</v>
      </c>
      <c r="K63" s="1"/>
      <c r="L63" s="44" t="str">
        <f>IF(K63="","",IF(VLOOKUP(K63,PlanTareas!$C:$D,2,FALSE)=0,"",VLOOKUP(K63,PlanTareas!$C:$D,2,FALSE)))</f>
        <v/>
      </c>
      <c r="M63" s="29"/>
    </row>
    <row r="64" spans="2:13" x14ac:dyDescent="0.35">
      <c r="B64" s="5">
        <f t="shared" si="1"/>
        <v>61</v>
      </c>
      <c r="C64" s="6"/>
      <c r="D64" s="7"/>
      <c r="E64" s="15"/>
      <c r="F64" s="1"/>
      <c r="G64" s="54" t="str">
        <f t="shared" si="0"/>
        <v/>
      </c>
      <c r="J64" s="12">
        <f t="shared" si="2"/>
        <v>61</v>
      </c>
      <c r="K64" s="1"/>
      <c r="L64" s="44" t="str">
        <f>IF(K64="","",IF(VLOOKUP(K64,PlanTareas!$C:$D,2,FALSE)=0,"",VLOOKUP(K64,PlanTareas!$C:$D,2,FALSE)))</f>
        <v/>
      </c>
      <c r="M64" s="30"/>
    </row>
    <row r="65" spans="2:13" x14ac:dyDescent="0.35">
      <c r="B65" s="5">
        <f t="shared" si="1"/>
        <v>62</v>
      </c>
      <c r="C65" s="6"/>
      <c r="D65" s="7"/>
      <c r="E65" s="15"/>
      <c r="F65" s="1"/>
      <c r="G65" s="54" t="str">
        <f t="shared" si="0"/>
        <v/>
      </c>
      <c r="J65" s="12">
        <f t="shared" si="2"/>
        <v>62</v>
      </c>
      <c r="K65" s="1"/>
      <c r="L65" s="44" t="str">
        <f>IF(K65="","",IF(VLOOKUP(K65,PlanTareas!$C:$D,2,FALSE)=0,"",VLOOKUP(K65,PlanTareas!$C:$D,2,FALSE)))</f>
        <v/>
      </c>
      <c r="M65" s="29"/>
    </row>
    <row r="66" spans="2:13" x14ac:dyDescent="0.35">
      <c r="B66" s="5">
        <f t="shared" si="1"/>
        <v>63</v>
      </c>
      <c r="C66" s="6"/>
      <c r="D66" s="7"/>
      <c r="E66" s="15"/>
      <c r="F66" s="1"/>
      <c r="G66" s="54" t="str">
        <f t="shared" si="0"/>
        <v/>
      </c>
      <c r="J66" s="12">
        <f t="shared" si="2"/>
        <v>63</v>
      </c>
      <c r="K66" s="1"/>
      <c r="L66" s="44" t="str">
        <f>IF(K66="","",IF(VLOOKUP(K66,PlanTareas!$C:$D,2,FALSE)=0,"",VLOOKUP(K66,PlanTareas!$C:$D,2,FALSE)))</f>
        <v/>
      </c>
      <c r="M66" s="29"/>
    </row>
    <row r="67" spans="2:13" x14ac:dyDescent="0.35">
      <c r="B67" s="5">
        <f t="shared" si="1"/>
        <v>64</v>
      </c>
      <c r="C67" s="6"/>
      <c r="D67" s="7"/>
      <c r="E67" s="15"/>
      <c r="F67" s="1"/>
      <c r="G67" s="54" t="str">
        <f t="shared" si="0"/>
        <v/>
      </c>
      <c r="J67" s="12">
        <f t="shared" si="2"/>
        <v>64</v>
      </c>
      <c r="K67" s="1"/>
      <c r="L67" s="44" t="str">
        <f>IF(K67="","",IF(VLOOKUP(K67,PlanTareas!$C:$D,2,FALSE)=0,"",VLOOKUP(K67,PlanTareas!$C:$D,2,FALSE)))</f>
        <v/>
      </c>
      <c r="M67" s="29"/>
    </row>
    <row r="68" spans="2:13" x14ac:dyDescent="0.35">
      <c r="B68" s="5">
        <f t="shared" si="1"/>
        <v>65</v>
      </c>
      <c r="C68" s="6"/>
      <c r="D68" s="7"/>
      <c r="E68" s="15"/>
      <c r="F68" s="1"/>
      <c r="G68" s="54" t="str">
        <f t="shared" si="0"/>
        <v/>
      </c>
      <c r="J68" s="12">
        <f t="shared" si="2"/>
        <v>65</v>
      </c>
      <c r="K68" s="1"/>
      <c r="L68" s="44" t="str">
        <f>IF(K68="","",IF(VLOOKUP(K68,PlanTareas!$C:$D,2,FALSE)=0,"",VLOOKUP(K68,PlanTareas!$C:$D,2,FALSE)))</f>
        <v/>
      </c>
      <c r="M68" s="30"/>
    </row>
    <row r="69" spans="2:13" x14ac:dyDescent="0.35">
      <c r="B69" s="5">
        <f t="shared" si="1"/>
        <v>66</v>
      </c>
      <c r="C69" s="6"/>
      <c r="D69" s="7"/>
      <c r="E69" s="15"/>
      <c r="F69" s="1"/>
      <c r="G69" s="54" t="str">
        <f t="shared" ref="G69:G103" si="3">IF(C69="","",(F69=100))</f>
        <v/>
      </c>
      <c r="J69" s="12">
        <f t="shared" si="2"/>
        <v>66</v>
      </c>
      <c r="K69" s="1"/>
      <c r="L69" s="44" t="str">
        <f>IF(K69="","",IF(VLOOKUP(K69,PlanTareas!$C:$D,2,FALSE)=0,"",VLOOKUP(K69,PlanTareas!$C:$D,2,FALSE)))</f>
        <v/>
      </c>
      <c r="M69" s="29"/>
    </row>
    <row r="70" spans="2:13" x14ac:dyDescent="0.35">
      <c r="B70" s="5">
        <f t="shared" ref="B70:B103" si="4">B69+1</f>
        <v>67</v>
      </c>
      <c r="C70" s="6"/>
      <c r="D70" s="7"/>
      <c r="E70" s="15"/>
      <c r="F70" s="1"/>
      <c r="G70" s="54" t="str">
        <f t="shared" si="3"/>
        <v/>
      </c>
      <c r="J70" s="12">
        <f t="shared" ref="J70:J103" si="5">1+J69</f>
        <v>67</v>
      </c>
      <c r="K70" s="1"/>
      <c r="L70" s="44" t="str">
        <f>IF(K70="","",IF(VLOOKUP(K70,PlanTareas!$C:$D,2,FALSE)=0,"",VLOOKUP(K70,PlanTareas!$C:$D,2,FALSE)))</f>
        <v/>
      </c>
      <c r="M70" s="29"/>
    </row>
    <row r="71" spans="2:13" x14ac:dyDescent="0.35">
      <c r="B71" s="5">
        <f t="shared" si="4"/>
        <v>68</v>
      </c>
      <c r="C71" s="6"/>
      <c r="D71" s="7"/>
      <c r="E71" s="15"/>
      <c r="F71" s="1"/>
      <c r="G71" s="54" t="str">
        <f t="shared" si="3"/>
        <v/>
      </c>
      <c r="J71" s="12">
        <f t="shared" si="5"/>
        <v>68</v>
      </c>
      <c r="K71" s="1"/>
      <c r="L71" s="44" t="str">
        <f>IF(K71="","",IF(VLOOKUP(K71,PlanTareas!$C:$D,2,FALSE)=0,"",VLOOKUP(K71,PlanTareas!$C:$D,2,FALSE)))</f>
        <v/>
      </c>
      <c r="M71" s="29"/>
    </row>
    <row r="72" spans="2:13" x14ac:dyDescent="0.35">
      <c r="B72" s="5">
        <f t="shared" si="4"/>
        <v>69</v>
      </c>
      <c r="C72" s="6"/>
      <c r="D72" s="7"/>
      <c r="E72" s="15"/>
      <c r="F72" s="1"/>
      <c r="G72" s="54" t="str">
        <f t="shared" si="3"/>
        <v/>
      </c>
      <c r="J72" s="12">
        <f t="shared" si="5"/>
        <v>69</v>
      </c>
      <c r="K72" s="1"/>
      <c r="L72" s="44" t="str">
        <f>IF(K72="","",IF(VLOOKUP(K72,PlanTareas!$C:$D,2,FALSE)=0,"",VLOOKUP(K72,PlanTareas!$C:$D,2,FALSE)))</f>
        <v/>
      </c>
      <c r="M72" s="30"/>
    </row>
    <row r="73" spans="2:13" x14ac:dyDescent="0.35">
      <c r="B73" s="5">
        <f t="shared" si="4"/>
        <v>70</v>
      </c>
      <c r="C73" s="6"/>
      <c r="D73" s="7"/>
      <c r="E73" s="15"/>
      <c r="F73" s="1"/>
      <c r="G73" s="54" t="str">
        <f t="shared" si="3"/>
        <v/>
      </c>
      <c r="J73" s="12">
        <f t="shared" si="5"/>
        <v>70</v>
      </c>
      <c r="K73" s="1"/>
      <c r="L73" s="44" t="str">
        <f>IF(K73="","",IF(VLOOKUP(K73,PlanTareas!$C:$D,2,FALSE)=0,"",VLOOKUP(K73,PlanTareas!$C:$D,2,FALSE)))</f>
        <v/>
      </c>
      <c r="M73" s="29"/>
    </row>
    <row r="74" spans="2:13" x14ac:dyDescent="0.35">
      <c r="B74" s="5">
        <f t="shared" si="4"/>
        <v>71</v>
      </c>
      <c r="C74" s="6"/>
      <c r="D74" s="7"/>
      <c r="E74" s="15"/>
      <c r="F74" s="1"/>
      <c r="G74" s="54" t="str">
        <f t="shared" si="3"/>
        <v/>
      </c>
      <c r="J74" s="12">
        <f t="shared" si="5"/>
        <v>71</v>
      </c>
      <c r="K74" s="1"/>
      <c r="L74" s="44" t="str">
        <f>IF(K74="","",IF(VLOOKUP(K74,PlanTareas!$C:$D,2,FALSE)=0,"",VLOOKUP(K74,PlanTareas!$C:$D,2,FALSE)))</f>
        <v/>
      </c>
      <c r="M74" s="29"/>
    </row>
    <row r="75" spans="2:13" x14ac:dyDescent="0.35">
      <c r="B75" s="5">
        <f t="shared" si="4"/>
        <v>72</v>
      </c>
      <c r="C75" s="6"/>
      <c r="D75" s="7"/>
      <c r="E75" s="15"/>
      <c r="F75" s="1"/>
      <c r="G75" s="54" t="str">
        <f t="shared" si="3"/>
        <v/>
      </c>
      <c r="J75" s="12">
        <f t="shared" si="5"/>
        <v>72</v>
      </c>
      <c r="K75" s="1"/>
      <c r="L75" s="44" t="str">
        <f>IF(K75="","",IF(VLOOKUP(K75,PlanTareas!$C:$D,2,FALSE)=0,"",VLOOKUP(K75,PlanTareas!$C:$D,2,FALSE)))</f>
        <v/>
      </c>
      <c r="M75" s="29"/>
    </row>
    <row r="76" spans="2:13" x14ac:dyDescent="0.35">
      <c r="B76" s="5">
        <f t="shared" si="4"/>
        <v>73</v>
      </c>
      <c r="C76" s="6"/>
      <c r="D76" s="7"/>
      <c r="E76" s="15"/>
      <c r="F76" s="1"/>
      <c r="G76" s="54" t="str">
        <f t="shared" si="3"/>
        <v/>
      </c>
      <c r="J76" s="12">
        <f t="shared" si="5"/>
        <v>73</v>
      </c>
      <c r="K76" s="1"/>
      <c r="L76" s="44" t="str">
        <f>IF(K76="","",IF(VLOOKUP(K76,PlanTareas!$C:$D,2,FALSE)=0,"",VLOOKUP(K76,PlanTareas!$C:$D,2,FALSE)))</f>
        <v/>
      </c>
      <c r="M76" s="29"/>
    </row>
    <row r="77" spans="2:13" x14ac:dyDescent="0.35">
      <c r="B77" s="5">
        <f t="shared" si="4"/>
        <v>74</v>
      </c>
      <c r="C77" s="6"/>
      <c r="D77" s="7"/>
      <c r="E77" s="15"/>
      <c r="F77" s="1"/>
      <c r="G77" s="54" t="str">
        <f t="shared" si="3"/>
        <v/>
      </c>
      <c r="J77" s="12">
        <f t="shared" si="5"/>
        <v>74</v>
      </c>
      <c r="K77" s="1"/>
      <c r="L77" s="44" t="str">
        <f>IF(K77="","",IF(VLOOKUP(K77,PlanTareas!$C:$D,2,FALSE)=0,"",VLOOKUP(K77,PlanTareas!$C:$D,2,FALSE)))</f>
        <v/>
      </c>
      <c r="M77" s="29"/>
    </row>
    <row r="78" spans="2:13" x14ac:dyDescent="0.35">
      <c r="B78" s="5">
        <f t="shared" si="4"/>
        <v>75</v>
      </c>
      <c r="C78" s="6"/>
      <c r="D78" s="7"/>
      <c r="E78" s="15"/>
      <c r="F78" s="1"/>
      <c r="G78" s="54" t="str">
        <f t="shared" si="3"/>
        <v/>
      </c>
      <c r="J78" s="12">
        <f t="shared" si="5"/>
        <v>75</v>
      </c>
      <c r="K78" s="1"/>
      <c r="L78" s="44" t="str">
        <f>IF(K78="","",IF(VLOOKUP(K78,PlanTareas!$C:$D,2,FALSE)=0,"",VLOOKUP(K78,PlanTareas!$C:$D,2,FALSE)))</f>
        <v/>
      </c>
      <c r="M78" s="29"/>
    </row>
    <row r="79" spans="2:13" x14ac:dyDescent="0.35">
      <c r="B79" s="5">
        <f t="shared" si="4"/>
        <v>76</v>
      </c>
      <c r="C79" s="6"/>
      <c r="D79" s="7"/>
      <c r="E79" s="15"/>
      <c r="F79" s="1"/>
      <c r="G79" s="54" t="str">
        <f t="shared" si="3"/>
        <v/>
      </c>
      <c r="J79" s="12">
        <f t="shared" si="5"/>
        <v>76</v>
      </c>
      <c r="K79" s="1"/>
      <c r="L79" s="44" t="str">
        <f>IF(K79="","",IF(VLOOKUP(K79,PlanTareas!$C:$D,2,FALSE)=0,"",VLOOKUP(K79,PlanTareas!$C:$D,2,FALSE)))</f>
        <v/>
      </c>
      <c r="M79" s="30"/>
    </row>
    <row r="80" spans="2:13" x14ac:dyDescent="0.35">
      <c r="B80" s="5">
        <f t="shared" si="4"/>
        <v>77</v>
      </c>
      <c r="C80" s="6"/>
      <c r="D80" s="7"/>
      <c r="E80" s="15"/>
      <c r="F80" s="1"/>
      <c r="G80" s="54" t="str">
        <f t="shared" si="3"/>
        <v/>
      </c>
      <c r="J80" s="12">
        <f t="shared" si="5"/>
        <v>77</v>
      </c>
      <c r="K80" s="1"/>
      <c r="L80" s="44" t="str">
        <f>IF(K80="","",IF(VLOOKUP(K80,PlanTareas!$C:$D,2,FALSE)=0,"",VLOOKUP(K80,PlanTareas!$C:$D,2,FALSE)))</f>
        <v/>
      </c>
      <c r="M80" s="29"/>
    </row>
    <row r="81" spans="2:13" x14ac:dyDescent="0.35">
      <c r="B81" s="5">
        <f t="shared" si="4"/>
        <v>78</v>
      </c>
      <c r="C81" s="6"/>
      <c r="D81" s="7"/>
      <c r="E81" s="15"/>
      <c r="F81" s="1"/>
      <c r="G81" s="54" t="str">
        <f t="shared" si="3"/>
        <v/>
      </c>
      <c r="J81" s="12">
        <f t="shared" si="5"/>
        <v>78</v>
      </c>
      <c r="K81" s="1"/>
      <c r="L81" s="44" t="str">
        <f>IF(K81="","",IF(VLOOKUP(K81,PlanTareas!$C:$D,2,FALSE)=0,"",VLOOKUP(K81,PlanTareas!$C:$D,2,FALSE)))</f>
        <v/>
      </c>
      <c r="M81" s="29"/>
    </row>
    <row r="82" spans="2:13" x14ac:dyDescent="0.35">
      <c r="B82" s="5">
        <f t="shared" si="4"/>
        <v>79</v>
      </c>
      <c r="C82" s="6"/>
      <c r="D82" s="7"/>
      <c r="E82" s="15"/>
      <c r="F82" s="1"/>
      <c r="G82" s="54" t="str">
        <f t="shared" si="3"/>
        <v/>
      </c>
      <c r="J82" s="12">
        <f t="shared" si="5"/>
        <v>79</v>
      </c>
      <c r="K82" s="1"/>
      <c r="L82" s="44" t="str">
        <f>IF(K82="","",IF(VLOOKUP(K82,PlanTareas!$C:$D,2,FALSE)=0,"",VLOOKUP(K82,PlanTareas!$C:$D,2,FALSE)))</f>
        <v/>
      </c>
      <c r="M82" s="29"/>
    </row>
    <row r="83" spans="2:13" x14ac:dyDescent="0.35">
      <c r="B83" s="5">
        <f t="shared" si="4"/>
        <v>80</v>
      </c>
      <c r="C83" s="6"/>
      <c r="D83" s="7"/>
      <c r="E83" s="15"/>
      <c r="F83" s="1"/>
      <c r="G83" s="54" t="str">
        <f t="shared" si="3"/>
        <v/>
      </c>
      <c r="J83" s="12">
        <f t="shared" si="5"/>
        <v>80</v>
      </c>
      <c r="K83" s="1"/>
      <c r="L83" s="44" t="str">
        <f>IF(K83="","",IF(VLOOKUP(K83,PlanTareas!$C:$D,2,FALSE)=0,"",VLOOKUP(K83,PlanTareas!$C:$D,2,FALSE)))</f>
        <v/>
      </c>
      <c r="M83" s="29"/>
    </row>
    <row r="84" spans="2:13" x14ac:dyDescent="0.35">
      <c r="B84" s="5">
        <f t="shared" si="4"/>
        <v>81</v>
      </c>
      <c r="C84" s="6"/>
      <c r="D84" s="7"/>
      <c r="E84" s="15"/>
      <c r="F84" s="1"/>
      <c r="G84" s="54" t="str">
        <f t="shared" si="3"/>
        <v/>
      </c>
      <c r="J84" s="12">
        <f t="shared" si="5"/>
        <v>81</v>
      </c>
      <c r="K84" s="1"/>
      <c r="L84" s="44" t="str">
        <f>IF(K84="","",IF(VLOOKUP(K84,PlanTareas!$C:$D,2,FALSE)=0,"",VLOOKUP(K84,PlanTareas!$C:$D,2,FALSE)))</f>
        <v/>
      </c>
      <c r="M84" s="29"/>
    </row>
    <row r="85" spans="2:13" x14ac:dyDescent="0.35">
      <c r="B85" s="5">
        <f t="shared" si="4"/>
        <v>82</v>
      </c>
      <c r="C85" s="6"/>
      <c r="D85" s="7"/>
      <c r="E85" s="15"/>
      <c r="F85" s="1"/>
      <c r="G85" s="54" t="str">
        <f t="shared" si="3"/>
        <v/>
      </c>
      <c r="J85" s="12">
        <f t="shared" si="5"/>
        <v>82</v>
      </c>
      <c r="K85" s="1"/>
      <c r="L85" s="44" t="str">
        <f>IF(K85="","",IF(VLOOKUP(K85,PlanTareas!$C:$D,2,FALSE)=0,"",VLOOKUP(K85,PlanTareas!$C:$D,2,FALSE)))</f>
        <v/>
      </c>
      <c r="M85" s="29"/>
    </row>
    <row r="86" spans="2:13" x14ac:dyDescent="0.35">
      <c r="B86" s="5">
        <f t="shared" si="4"/>
        <v>83</v>
      </c>
      <c r="C86" s="6"/>
      <c r="D86" s="7"/>
      <c r="E86" s="15"/>
      <c r="F86" s="1"/>
      <c r="G86" s="54" t="str">
        <f t="shared" si="3"/>
        <v/>
      </c>
      <c r="J86" s="12">
        <f t="shared" si="5"/>
        <v>83</v>
      </c>
      <c r="K86" s="26"/>
      <c r="L86" s="44" t="str">
        <f>IF(K86="","",IF(VLOOKUP(K86,PlanTareas!$C:$D,2,FALSE)=0,"",VLOOKUP(K86,PlanTareas!$C:$D,2,FALSE)))</f>
        <v/>
      </c>
      <c r="M86" s="29"/>
    </row>
    <row r="87" spans="2:13" x14ac:dyDescent="0.35">
      <c r="B87" s="5">
        <f t="shared" si="4"/>
        <v>84</v>
      </c>
      <c r="C87" s="6"/>
      <c r="D87" s="7"/>
      <c r="E87" s="15"/>
      <c r="F87" s="1"/>
      <c r="G87" s="54" t="str">
        <f t="shared" si="3"/>
        <v/>
      </c>
      <c r="J87" s="12">
        <f t="shared" si="5"/>
        <v>84</v>
      </c>
      <c r="K87" s="26"/>
      <c r="L87" s="44" t="str">
        <f>IF(K87="","",IF(VLOOKUP(K87,PlanTareas!$C:$D,2,FALSE)=0,"",VLOOKUP(K87,PlanTareas!$C:$D,2,FALSE)))</f>
        <v/>
      </c>
      <c r="M87" s="29"/>
    </row>
    <row r="88" spans="2:13" x14ac:dyDescent="0.35">
      <c r="B88" s="5">
        <f t="shared" si="4"/>
        <v>85</v>
      </c>
      <c r="C88" s="6"/>
      <c r="D88" s="7"/>
      <c r="E88" s="15"/>
      <c r="F88" s="1"/>
      <c r="G88" s="54" t="str">
        <f t="shared" si="3"/>
        <v/>
      </c>
      <c r="J88" s="12">
        <f t="shared" si="5"/>
        <v>85</v>
      </c>
      <c r="K88" s="1"/>
      <c r="L88" s="44" t="str">
        <f>IF(K88="","",IF(VLOOKUP(K88,PlanTareas!$C:$D,2,FALSE)=0,"",VLOOKUP(K88,PlanTareas!$C:$D,2,FALSE)))</f>
        <v/>
      </c>
      <c r="M88" s="29"/>
    </row>
    <row r="89" spans="2:13" x14ac:dyDescent="0.35">
      <c r="B89" s="5">
        <f t="shared" si="4"/>
        <v>86</v>
      </c>
      <c r="C89" s="6"/>
      <c r="D89" s="7"/>
      <c r="E89" s="15"/>
      <c r="F89" s="1"/>
      <c r="G89" s="54" t="str">
        <f t="shared" si="3"/>
        <v/>
      </c>
      <c r="J89" s="12">
        <f t="shared" si="5"/>
        <v>86</v>
      </c>
      <c r="K89" s="26"/>
      <c r="L89" s="44" t="str">
        <f>IF(K89="","",IF(VLOOKUP(K89,PlanTareas!$C:$D,2,FALSE)=0,"",VLOOKUP(K89,PlanTareas!$C:$D,2,FALSE)))</f>
        <v/>
      </c>
      <c r="M89" s="29"/>
    </row>
    <row r="90" spans="2:13" x14ac:dyDescent="0.35">
      <c r="B90" s="5">
        <f t="shared" si="4"/>
        <v>87</v>
      </c>
      <c r="C90" s="6"/>
      <c r="D90" s="7"/>
      <c r="E90" s="15"/>
      <c r="F90" s="1"/>
      <c r="G90" s="54" t="str">
        <f t="shared" si="3"/>
        <v/>
      </c>
      <c r="J90" s="12">
        <f t="shared" si="5"/>
        <v>87</v>
      </c>
      <c r="K90" s="1"/>
      <c r="L90" s="44" t="str">
        <f>IF(K90="","",IF(VLOOKUP(K90,PlanTareas!$C:$D,2,FALSE)=0,"",VLOOKUP(K90,PlanTareas!$C:$D,2,FALSE)))</f>
        <v/>
      </c>
      <c r="M90" s="29"/>
    </row>
    <row r="91" spans="2:13" x14ac:dyDescent="0.35">
      <c r="B91" s="5">
        <f t="shared" si="4"/>
        <v>88</v>
      </c>
      <c r="C91" s="6"/>
      <c r="D91" s="7"/>
      <c r="E91" s="15"/>
      <c r="F91" s="1"/>
      <c r="G91" s="54" t="str">
        <f t="shared" si="3"/>
        <v/>
      </c>
      <c r="J91" s="12">
        <f t="shared" si="5"/>
        <v>88</v>
      </c>
      <c r="K91" s="26"/>
      <c r="L91" s="44" t="str">
        <f>IF(K91="","",IF(VLOOKUP(K91,PlanTareas!$C:$D,2,FALSE)=0,"",VLOOKUP(K91,PlanTareas!$C:$D,2,FALSE)))</f>
        <v/>
      </c>
      <c r="M91" s="29"/>
    </row>
    <row r="92" spans="2:13" x14ac:dyDescent="0.35">
      <c r="B92" s="5">
        <f t="shared" si="4"/>
        <v>89</v>
      </c>
      <c r="C92" s="6"/>
      <c r="D92" s="7"/>
      <c r="E92" s="15"/>
      <c r="F92" s="1"/>
      <c r="G92" s="54" t="str">
        <f t="shared" si="3"/>
        <v/>
      </c>
      <c r="J92" s="12">
        <f t="shared" si="5"/>
        <v>89</v>
      </c>
      <c r="K92" s="1"/>
      <c r="L92" s="44" t="str">
        <f>IF(K92="","",IF(VLOOKUP(K92,PlanTareas!$C:$D,2,FALSE)=0,"",VLOOKUP(K92,PlanTareas!$C:$D,2,FALSE)))</f>
        <v/>
      </c>
      <c r="M92" s="30"/>
    </row>
    <row r="93" spans="2:13" x14ac:dyDescent="0.35">
      <c r="B93" s="5">
        <f t="shared" si="4"/>
        <v>90</v>
      </c>
      <c r="C93" s="6"/>
      <c r="D93" s="7"/>
      <c r="E93" s="15"/>
      <c r="F93" s="1"/>
      <c r="G93" s="54" t="str">
        <f t="shared" si="3"/>
        <v/>
      </c>
      <c r="J93" s="12">
        <f t="shared" si="5"/>
        <v>90</v>
      </c>
      <c r="K93" s="1"/>
      <c r="L93" s="44" t="str">
        <f>IF(K93="","",IF(VLOOKUP(K93,PlanTareas!$C:$D,2,FALSE)=0,"",VLOOKUP(K93,PlanTareas!$C:$D,2,FALSE)))</f>
        <v/>
      </c>
      <c r="M93" s="29"/>
    </row>
    <row r="94" spans="2:13" x14ac:dyDescent="0.35">
      <c r="B94" s="5">
        <f t="shared" si="4"/>
        <v>91</v>
      </c>
      <c r="C94" s="6"/>
      <c r="D94" s="7"/>
      <c r="E94" s="15"/>
      <c r="F94" s="1"/>
      <c r="G94" s="54" t="str">
        <f t="shared" si="3"/>
        <v/>
      </c>
      <c r="J94" s="12">
        <f t="shared" si="5"/>
        <v>91</v>
      </c>
      <c r="K94" s="1"/>
      <c r="L94" s="44" t="str">
        <f>IF(K94="","",IF(VLOOKUP(K94,PlanTareas!$C:$D,2,FALSE)=0,"",VLOOKUP(K94,PlanTareas!$C:$D,2,FALSE)))</f>
        <v/>
      </c>
      <c r="M94" s="29"/>
    </row>
    <row r="95" spans="2:13" x14ac:dyDescent="0.35">
      <c r="B95" s="5">
        <f t="shared" si="4"/>
        <v>92</v>
      </c>
      <c r="C95" s="6"/>
      <c r="D95" s="7"/>
      <c r="E95" s="15"/>
      <c r="F95" s="1"/>
      <c r="G95" s="54" t="str">
        <f t="shared" si="3"/>
        <v/>
      </c>
      <c r="J95" s="12">
        <f t="shared" si="5"/>
        <v>92</v>
      </c>
      <c r="K95" s="1"/>
      <c r="L95" s="44" t="str">
        <f>IF(K95="","",IF(VLOOKUP(K95,PlanTareas!$C:$D,2,FALSE)=0,"",VLOOKUP(K95,PlanTareas!$C:$D,2,FALSE)))</f>
        <v/>
      </c>
      <c r="M95" s="29"/>
    </row>
    <row r="96" spans="2:13" x14ac:dyDescent="0.35">
      <c r="B96" s="5">
        <f t="shared" si="4"/>
        <v>93</v>
      </c>
      <c r="C96" s="6"/>
      <c r="D96" s="7"/>
      <c r="E96" s="15"/>
      <c r="F96" s="1"/>
      <c r="G96" s="54" t="str">
        <f t="shared" si="3"/>
        <v/>
      </c>
      <c r="J96" s="12">
        <f t="shared" si="5"/>
        <v>93</v>
      </c>
      <c r="K96" s="1"/>
      <c r="L96" s="44" t="str">
        <f>IF(K96="","",IF(VLOOKUP(K96,PlanTareas!$C:$D,2,FALSE)=0,"",VLOOKUP(K96,PlanTareas!$C:$D,2,FALSE)))</f>
        <v/>
      </c>
      <c r="M96" s="29"/>
    </row>
    <row r="97" spans="2:13" x14ac:dyDescent="0.35">
      <c r="B97" s="5">
        <f t="shared" si="4"/>
        <v>94</v>
      </c>
      <c r="C97" s="6"/>
      <c r="D97" s="7"/>
      <c r="E97" s="15"/>
      <c r="F97" s="1"/>
      <c r="G97" s="54" t="str">
        <f t="shared" si="3"/>
        <v/>
      </c>
      <c r="J97" s="12">
        <f t="shared" si="5"/>
        <v>94</v>
      </c>
      <c r="K97" s="1"/>
      <c r="L97" s="44" t="str">
        <f>IF(K97="","",IF(VLOOKUP(K97,PlanTareas!$C:$D,2,FALSE)=0,"",VLOOKUP(K97,PlanTareas!$C:$D,2,FALSE)))</f>
        <v/>
      </c>
      <c r="M97" s="29"/>
    </row>
    <row r="98" spans="2:13" x14ac:dyDescent="0.35">
      <c r="B98" s="5">
        <f t="shared" si="4"/>
        <v>95</v>
      </c>
      <c r="C98" s="6"/>
      <c r="D98" s="7"/>
      <c r="E98" s="15"/>
      <c r="F98" s="1"/>
      <c r="G98" s="54" t="str">
        <f t="shared" si="3"/>
        <v/>
      </c>
      <c r="J98" s="12">
        <f t="shared" si="5"/>
        <v>95</v>
      </c>
      <c r="K98" s="1"/>
      <c r="L98" s="44" t="str">
        <f>IF(K98="","",IF(VLOOKUP(K98,PlanTareas!$C:$D,2,FALSE)=0,"",VLOOKUP(K98,PlanTareas!$C:$D,2,FALSE)))</f>
        <v/>
      </c>
      <c r="M98" s="30"/>
    </row>
    <row r="99" spans="2:13" x14ac:dyDescent="0.35">
      <c r="B99" s="5">
        <f t="shared" si="4"/>
        <v>96</v>
      </c>
      <c r="C99" s="6"/>
      <c r="D99" s="7"/>
      <c r="E99" s="15"/>
      <c r="F99" s="1"/>
      <c r="G99" s="54" t="str">
        <f t="shared" si="3"/>
        <v/>
      </c>
      <c r="J99" s="12">
        <f t="shared" si="5"/>
        <v>96</v>
      </c>
      <c r="K99" s="32"/>
      <c r="L99" s="71"/>
      <c r="M99" s="34"/>
    </row>
    <row r="100" spans="2:13" x14ac:dyDescent="0.35">
      <c r="B100" s="5">
        <f t="shared" si="4"/>
        <v>97</v>
      </c>
      <c r="C100" s="6"/>
      <c r="D100" s="7"/>
      <c r="E100" s="15"/>
      <c r="F100" s="1"/>
      <c r="G100" s="54" t="str">
        <f t="shared" si="3"/>
        <v/>
      </c>
      <c r="J100" s="12">
        <f t="shared" si="5"/>
        <v>97</v>
      </c>
    </row>
    <row r="101" spans="2:13" x14ac:dyDescent="0.35">
      <c r="B101" s="5">
        <f t="shared" si="4"/>
        <v>98</v>
      </c>
      <c r="C101" s="6"/>
      <c r="D101" s="7"/>
      <c r="E101" s="15"/>
      <c r="F101" s="1"/>
      <c r="G101" s="54" t="str">
        <f t="shared" si="3"/>
        <v/>
      </c>
      <c r="J101" s="12">
        <f t="shared" si="5"/>
        <v>98</v>
      </c>
    </row>
    <row r="102" spans="2:13" x14ac:dyDescent="0.35">
      <c r="B102" s="5">
        <f t="shared" si="4"/>
        <v>99</v>
      </c>
      <c r="C102" s="6"/>
      <c r="D102" s="7"/>
      <c r="E102" s="15"/>
      <c r="F102" s="1"/>
      <c r="G102" s="54" t="str">
        <f t="shared" si="3"/>
        <v/>
      </c>
      <c r="J102" s="12">
        <f t="shared" si="5"/>
        <v>99</v>
      </c>
    </row>
    <row r="103" spans="2:13" x14ac:dyDescent="0.35">
      <c r="B103" s="8">
        <f t="shared" si="4"/>
        <v>100</v>
      </c>
      <c r="C103" s="9"/>
      <c r="D103" s="10"/>
      <c r="E103" s="31"/>
      <c r="F103" s="32"/>
      <c r="G103" s="55" t="str">
        <f t="shared" si="3"/>
        <v/>
      </c>
      <c r="J103" s="33">
        <f t="shared" si="5"/>
        <v>100</v>
      </c>
    </row>
  </sheetData>
  <mergeCells count="3">
    <mergeCell ref="B1:D1"/>
    <mergeCell ref="F1:H1"/>
    <mergeCell ref="K1:N1"/>
  </mergeCells>
  <dataValidations count="2">
    <dataValidation type="whole" allowBlank="1" showInputMessage="1" showErrorMessage="1" errorTitle="Progreso%" error="El progreso es un valor entre 0 y 100" sqref="F4:F103" xr:uid="{C33DC04F-AD20-2B47-8B61-D28BAD1B797B}">
      <formula1>0</formula1>
      <formula2>100</formula2>
    </dataValidation>
    <dataValidation type="list" allowBlank="1" showInputMessage="1" showErrorMessage="1" sqref="K49:K99 L99 C26:C103" xr:uid="{664E27BF-E59B-1A4D-9C55-59351EA6883A}">
      <formula1>CodigosActividad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whole" allowBlank="1" showInputMessage="1" showErrorMessage="1" errorTitle="Semana máximo planificado" error="No se puede superar el maximo planificado" xr:uid="{B9266226-364F-9C4F-A8A0-5A319DA0F3D6}">
          <x14:formula1>
            <xm:f>1</xm:f>
          </x14:formula1>
          <x14:formula2>
            <xm:f>DatosProyecto!$A$3</xm:f>
          </x14:formula2>
          <xm:sqref>D53:D103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129B7-1FFC-0649-985C-B885C46CF31C}">
  <dimension ref="B1:N103"/>
  <sheetViews>
    <sheetView showGridLines="0" topLeftCell="A12" zoomScale="59" zoomScaleNormal="59" workbookViewId="0">
      <selection activeCell="D24" sqref="D24:D39"/>
    </sheetView>
  </sheetViews>
  <sheetFormatPr baseColWidth="10" defaultRowHeight="15.5" x14ac:dyDescent="0.35"/>
  <cols>
    <col min="2" max="2" width="7" customWidth="1"/>
    <col min="3" max="3" width="37.1640625" customWidth="1"/>
    <col min="4" max="4" width="10" customWidth="1"/>
    <col min="7" max="7" width="14.5" customWidth="1"/>
    <col min="11" max="11" width="36" customWidth="1"/>
  </cols>
  <sheetData>
    <row r="1" spans="2:14" ht="26" x14ac:dyDescent="0.35">
      <c r="B1" s="169" t="s">
        <v>60</v>
      </c>
      <c r="C1" s="170"/>
      <c r="D1" s="172"/>
      <c r="F1" s="169"/>
      <c r="G1" s="170"/>
      <c r="H1" s="172"/>
      <c r="J1" s="28"/>
      <c r="K1" s="169" t="s">
        <v>43</v>
      </c>
      <c r="L1" s="170"/>
      <c r="M1" s="170"/>
      <c r="N1" s="172"/>
    </row>
    <row r="2" spans="2:14" ht="23.25" customHeight="1" x14ac:dyDescent="0.35">
      <c r="E2" s="25"/>
      <c r="J2" s="28"/>
      <c r="L2" s="28"/>
      <c r="M2" s="28"/>
    </row>
    <row r="3" spans="2:14" x14ac:dyDescent="0.35">
      <c r="B3" s="117" t="s">
        <v>1</v>
      </c>
      <c r="C3" s="101" t="s">
        <v>3</v>
      </c>
      <c r="D3" s="117" t="s">
        <v>4</v>
      </c>
      <c r="E3" s="117" t="s">
        <v>5</v>
      </c>
      <c r="F3" s="101" t="s">
        <v>16</v>
      </c>
      <c r="G3" s="117" t="s">
        <v>28</v>
      </c>
      <c r="J3" s="117" t="s">
        <v>1</v>
      </c>
      <c r="K3" s="117" t="s">
        <v>19</v>
      </c>
      <c r="L3" s="117" t="s">
        <v>4</v>
      </c>
      <c r="M3" s="117" t="s">
        <v>6</v>
      </c>
    </row>
    <row r="4" spans="2:14" x14ac:dyDescent="0.35">
      <c r="B4" s="116">
        <v>1</v>
      </c>
      <c r="C4" s="125" t="s">
        <v>82</v>
      </c>
      <c r="D4" s="151">
        <v>4</v>
      </c>
      <c r="E4" s="144">
        <v>0.05</v>
      </c>
      <c r="F4" s="121">
        <v>100</v>
      </c>
      <c r="G4" s="54" t="b">
        <f>IF(C4="","",(F4=100))</f>
        <v>1</v>
      </c>
      <c r="J4" s="12">
        <v>1</v>
      </c>
      <c r="K4" s="77" t="s">
        <v>82</v>
      </c>
      <c r="L4" s="142">
        <f>IF(K4="","",IF(VLOOKUP(K4,PlanTareas!$C:$D,2,FALSE)=0,"",VLOOKUP(K4,PlanTareas!$C:$D,2,FALSE)))</f>
        <v>4</v>
      </c>
      <c r="M4" s="118">
        <v>0.05</v>
      </c>
    </row>
    <row r="5" spans="2:14" x14ac:dyDescent="0.35">
      <c r="B5" s="5">
        <f>B4+1</f>
        <v>2</v>
      </c>
      <c r="C5" s="125" t="s">
        <v>83</v>
      </c>
      <c r="D5" s="152">
        <v>4</v>
      </c>
      <c r="E5" s="145">
        <v>0.5</v>
      </c>
      <c r="F5" s="122">
        <v>100</v>
      </c>
      <c r="G5" s="54" t="b">
        <f t="shared" ref="G5:G68" si="0">IF(C5="","",(F5=100))</f>
        <v>1</v>
      </c>
      <c r="J5" s="12">
        <f>1+J4</f>
        <v>2</v>
      </c>
      <c r="K5" s="77" t="s">
        <v>83</v>
      </c>
      <c r="L5" s="143">
        <f>IF(K5="","",IF(VLOOKUP(K5,PlanTareas!$C:$D,2,FALSE)=0,"",VLOOKUP(K5,PlanTareas!$C:$D,2,FALSE)))</f>
        <v>4</v>
      </c>
      <c r="M5" s="119">
        <v>0.5</v>
      </c>
    </row>
    <row r="6" spans="2:14" x14ac:dyDescent="0.35">
      <c r="B6" s="5">
        <f t="shared" ref="B6:B69" si="1">B5+1</f>
        <v>3</v>
      </c>
      <c r="C6" s="125" t="s">
        <v>84</v>
      </c>
      <c r="D6" s="152">
        <v>4</v>
      </c>
      <c r="E6" s="145">
        <v>0.1</v>
      </c>
      <c r="F6" s="122">
        <v>100</v>
      </c>
      <c r="G6" s="54" t="b">
        <f t="shared" si="0"/>
        <v>1</v>
      </c>
      <c r="J6" s="12">
        <f t="shared" ref="J6:J69" si="2">1+J5</f>
        <v>3</v>
      </c>
      <c r="K6" s="77" t="s">
        <v>84</v>
      </c>
      <c r="L6" s="143">
        <f>IF(K6="","",IF(VLOOKUP(K6,PlanTareas!$C:$D,2,FALSE)=0,"",VLOOKUP(K6,PlanTareas!$C:$D,2,FALSE)))</f>
        <v>4</v>
      </c>
      <c r="M6" s="119">
        <v>0.1</v>
      </c>
    </row>
    <row r="7" spans="2:14" x14ac:dyDescent="0.35">
      <c r="B7" s="5">
        <f t="shared" si="1"/>
        <v>4</v>
      </c>
      <c r="C7" s="125" t="s">
        <v>85</v>
      </c>
      <c r="D7" s="152">
        <v>4</v>
      </c>
      <c r="E7" s="145">
        <v>0.1</v>
      </c>
      <c r="F7" s="122">
        <v>100</v>
      </c>
      <c r="G7" s="54" t="b">
        <f t="shared" si="0"/>
        <v>1</v>
      </c>
      <c r="J7" s="12">
        <f t="shared" si="2"/>
        <v>4</v>
      </c>
      <c r="K7" s="77" t="s">
        <v>85</v>
      </c>
      <c r="L7" s="143">
        <f>IF(K7="","",IF(VLOOKUP(K7,PlanTareas!$C:$D,2,FALSE)=0,"",VLOOKUP(K7,PlanTareas!$C:$D,2,FALSE)))</f>
        <v>4</v>
      </c>
      <c r="M7" s="119">
        <v>0.1</v>
      </c>
    </row>
    <row r="8" spans="2:14" x14ac:dyDescent="0.35">
      <c r="B8" s="5">
        <f t="shared" si="1"/>
        <v>5</v>
      </c>
      <c r="C8" s="125" t="s">
        <v>86</v>
      </c>
      <c r="D8" s="152">
        <v>4</v>
      </c>
      <c r="E8" s="145">
        <v>0.1</v>
      </c>
      <c r="F8" s="122">
        <v>100</v>
      </c>
      <c r="G8" s="54" t="b">
        <f t="shared" si="0"/>
        <v>1</v>
      </c>
      <c r="J8" s="12">
        <f>1+J7</f>
        <v>5</v>
      </c>
      <c r="K8" s="77" t="s">
        <v>86</v>
      </c>
      <c r="L8" s="143">
        <f>IF(K8="","",IF(VLOOKUP(K8,PlanTareas!$C:$D,2,FALSE)=0,"",VLOOKUP(K8,PlanTareas!$C:$D,2,FALSE)))</f>
        <v>4</v>
      </c>
      <c r="M8" s="119">
        <v>0.1</v>
      </c>
    </row>
    <row r="9" spans="2:14" x14ac:dyDescent="0.35">
      <c r="B9" s="5">
        <f t="shared" si="1"/>
        <v>6</v>
      </c>
      <c r="C9" s="125" t="s">
        <v>87</v>
      </c>
      <c r="D9" s="152">
        <v>4</v>
      </c>
      <c r="E9" s="145">
        <v>0.1</v>
      </c>
      <c r="F9" s="122">
        <v>100</v>
      </c>
      <c r="G9" s="54" t="b">
        <f t="shared" si="0"/>
        <v>1</v>
      </c>
      <c r="J9" s="12">
        <f t="shared" si="2"/>
        <v>6</v>
      </c>
      <c r="K9" s="77" t="s">
        <v>87</v>
      </c>
      <c r="L9" s="143">
        <f>IF(K9="","",IF(VLOOKUP(K9,PlanTareas!$C:$D,2,FALSE)=0,"",VLOOKUP(K9,PlanTareas!$C:$D,2,FALSE)))</f>
        <v>4</v>
      </c>
      <c r="M9" s="119">
        <v>0.1</v>
      </c>
    </row>
    <row r="10" spans="2:14" x14ac:dyDescent="0.35">
      <c r="B10" s="5">
        <f t="shared" si="1"/>
        <v>7</v>
      </c>
      <c r="C10" s="125" t="s">
        <v>88</v>
      </c>
      <c r="D10" s="152">
        <v>4</v>
      </c>
      <c r="E10" s="145">
        <v>0.1</v>
      </c>
      <c r="F10" s="122">
        <v>100</v>
      </c>
      <c r="G10" s="54" t="b">
        <f t="shared" si="0"/>
        <v>1</v>
      </c>
      <c r="J10" s="12">
        <f t="shared" si="2"/>
        <v>7</v>
      </c>
      <c r="K10" s="77" t="s">
        <v>88</v>
      </c>
      <c r="L10" s="143">
        <f>IF(K10="","",IF(VLOOKUP(K10,PlanTareas!$C:$D,2,FALSE)=0,"",VLOOKUP(K10,PlanTareas!$C:$D,2,FALSE)))</f>
        <v>4</v>
      </c>
      <c r="M10" s="119">
        <v>0.1</v>
      </c>
    </row>
    <row r="11" spans="2:14" x14ac:dyDescent="0.35">
      <c r="B11" s="5">
        <f t="shared" si="1"/>
        <v>8</v>
      </c>
      <c r="C11" s="125" t="s">
        <v>89</v>
      </c>
      <c r="D11" s="152">
        <v>4</v>
      </c>
      <c r="E11" s="145">
        <v>0.1</v>
      </c>
      <c r="F11" s="122">
        <v>100</v>
      </c>
      <c r="G11" s="54" t="b">
        <f t="shared" si="0"/>
        <v>1</v>
      </c>
      <c r="J11" s="12">
        <f t="shared" si="2"/>
        <v>8</v>
      </c>
      <c r="K11" s="77" t="s">
        <v>89</v>
      </c>
      <c r="L11" s="143">
        <f>IF(K11="","",IF(VLOOKUP(K11,PlanTareas!$C:$D,2,FALSE)=0,"",VLOOKUP(K11,PlanTareas!$C:$D,2,FALSE)))</f>
        <v>4</v>
      </c>
      <c r="M11" s="119">
        <v>0.1</v>
      </c>
    </row>
    <row r="12" spans="2:14" x14ac:dyDescent="0.35">
      <c r="B12" s="5">
        <f t="shared" si="1"/>
        <v>9</v>
      </c>
      <c r="C12" s="125" t="s">
        <v>90</v>
      </c>
      <c r="D12" s="152">
        <v>4</v>
      </c>
      <c r="E12" s="145">
        <v>0.1</v>
      </c>
      <c r="F12" s="122">
        <v>100</v>
      </c>
      <c r="G12" s="54" t="b">
        <f t="shared" si="0"/>
        <v>1</v>
      </c>
      <c r="J12" s="12">
        <f t="shared" si="2"/>
        <v>9</v>
      </c>
      <c r="K12" s="77" t="s">
        <v>90</v>
      </c>
      <c r="L12" s="143">
        <f>IF(K12="","",IF(VLOOKUP(K12,PlanTareas!$C:$D,2,FALSE)=0,"",VLOOKUP(K12,PlanTareas!$C:$D,2,FALSE)))</f>
        <v>4</v>
      </c>
      <c r="M12" s="119">
        <v>0.1</v>
      </c>
    </row>
    <row r="13" spans="2:14" x14ac:dyDescent="0.35">
      <c r="B13" s="5">
        <f t="shared" si="1"/>
        <v>10</v>
      </c>
      <c r="C13" s="125" t="s">
        <v>91</v>
      </c>
      <c r="D13" s="152">
        <v>4</v>
      </c>
      <c r="E13" s="145">
        <v>0.1</v>
      </c>
      <c r="F13" s="122">
        <v>100</v>
      </c>
      <c r="G13" s="54" t="b">
        <f t="shared" si="0"/>
        <v>1</v>
      </c>
      <c r="J13" s="12">
        <f t="shared" si="2"/>
        <v>10</v>
      </c>
      <c r="K13" s="77" t="s">
        <v>91</v>
      </c>
      <c r="L13" s="143">
        <f>IF(K13="","",IF(VLOOKUP(K13,PlanTareas!$C:$D,2,FALSE)=0,"",VLOOKUP(K13,PlanTareas!$C:$D,2,FALSE)))</f>
        <v>4</v>
      </c>
      <c r="M13" s="119">
        <v>0.1</v>
      </c>
    </row>
    <row r="14" spans="2:14" x14ac:dyDescent="0.35">
      <c r="B14" s="5">
        <f t="shared" si="1"/>
        <v>11</v>
      </c>
      <c r="C14" s="125" t="s">
        <v>92</v>
      </c>
      <c r="D14" s="152">
        <v>4</v>
      </c>
      <c r="E14" s="145">
        <v>0.1</v>
      </c>
      <c r="F14" s="122">
        <v>100</v>
      </c>
      <c r="G14" s="54" t="b">
        <f t="shared" si="0"/>
        <v>1</v>
      </c>
      <c r="J14" s="12">
        <f t="shared" si="2"/>
        <v>11</v>
      </c>
      <c r="K14" s="77" t="s">
        <v>92</v>
      </c>
      <c r="L14" s="143">
        <f>IF(K14="","",IF(VLOOKUP(K14,PlanTareas!$C:$D,2,FALSE)=0,"",VLOOKUP(K14,PlanTareas!$C:$D,2,FALSE)))</f>
        <v>4</v>
      </c>
      <c r="M14" s="119">
        <v>0.1</v>
      </c>
    </row>
    <row r="15" spans="2:14" x14ac:dyDescent="0.35">
      <c r="B15" s="5">
        <f t="shared" si="1"/>
        <v>12</v>
      </c>
      <c r="C15" s="125" t="s">
        <v>93</v>
      </c>
      <c r="D15" s="152">
        <v>5</v>
      </c>
      <c r="E15" s="145">
        <v>0.15</v>
      </c>
      <c r="F15" s="122">
        <v>100</v>
      </c>
      <c r="G15" s="54" t="b">
        <f t="shared" si="0"/>
        <v>1</v>
      </c>
      <c r="J15" s="12">
        <f t="shared" si="2"/>
        <v>12</v>
      </c>
      <c r="K15" s="77" t="s">
        <v>93</v>
      </c>
      <c r="L15" s="143">
        <f>IF(K15="","",IF(VLOOKUP(K15,PlanTareas!$C:$D,2,FALSE)=0,"",VLOOKUP(K15,PlanTareas!$C:$D,2,FALSE)))</f>
        <v>5</v>
      </c>
      <c r="M15" s="119">
        <v>0.15</v>
      </c>
    </row>
    <row r="16" spans="2:14" x14ac:dyDescent="0.35">
      <c r="B16" s="5">
        <f t="shared" si="1"/>
        <v>13</v>
      </c>
      <c r="C16" s="126" t="s">
        <v>94</v>
      </c>
      <c r="D16" s="152">
        <v>5</v>
      </c>
      <c r="E16" s="145">
        <v>3</v>
      </c>
      <c r="F16" s="122">
        <v>100</v>
      </c>
      <c r="G16" s="54" t="b">
        <f t="shared" si="0"/>
        <v>1</v>
      </c>
      <c r="J16" s="12">
        <f t="shared" si="2"/>
        <v>13</v>
      </c>
      <c r="K16" s="78" t="s">
        <v>94</v>
      </c>
      <c r="L16" s="143">
        <f>IF(K16="","",IF(VLOOKUP(K16,PlanTareas!$C:$D,2,FALSE)=0,"",VLOOKUP(K16,PlanTareas!$C:$D,2,FALSE)))</f>
        <v>5</v>
      </c>
      <c r="M16" s="119">
        <v>2.5</v>
      </c>
    </row>
    <row r="17" spans="2:13" x14ac:dyDescent="0.35">
      <c r="B17" s="5">
        <f t="shared" si="1"/>
        <v>14</v>
      </c>
      <c r="C17" s="126" t="s">
        <v>95</v>
      </c>
      <c r="D17" s="152">
        <v>5</v>
      </c>
      <c r="E17" s="145">
        <v>3</v>
      </c>
      <c r="F17" s="122">
        <v>100</v>
      </c>
      <c r="G17" s="54" t="b">
        <f t="shared" si="0"/>
        <v>1</v>
      </c>
      <c r="J17" s="12">
        <f t="shared" si="2"/>
        <v>14</v>
      </c>
      <c r="K17" s="78" t="s">
        <v>95</v>
      </c>
      <c r="L17" s="143">
        <f>IF(K17="","",IF(VLOOKUP(K17,PlanTareas!$C:$D,2,FALSE)=0,"",VLOOKUP(K17,PlanTareas!$C:$D,2,FALSE)))</f>
        <v>5</v>
      </c>
      <c r="M17" s="119">
        <v>2.5</v>
      </c>
    </row>
    <row r="18" spans="2:13" x14ac:dyDescent="0.35">
      <c r="B18" s="5">
        <f t="shared" si="1"/>
        <v>15</v>
      </c>
      <c r="C18" s="126" t="s">
        <v>96</v>
      </c>
      <c r="D18" s="152">
        <v>7</v>
      </c>
      <c r="E18" s="145">
        <v>5</v>
      </c>
      <c r="F18" s="122">
        <v>100</v>
      </c>
      <c r="G18" s="54" t="b">
        <f t="shared" si="0"/>
        <v>1</v>
      </c>
      <c r="J18" s="12">
        <f t="shared" si="2"/>
        <v>15</v>
      </c>
      <c r="K18" s="78" t="s">
        <v>96</v>
      </c>
      <c r="L18" s="143">
        <f>IF(K18="","",IF(VLOOKUP(K18,PlanTareas!$C:$D,2,FALSE)=0,"",VLOOKUP(K18,PlanTareas!$C:$D,2,FALSE)))</f>
        <v>7</v>
      </c>
      <c r="M18" s="119">
        <v>3</v>
      </c>
    </row>
    <row r="19" spans="2:13" x14ac:dyDescent="0.35">
      <c r="B19" s="5">
        <f t="shared" si="1"/>
        <v>16</v>
      </c>
      <c r="C19" s="127" t="s">
        <v>97</v>
      </c>
      <c r="D19" s="152">
        <v>6</v>
      </c>
      <c r="E19" s="145">
        <v>1</v>
      </c>
      <c r="F19" s="122">
        <v>100</v>
      </c>
      <c r="G19" s="54" t="b">
        <f t="shared" si="0"/>
        <v>1</v>
      </c>
      <c r="J19" s="12">
        <f t="shared" si="2"/>
        <v>16</v>
      </c>
      <c r="K19" s="79" t="s">
        <v>97</v>
      </c>
      <c r="L19" s="143">
        <f>IF(K19="","",IF(VLOOKUP(K19,PlanTareas!$C:$D,2,FALSE)=0,"",VLOOKUP(K19,PlanTareas!$C:$D,2,FALSE)))</f>
        <v>6</v>
      </c>
      <c r="M19" s="119">
        <v>1</v>
      </c>
    </row>
    <row r="20" spans="2:13" x14ac:dyDescent="0.35">
      <c r="B20" s="5">
        <f t="shared" si="1"/>
        <v>17</v>
      </c>
      <c r="C20" s="128" t="s">
        <v>98</v>
      </c>
      <c r="D20" s="152">
        <v>5</v>
      </c>
      <c r="E20" s="145">
        <v>3</v>
      </c>
      <c r="F20" s="122">
        <v>100</v>
      </c>
      <c r="G20" s="54" t="b">
        <f t="shared" si="0"/>
        <v>1</v>
      </c>
      <c r="J20" s="12">
        <f t="shared" si="2"/>
        <v>17</v>
      </c>
      <c r="K20" s="80" t="s">
        <v>98</v>
      </c>
      <c r="L20" s="143">
        <f>IF(K20="","",IF(VLOOKUP(K20,PlanTareas!$C:$D,2,FALSE)=0,"",VLOOKUP(K20,PlanTareas!$C:$D,2,FALSE)))</f>
        <v>5</v>
      </c>
      <c r="M20" s="119">
        <v>0.5</v>
      </c>
    </row>
    <row r="21" spans="2:13" x14ac:dyDescent="0.35">
      <c r="B21" s="5">
        <f t="shared" si="1"/>
        <v>18</v>
      </c>
      <c r="C21" s="128" t="s">
        <v>99</v>
      </c>
      <c r="D21" s="152">
        <v>6</v>
      </c>
      <c r="E21" s="145">
        <v>2.5</v>
      </c>
      <c r="F21" s="122">
        <v>100</v>
      </c>
      <c r="G21" s="54" t="b">
        <f t="shared" si="0"/>
        <v>1</v>
      </c>
      <c r="J21" s="12">
        <f t="shared" si="2"/>
        <v>18</v>
      </c>
      <c r="K21" s="80" t="s">
        <v>99</v>
      </c>
      <c r="L21" s="143">
        <f>IF(K21="","",IF(VLOOKUP(K21,PlanTareas!$C:$D,2,FALSE)=0,"",VLOOKUP(K21,PlanTareas!$C:$D,2,FALSE)))</f>
        <v>6</v>
      </c>
      <c r="M21" s="119">
        <v>1.5</v>
      </c>
    </row>
    <row r="22" spans="2:13" x14ac:dyDescent="0.35">
      <c r="B22" s="5">
        <f t="shared" si="1"/>
        <v>19</v>
      </c>
      <c r="C22" s="128" t="s">
        <v>100</v>
      </c>
      <c r="D22" s="152">
        <v>8</v>
      </c>
      <c r="E22" s="145">
        <v>6.5</v>
      </c>
      <c r="F22" s="122">
        <v>100</v>
      </c>
      <c r="G22" s="54" t="b">
        <f t="shared" si="0"/>
        <v>1</v>
      </c>
      <c r="J22" s="12">
        <f t="shared" si="2"/>
        <v>19</v>
      </c>
      <c r="K22" s="80" t="s">
        <v>100</v>
      </c>
      <c r="L22" s="143">
        <f>IF(K22="","",IF(VLOOKUP(K22,PlanTareas!$C:$D,2,FALSE)=0,"",VLOOKUP(K22,PlanTareas!$C:$D,2,FALSE)))</f>
        <v>8</v>
      </c>
      <c r="M22" s="119">
        <v>5</v>
      </c>
    </row>
    <row r="23" spans="2:13" x14ac:dyDescent="0.35">
      <c r="B23" s="5">
        <f t="shared" si="1"/>
        <v>20</v>
      </c>
      <c r="C23" s="128" t="s">
        <v>101</v>
      </c>
      <c r="D23" s="152">
        <v>8</v>
      </c>
      <c r="E23" s="145">
        <v>2</v>
      </c>
      <c r="F23" s="122">
        <v>100</v>
      </c>
      <c r="G23" s="54" t="b">
        <f t="shared" si="0"/>
        <v>1</v>
      </c>
      <c r="J23" s="12">
        <f t="shared" si="2"/>
        <v>20</v>
      </c>
      <c r="K23" s="80" t="s">
        <v>101</v>
      </c>
      <c r="L23" s="143">
        <f>IF(K23="","",IF(VLOOKUP(K23,PlanTareas!$C:$D,2,FALSE)=0,"",VLOOKUP(K23,PlanTareas!$C:$D,2,FALSE)))</f>
        <v>8</v>
      </c>
      <c r="M23" s="119">
        <v>1</v>
      </c>
    </row>
    <row r="24" spans="2:13" x14ac:dyDescent="0.35">
      <c r="B24" s="5">
        <f t="shared" si="1"/>
        <v>21</v>
      </c>
      <c r="C24" s="128" t="s">
        <v>102</v>
      </c>
      <c r="D24" s="160">
        <v>9</v>
      </c>
      <c r="E24" s="146">
        <v>6</v>
      </c>
      <c r="F24" s="122">
        <v>100</v>
      </c>
      <c r="G24" s="54" t="b">
        <f t="shared" si="0"/>
        <v>1</v>
      </c>
      <c r="J24" s="12">
        <f t="shared" si="2"/>
        <v>21</v>
      </c>
      <c r="K24" s="80" t="s">
        <v>102</v>
      </c>
      <c r="L24" s="143">
        <f>IF(K24="","",IF(VLOOKUP(K24,PlanTareas!$C:$D,2,FALSE)=0,"",VLOOKUP(K24,PlanTareas!$C:$D,2,FALSE)))</f>
        <v>9</v>
      </c>
      <c r="M24" s="119">
        <v>4</v>
      </c>
    </row>
    <row r="25" spans="2:13" x14ac:dyDescent="0.35">
      <c r="B25" s="5">
        <f t="shared" si="1"/>
        <v>22</v>
      </c>
      <c r="C25" s="128" t="s">
        <v>103</v>
      </c>
      <c r="D25" s="160">
        <v>10</v>
      </c>
      <c r="E25" s="134">
        <v>0.5</v>
      </c>
      <c r="F25" s="122">
        <v>100</v>
      </c>
      <c r="G25" s="54" t="b">
        <f t="shared" si="0"/>
        <v>1</v>
      </c>
      <c r="J25" s="12">
        <f t="shared" si="2"/>
        <v>22</v>
      </c>
      <c r="K25" s="80" t="s">
        <v>103</v>
      </c>
      <c r="L25" s="143">
        <f>IF(K25="","",IF(VLOOKUP(K25,PlanTareas!$C:$D,2,FALSE)=0,"",VLOOKUP(K25,PlanTareas!$C:$D,2,FALSE)))</f>
        <v>10</v>
      </c>
      <c r="M25" s="119">
        <v>1</v>
      </c>
    </row>
    <row r="26" spans="2:13" x14ac:dyDescent="0.35">
      <c r="B26" s="5">
        <f t="shared" si="1"/>
        <v>23</v>
      </c>
      <c r="C26" s="129" t="s">
        <v>104</v>
      </c>
      <c r="D26" s="160">
        <v>10</v>
      </c>
      <c r="E26" s="134">
        <v>3</v>
      </c>
      <c r="F26" s="122">
        <v>100</v>
      </c>
      <c r="G26" s="54" t="b">
        <f t="shared" si="0"/>
        <v>1</v>
      </c>
      <c r="J26" s="12">
        <f t="shared" si="2"/>
        <v>23</v>
      </c>
      <c r="K26" s="80" t="s">
        <v>104</v>
      </c>
      <c r="L26" s="143">
        <f>IF(K26="","",IF(VLOOKUP(K26,PlanTareas!$C:$D,2,FALSE)=0,"",VLOOKUP(K26,PlanTareas!$C:$D,2,FALSE)))</f>
        <v>10</v>
      </c>
      <c r="M26" s="119">
        <v>4</v>
      </c>
    </row>
    <row r="27" spans="2:13" x14ac:dyDescent="0.35">
      <c r="B27" s="5">
        <f t="shared" si="1"/>
        <v>24</v>
      </c>
      <c r="C27" s="129" t="s">
        <v>105</v>
      </c>
      <c r="D27" s="160">
        <v>11</v>
      </c>
      <c r="E27" s="134">
        <v>0.5</v>
      </c>
      <c r="F27" s="122">
        <v>100</v>
      </c>
      <c r="G27" s="54" t="b">
        <f t="shared" si="0"/>
        <v>1</v>
      </c>
      <c r="J27" s="12">
        <f t="shared" si="2"/>
        <v>24</v>
      </c>
      <c r="K27" s="80" t="s">
        <v>105</v>
      </c>
      <c r="L27" s="143">
        <f>IF(K27="","",IF(VLOOKUP(K27,PlanTareas!$C:$D,2,FALSE)=0,"",VLOOKUP(K27,PlanTareas!$C:$D,2,FALSE)))</f>
        <v>11</v>
      </c>
      <c r="M27" s="119">
        <v>1</v>
      </c>
    </row>
    <row r="28" spans="2:13" x14ac:dyDescent="0.35">
      <c r="B28" s="5">
        <f t="shared" si="1"/>
        <v>25</v>
      </c>
      <c r="C28" s="129" t="s">
        <v>107</v>
      </c>
      <c r="D28" s="160">
        <v>11</v>
      </c>
      <c r="E28" s="134">
        <v>2</v>
      </c>
      <c r="F28" s="122">
        <v>100</v>
      </c>
      <c r="G28" s="54" t="b">
        <f t="shared" si="0"/>
        <v>1</v>
      </c>
      <c r="J28" s="12">
        <f t="shared" si="2"/>
        <v>25</v>
      </c>
      <c r="K28" s="81" t="s">
        <v>106</v>
      </c>
      <c r="L28" s="143">
        <f>IF(K28="","",IF(VLOOKUP(K28,PlanTareas!$C:$D,2,FALSE)=0,"",VLOOKUP(K28,PlanTareas!$C:$D,2,FALSE)))</f>
        <v>11</v>
      </c>
      <c r="M28" s="119">
        <v>1</v>
      </c>
    </row>
    <row r="29" spans="2:13" x14ac:dyDescent="0.35">
      <c r="B29" s="5">
        <f t="shared" si="1"/>
        <v>26</v>
      </c>
      <c r="C29" s="129" t="s">
        <v>108</v>
      </c>
      <c r="D29" s="160">
        <v>11</v>
      </c>
      <c r="E29" s="134">
        <v>3</v>
      </c>
      <c r="F29" s="122">
        <v>100</v>
      </c>
      <c r="G29" s="54" t="b">
        <f t="shared" si="0"/>
        <v>1</v>
      </c>
      <c r="J29" s="12">
        <f t="shared" si="2"/>
        <v>26</v>
      </c>
      <c r="K29" s="79" t="s">
        <v>107</v>
      </c>
      <c r="L29" s="143">
        <f>IF(K29="","",IF(VLOOKUP(K29,PlanTareas!$C:$D,2,FALSE)=0,"",VLOOKUP(K29,PlanTareas!$C:$D,2,FALSE)))</f>
        <v>11</v>
      </c>
      <c r="M29" s="119">
        <v>1</v>
      </c>
    </row>
    <row r="30" spans="2:13" x14ac:dyDescent="0.35">
      <c r="B30" s="5">
        <f t="shared" si="1"/>
        <v>27</v>
      </c>
      <c r="C30" s="129" t="s">
        <v>109</v>
      </c>
      <c r="D30" s="160">
        <v>11</v>
      </c>
      <c r="E30" s="134">
        <v>1.5</v>
      </c>
      <c r="F30" s="122">
        <v>100</v>
      </c>
      <c r="G30" s="54" t="b">
        <f t="shared" si="0"/>
        <v>1</v>
      </c>
      <c r="J30" s="12">
        <f t="shared" si="2"/>
        <v>27</v>
      </c>
      <c r="K30" s="82" t="s">
        <v>108</v>
      </c>
      <c r="L30" s="143">
        <f>IF(K30="","",IF(VLOOKUP(K30,PlanTareas!$C:$D,2,FALSE)=0,"",VLOOKUP(K30,PlanTareas!$C:$D,2,FALSE)))</f>
        <v>11</v>
      </c>
      <c r="M30" s="119">
        <v>1</v>
      </c>
    </row>
    <row r="31" spans="2:13" x14ac:dyDescent="0.35">
      <c r="B31" s="5">
        <f t="shared" si="1"/>
        <v>28</v>
      </c>
      <c r="C31" s="129" t="s">
        <v>111</v>
      </c>
      <c r="D31" s="160">
        <v>11</v>
      </c>
      <c r="E31" s="134">
        <v>2</v>
      </c>
      <c r="F31" s="122">
        <v>100</v>
      </c>
      <c r="G31" s="54" t="b">
        <f t="shared" si="0"/>
        <v>1</v>
      </c>
      <c r="J31" s="12">
        <f t="shared" si="2"/>
        <v>28</v>
      </c>
      <c r="K31" s="82" t="s">
        <v>109</v>
      </c>
      <c r="L31" s="143">
        <f>IF(K31="","",IF(VLOOKUP(K31,PlanTareas!$C:$D,2,FALSE)=0,"",VLOOKUP(K31,PlanTareas!$C:$D,2,FALSE)))</f>
        <v>11</v>
      </c>
      <c r="M31" s="119">
        <v>2</v>
      </c>
    </row>
    <row r="32" spans="2:13" x14ac:dyDescent="0.35">
      <c r="B32" s="5">
        <f t="shared" si="1"/>
        <v>29</v>
      </c>
      <c r="C32" s="129" t="s">
        <v>112</v>
      </c>
      <c r="D32" s="160">
        <v>11</v>
      </c>
      <c r="E32" s="134">
        <v>0.25</v>
      </c>
      <c r="F32" s="122">
        <v>100</v>
      </c>
      <c r="G32" s="54" t="b">
        <f t="shared" si="0"/>
        <v>1</v>
      </c>
      <c r="J32" s="12">
        <f t="shared" si="2"/>
        <v>29</v>
      </c>
      <c r="K32" s="82" t="s">
        <v>110</v>
      </c>
      <c r="L32" s="143">
        <f>IF(K32="","",IF(VLOOKUP(K32,PlanTareas!$C:$D,2,FALSE)=0,"",VLOOKUP(K32,PlanTareas!$C:$D,2,FALSE)))</f>
        <v>11</v>
      </c>
      <c r="M32" s="119">
        <v>1</v>
      </c>
    </row>
    <row r="33" spans="2:13" x14ac:dyDescent="0.35">
      <c r="B33" s="5">
        <f t="shared" si="1"/>
        <v>30</v>
      </c>
      <c r="C33" s="129" t="s">
        <v>113</v>
      </c>
      <c r="D33" s="160">
        <v>11</v>
      </c>
      <c r="E33" s="134">
        <v>0.5</v>
      </c>
      <c r="F33" s="122">
        <v>100</v>
      </c>
      <c r="G33" s="54" t="b">
        <f t="shared" si="0"/>
        <v>1</v>
      </c>
      <c r="J33" s="12">
        <f t="shared" si="2"/>
        <v>30</v>
      </c>
      <c r="K33" s="82" t="s">
        <v>111</v>
      </c>
      <c r="L33" s="143">
        <f>IF(K33="","",IF(VLOOKUP(K33,PlanTareas!$C:$D,2,FALSE)=0,"",VLOOKUP(K33,PlanTareas!$C:$D,2,FALSE)))</f>
        <v>11</v>
      </c>
      <c r="M33" s="119">
        <v>2</v>
      </c>
    </row>
    <row r="34" spans="2:13" x14ac:dyDescent="0.35">
      <c r="B34" s="5">
        <f t="shared" si="1"/>
        <v>31</v>
      </c>
      <c r="C34" s="129" t="s">
        <v>123</v>
      </c>
      <c r="D34" s="160">
        <v>11</v>
      </c>
      <c r="E34" s="134">
        <v>1</v>
      </c>
      <c r="F34" s="122">
        <v>100</v>
      </c>
      <c r="G34" s="54" t="b">
        <f t="shared" si="0"/>
        <v>1</v>
      </c>
      <c r="J34" s="12">
        <f t="shared" si="2"/>
        <v>31</v>
      </c>
      <c r="K34" s="83" t="s">
        <v>112</v>
      </c>
      <c r="L34" s="143">
        <f>IF(K34="","",IF(VLOOKUP(K34,PlanTareas!$C:$D,2,FALSE)=0,"",VLOOKUP(K34,PlanTareas!$C:$D,2,FALSE)))</f>
        <v>11</v>
      </c>
      <c r="M34" s="119">
        <v>1</v>
      </c>
    </row>
    <row r="35" spans="2:13" x14ac:dyDescent="0.35">
      <c r="B35" s="5">
        <f t="shared" si="1"/>
        <v>32</v>
      </c>
      <c r="C35" s="129" t="s">
        <v>124</v>
      </c>
      <c r="D35" s="160">
        <v>11</v>
      </c>
      <c r="E35" s="134">
        <v>0.25</v>
      </c>
      <c r="F35" s="122">
        <v>100</v>
      </c>
      <c r="G35" s="54" t="b">
        <f t="shared" si="0"/>
        <v>1</v>
      </c>
      <c r="J35" s="12">
        <f t="shared" si="2"/>
        <v>32</v>
      </c>
      <c r="K35" s="83" t="s">
        <v>113</v>
      </c>
      <c r="L35" s="143">
        <f>IF(K35="","",IF(VLOOKUP(K35,PlanTareas!$C:$D,2,FALSE)=0,"",VLOOKUP(K35,PlanTareas!$C:$D,2,FALSE)))</f>
        <v>11</v>
      </c>
      <c r="M35" s="119">
        <v>2</v>
      </c>
    </row>
    <row r="36" spans="2:13" x14ac:dyDescent="0.35">
      <c r="B36" s="5">
        <f t="shared" si="1"/>
        <v>33</v>
      </c>
      <c r="C36" s="129"/>
      <c r="D36" s="160"/>
      <c r="E36" s="15"/>
      <c r="F36" s="3"/>
      <c r="G36" s="54" t="str">
        <f t="shared" si="0"/>
        <v/>
      </c>
      <c r="J36" s="12">
        <f t="shared" si="2"/>
        <v>33</v>
      </c>
      <c r="K36" s="86" t="s">
        <v>123</v>
      </c>
      <c r="L36" s="143">
        <f>IF(K36="","",IF(VLOOKUP(K36,PlanTareas!$C:$D,2,FALSE)=0,"",VLOOKUP(K36,PlanTareas!$C:$D,2,FALSE)))</f>
        <v>11</v>
      </c>
      <c r="M36" s="119">
        <v>1</v>
      </c>
    </row>
    <row r="37" spans="2:13" x14ac:dyDescent="0.35">
      <c r="B37" s="5">
        <f t="shared" si="1"/>
        <v>34</v>
      </c>
      <c r="C37" s="129"/>
      <c r="D37" s="160"/>
      <c r="E37" s="15"/>
      <c r="F37" s="3"/>
      <c r="G37" s="54" t="str">
        <f t="shared" si="0"/>
        <v/>
      </c>
      <c r="J37" s="12">
        <f t="shared" si="2"/>
        <v>34</v>
      </c>
      <c r="K37" s="86" t="s">
        <v>124</v>
      </c>
      <c r="L37" s="143">
        <f>IF(K37="","",IF(VLOOKUP(K37,PlanTareas!$C:$D,2,FALSE)=0,"",VLOOKUP(K37,PlanTareas!$C:$D,2,FALSE)))</f>
        <v>11</v>
      </c>
      <c r="M37" s="119">
        <v>1</v>
      </c>
    </row>
    <row r="38" spans="2:13" x14ac:dyDescent="0.35">
      <c r="B38" s="5">
        <f t="shared" si="1"/>
        <v>35</v>
      </c>
      <c r="C38" s="129"/>
      <c r="D38" s="160"/>
      <c r="E38" s="15"/>
      <c r="F38" s="3"/>
      <c r="G38" s="54" t="str">
        <f t="shared" si="0"/>
        <v/>
      </c>
      <c r="J38" s="12">
        <f t="shared" si="2"/>
        <v>35</v>
      </c>
      <c r="K38" s="139"/>
      <c r="L38" s="143" t="str">
        <f>IF(K38="","",IF(VLOOKUP(K38,PlanTareas!$C:$D,2,FALSE)=0,"",VLOOKUP(K38,PlanTareas!$C:$D,2,FALSE)))</f>
        <v/>
      </c>
      <c r="M38" s="146"/>
    </row>
    <row r="39" spans="2:13" x14ac:dyDescent="0.35">
      <c r="B39" s="5">
        <f t="shared" si="1"/>
        <v>36</v>
      </c>
      <c r="C39" s="129"/>
      <c r="D39" s="160"/>
      <c r="E39" s="15"/>
      <c r="F39" s="3"/>
      <c r="G39" s="54" t="str">
        <f t="shared" si="0"/>
        <v/>
      </c>
      <c r="J39" s="12">
        <f t="shared" si="2"/>
        <v>36</v>
      </c>
      <c r="K39" s="139"/>
      <c r="L39" s="143" t="str">
        <f>IF(K39="","",IF(VLOOKUP(K39,PlanTareas!$C:$D,2,FALSE)=0,"",VLOOKUP(K39,PlanTareas!$C:$D,2,FALSE)))</f>
        <v/>
      </c>
      <c r="M39" s="145"/>
    </row>
    <row r="40" spans="2:13" x14ac:dyDescent="0.35">
      <c r="B40" s="5">
        <f t="shared" si="1"/>
        <v>37</v>
      </c>
      <c r="C40" s="129"/>
      <c r="D40" s="152"/>
      <c r="E40" s="15"/>
      <c r="F40" s="3"/>
      <c r="G40" s="54" t="str">
        <f t="shared" si="0"/>
        <v/>
      </c>
      <c r="J40" s="12">
        <f t="shared" si="2"/>
        <v>37</v>
      </c>
      <c r="K40" s="139"/>
      <c r="L40" s="143" t="str">
        <f>IF(K40="","",IF(VLOOKUP(K40,PlanTareas!$C:$D,2,FALSE)=0,"",VLOOKUP(K40,PlanTareas!$C:$D,2,FALSE)))</f>
        <v/>
      </c>
      <c r="M40" s="146"/>
    </row>
    <row r="41" spans="2:13" x14ac:dyDescent="0.35">
      <c r="B41" s="5">
        <f t="shared" si="1"/>
        <v>38</v>
      </c>
      <c r="C41" s="129"/>
      <c r="D41" s="152"/>
      <c r="E41" s="15"/>
      <c r="F41" s="3"/>
      <c r="G41" s="54" t="str">
        <f t="shared" si="0"/>
        <v/>
      </c>
      <c r="J41" s="12">
        <f t="shared" si="2"/>
        <v>38</v>
      </c>
      <c r="K41" s="139"/>
      <c r="L41" s="143" t="str">
        <f>IF(K41="","",IF(VLOOKUP(K41,PlanTareas!$C:$D,2,FALSE)=0,"",VLOOKUP(K41,PlanTareas!$C:$D,2,FALSE)))</f>
        <v/>
      </c>
      <c r="M41" s="145"/>
    </row>
    <row r="42" spans="2:13" x14ac:dyDescent="0.35">
      <c r="B42" s="5">
        <f t="shared" si="1"/>
        <v>39</v>
      </c>
      <c r="C42" s="129"/>
      <c r="D42" s="152"/>
      <c r="E42" s="15"/>
      <c r="F42" s="3"/>
      <c r="G42" s="54" t="str">
        <f t="shared" si="0"/>
        <v/>
      </c>
      <c r="J42" s="12">
        <f>1+J41</f>
        <v>39</v>
      </c>
      <c r="K42" s="140"/>
      <c r="L42" s="143" t="str">
        <f>IF(K42="","",IF(VLOOKUP(K42,PlanTareas!$C:$D,2,FALSE)=0,"",VLOOKUP(K42,PlanTareas!$C:$D,2,FALSE)))</f>
        <v/>
      </c>
      <c r="M42" s="145"/>
    </row>
    <row r="43" spans="2:13" x14ac:dyDescent="0.35">
      <c r="B43" s="5">
        <f t="shared" si="1"/>
        <v>40</v>
      </c>
      <c r="C43" s="129"/>
      <c r="D43" s="152"/>
      <c r="E43" s="15"/>
      <c r="F43" s="3"/>
      <c r="G43" s="54" t="str">
        <f t="shared" si="0"/>
        <v/>
      </c>
      <c r="J43" s="12">
        <f t="shared" si="2"/>
        <v>40</v>
      </c>
      <c r="K43" s="140"/>
      <c r="L43" s="143" t="str">
        <f>IF(K43="","",IF(VLOOKUP(K43,PlanTareas!$C:$D,2,FALSE)=0,"",VLOOKUP(K43,PlanTareas!$C:$D,2,FALSE)))</f>
        <v/>
      </c>
      <c r="M43" s="145"/>
    </row>
    <row r="44" spans="2:13" x14ac:dyDescent="0.35">
      <c r="B44" s="5">
        <f t="shared" si="1"/>
        <v>41</v>
      </c>
      <c r="C44" s="129"/>
      <c r="D44" s="152"/>
      <c r="E44" s="15"/>
      <c r="F44" s="3"/>
      <c r="G44" s="54" t="str">
        <f t="shared" si="0"/>
        <v/>
      </c>
      <c r="J44" s="12">
        <f t="shared" si="2"/>
        <v>41</v>
      </c>
      <c r="K44" s="140"/>
      <c r="L44" s="143" t="str">
        <f>IF(K44="","",IF(VLOOKUP(K44,PlanTareas!$C:$D,2,FALSE)=0,"",VLOOKUP(K44,PlanTareas!$C:$D,2,FALSE)))</f>
        <v/>
      </c>
      <c r="M44" s="145"/>
    </row>
    <row r="45" spans="2:13" x14ac:dyDescent="0.35">
      <c r="B45" s="5">
        <f t="shared" si="1"/>
        <v>42</v>
      </c>
      <c r="C45" s="129"/>
      <c r="D45" s="152"/>
      <c r="E45" s="15"/>
      <c r="F45" s="3"/>
      <c r="G45" s="54" t="str">
        <f t="shared" si="0"/>
        <v/>
      </c>
      <c r="J45" s="12">
        <f t="shared" si="2"/>
        <v>42</v>
      </c>
      <c r="K45" s="141"/>
      <c r="L45" s="143" t="str">
        <f>IF(K45="","",IF(VLOOKUP(K45,PlanTareas!$C:$D,2,FALSE)=0,"",VLOOKUP(K45,PlanTareas!$C:$D,2,FALSE)))</f>
        <v/>
      </c>
      <c r="M45" s="145"/>
    </row>
    <row r="46" spans="2:13" x14ac:dyDescent="0.35">
      <c r="B46" s="5">
        <f t="shared" si="1"/>
        <v>43</v>
      </c>
      <c r="C46" s="6"/>
      <c r="D46" s="120"/>
      <c r="E46" s="15"/>
      <c r="F46" s="3"/>
      <c r="G46" s="54" t="str">
        <f t="shared" si="0"/>
        <v/>
      </c>
      <c r="J46" s="12">
        <f t="shared" si="2"/>
        <v>43</v>
      </c>
      <c r="K46" s="141"/>
      <c r="L46" s="143" t="str">
        <f>IF(K46="","",IF(VLOOKUP(K46,PlanTareas!$C:$D,2,FALSE)=0,"",VLOOKUP(K46,PlanTareas!$C:$D,2,FALSE)))</f>
        <v/>
      </c>
      <c r="M46" s="145"/>
    </row>
    <row r="47" spans="2:13" x14ac:dyDescent="0.35">
      <c r="B47" s="5">
        <f t="shared" si="1"/>
        <v>44</v>
      </c>
      <c r="C47" s="6"/>
      <c r="D47" s="120"/>
      <c r="E47" s="15"/>
      <c r="F47" s="3"/>
      <c r="G47" s="54" t="str">
        <f t="shared" si="0"/>
        <v/>
      </c>
      <c r="J47" s="12">
        <f t="shared" si="2"/>
        <v>44</v>
      </c>
      <c r="K47" s="26"/>
      <c r="L47" s="143" t="str">
        <f>IF(K47="","",IF(VLOOKUP(K47,PlanTareas!$C:$D,2,FALSE)=0,"",VLOOKUP(K47,PlanTareas!$C:$D,2,FALSE)))</f>
        <v/>
      </c>
      <c r="M47" s="146"/>
    </row>
    <row r="48" spans="2:13" x14ac:dyDescent="0.35">
      <c r="B48" s="5">
        <f t="shared" si="1"/>
        <v>45</v>
      </c>
      <c r="C48" s="6"/>
      <c r="D48" s="120"/>
      <c r="E48" s="15"/>
      <c r="F48" s="3"/>
      <c r="G48" s="54" t="str">
        <f t="shared" si="0"/>
        <v/>
      </c>
      <c r="J48" s="12">
        <f t="shared" si="2"/>
        <v>45</v>
      </c>
      <c r="K48" s="1"/>
      <c r="L48" s="44" t="str">
        <f>IF(K48="","",IF(VLOOKUP(K48,PlanTareas!$C:$D,2,FALSE)=0,"",VLOOKUP(K48,PlanTareas!$C:$D,2,FALSE)))</f>
        <v/>
      </c>
      <c r="M48" s="30"/>
    </row>
    <row r="49" spans="2:13" x14ac:dyDescent="0.35">
      <c r="B49" s="5">
        <f t="shared" si="1"/>
        <v>46</v>
      </c>
      <c r="C49" s="6"/>
      <c r="D49" s="120"/>
      <c r="E49" s="15"/>
      <c r="F49" s="3"/>
      <c r="G49" s="54" t="str">
        <f t="shared" si="0"/>
        <v/>
      </c>
      <c r="J49" s="12">
        <f>1+J48</f>
        <v>46</v>
      </c>
      <c r="K49" s="1"/>
      <c r="L49" s="44" t="str">
        <f>IF(K49="","",IF(VLOOKUP(K49,PlanTareas!$C:$D,2,FALSE)=0,"",VLOOKUP(K49,PlanTareas!$C:$D,2,FALSE)))</f>
        <v/>
      </c>
      <c r="M49" s="29"/>
    </row>
    <row r="50" spans="2:13" x14ac:dyDescent="0.35">
      <c r="B50" s="5">
        <f t="shared" si="1"/>
        <v>47</v>
      </c>
      <c r="C50" s="6"/>
      <c r="D50" s="120"/>
      <c r="E50" s="15"/>
      <c r="F50" s="3"/>
      <c r="G50" s="54" t="str">
        <f t="shared" si="0"/>
        <v/>
      </c>
      <c r="J50" s="12">
        <f t="shared" si="2"/>
        <v>47</v>
      </c>
      <c r="K50" s="1"/>
      <c r="L50" s="44" t="str">
        <f>IF(K50="","",IF(VLOOKUP(K50,PlanTareas!$C:$D,2,FALSE)=0,"",VLOOKUP(K50,PlanTareas!$C:$D,2,FALSE)))</f>
        <v/>
      </c>
      <c r="M50" s="29"/>
    </row>
    <row r="51" spans="2:13" x14ac:dyDescent="0.35">
      <c r="B51" s="5">
        <f t="shared" si="1"/>
        <v>48</v>
      </c>
      <c r="C51" s="6"/>
      <c r="D51" s="75"/>
      <c r="E51" s="15"/>
      <c r="F51" s="3"/>
      <c r="G51" s="54" t="str">
        <f t="shared" si="0"/>
        <v/>
      </c>
      <c r="J51" s="12">
        <f t="shared" si="2"/>
        <v>48</v>
      </c>
      <c r="K51" s="1"/>
      <c r="L51" s="44" t="str">
        <f>IF(K51="","",IF(VLOOKUP(K51,PlanTareas!$C:$D,2,FALSE)=0,"",VLOOKUP(K51,PlanTareas!$C:$D,2,FALSE)))</f>
        <v/>
      </c>
      <c r="M51" s="29"/>
    </row>
    <row r="52" spans="2:13" x14ac:dyDescent="0.35">
      <c r="B52" s="5">
        <f t="shared" si="1"/>
        <v>49</v>
      </c>
      <c r="C52" s="6"/>
      <c r="D52" s="75"/>
      <c r="E52" s="15"/>
      <c r="F52" s="1"/>
      <c r="G52" s="54" t="str">
        <f t="shared" si="0"/>
        <v/>
      </c>
      <c r="J52" s="12">
        <f>1+J51</f>
        <v>49</v>
      </c>
      <c r="K52" s="1"/>
      <c r="L52" s="44" t="str">
        <f>IF(K52="","",IF(VLOOKUP(K52,PlanTareas!$C:$D,2,FALSE)=0,"",VLOOKUP(K52,PlanTareas!$C:$D,2,FALSE)))</f>
        <v/>
      </c>
      <c r="M52" s="29"/>
    </row>
    <row r="53" spans="2:13" x14ac:dyDescent="0.35">
      <c r="B53" s="5">
        <f t="shared" si="1"/>
        <v>50</v>
      </c>
      <c r="C53" s="6"/>
      <c r="D53" s="7"/>
      <c r="E53" s="15"/>
      <c r="F53" s="1"/>
      <c r="G53" s="54" t="str">
        <f t="shared" si="0"/>
        <v/>
      </c>
      <c r="J53" s="12">
        <f t="shared" si="2"/>
        <v>50</v>
      </c>
      <c r="K53" s="1"/>
      <c r="L53" s="44" t="str">
        <f>IF(K53="","",IF(VLOOKUP(K53,PlanTareas!$C:$D,2,FALSE)=0,"",VLOOKUP(K53,PlanTareas!$C:$D,2,FALSE)))</f>
        <v/>
      </c>
      <c r="M53" s="29"/>
    </row>
    <row r="54" spans="2:13" x14ac:dyDescent="0.35">
      <c r="B54" s="5">
        <f t="shared" si="1"/>
        <v>51</v>
      </c>
      <c r="C54" s="6"/>
      <c r="D54" s="7"/>
      <c r="E54" s="15"/>
      <c r="F54" s="1"/>
      <c r="G54" s="54" t="str">
        <f t="shared" si="0"/>
        <v/>
      </c>
      <c r="J54" s="12">
        <f t="shared" si="2"/>
        <v>51</v>
      </c>
      <c r="K54" s="1"/>
      <c r="L54" s="44" t="str">
        <f>IF(K54="","",IF(VLOOKUP(K54,PlanTareas!$C:$D,2,FALSE)=0,"",VLOOKUP(K54,PlanTareas!$C:$D,2,FALSE)))</f>
        <v/>
      </c>
      <c r="M54" s="30"/>
    </row>
    <row r="55" spans="2:13" x14ac:dyDescent="0.35">
      <c r="B55" s="5">
        <f t="shared" si="1"/>
        <v>52</v>
      </c>
      <c r="C55" s="6"/>
      <c r="D55" s="7"/>
      <c r="E55" s="15"/>
      <c r="F55" s="1"/>
      <c r="G55" s="54" t="str">
        <f t="shared" si="0"/>
        <v/>
      </c>
      <c r="J55" s="12">
        <f t="shared" si="2"/>
        <v>52</v>
      </c>
      <c r="K55" s="1"/>
      <c r="L55" s="44" t="str">
        <f>IF(K55="","",IF(VLOOKUP(K55,PlanTareas!$C:$D,2,FALSE)=0,"",VLOOKUP(K55,PlanTareas!$C:$D,2,FALSE)))</f>
        <v/>
      </c>
      <c r="M55" s="29"/>
    </row>
    <row r="56" spans="2:13" x14ac:dyDescent="0.35">
      <c r="B56" s="5">
        <f t="shared" si="1"/>
        <v>53</v>
      </c>
      <c r="C56" s="6"/>
      <c r="D56" s="7"/>
      <c r="E56" s="15"/>
      <c r="F56" s="1"/>
      <c r="G56" s="54" t="str">
        <f t="shared" si="0"/>
        <v/>
      </c>
      <c r="J56" s="12">
        <f t="shared" si="2"/>
        <v>53</v>
      </c>
      <c r="K56" s="1"/>
      <c r="L56" s="44" t="str">
        <f>IF(K56="","",IF(VLOOKUP(K56,PlanTareas!$C:$D,2,FALSE)=0,"",VLOOKUP(K56,PlanTareas!$C:$D,2,FALSE)))</f>
        <v/>
      </c>
      <c r="M56" s="29"/>
    </row>
    <row r="57" spans="2:13" x14ac:dyDescent="0.35">
      <c r="B57" s="5">
        <f t="shared" si="1"/>
        <v>54</v>
      </c>
      <c r="C57" s="6"/>
      <c r="D57" s="7"/>
      <c r="E57" s="15"/>
      <c r="F57" s="1"/>
      <c r="G57" s="54" t="str">
        <f t="shared" si="0"/>
        <v/>
      </c>
      <c r="J57" s="12">
        <f t="shared" si="2"/>
        <v>54</v>
      </c>
      <c r="K57" s="1"/>
      <c r="L57" s="44" t="str">
        <f>IF(K57="","",IF(VLOOKUP(K57,PlanTareas!$C:$D,2,FALSE)=0,"",VLOOKUP(K57,PlanTareas!$C:$D,2,FALSE)))</f>
        <v/>
      </c>
      <c r="M57" s="29"/>
    </row>
    <row r="58" spans="2:13" x14ac:dyDescent="0.35">
      <c r="B58" s="5">
        <f t="shared" si="1"/>
        <v>55</v>
      </c>
      <c r="C58" s="6"/>
      <c r="D58" s="7"/>
      <c r="E58" s="15"/>
      <c r="F58" s="1"/>
      <c r="G58" s="54" t="str">
        <f t="shared" si="0"/>
        <v/>
      </c>
      <c r="J58" s="12">
        <f t="shared" si="2"/>
        <v>55</v>
      </c>
      <c r="K58" s="1"/>
      <c r="L58" s="44" t="str">
        <f>IF(K58="","",IF(VLOOKUP(K58,PlanTareas!$C:$D,2,FALSE)=0,"",VLOOKUP(K58,PlanTareas!$C:$D,2,FALSE)))</f>
        <v/>
      </c>
      <c r="M58" s="30"/>
    </row>
    <row r="59" spans="2:13" x14ac:dyDescent="0.35">
      <c r="B59" s="5">
        <f t="shared" si="1"/>
        <v>56</v>
      </c>
      <c r="C59" s="6"/>
      <c r="D59" s="7"/>
      <c r="E59" s="15"/>
      <c r="F59" s="1"/>
      <c r="G59" s="54" t="str">
        <f t="shared" si="0"/>
        <v/>
      </c>
      <c r="J59" s="12">
        <f t="shared" si="2"/>
        <v>56</v>
      </c>
      <c r="K59" s="1"/>
      <c r="L59" s="44" t="str">
        <f>IF(K59="","",IF(VLOOKUP(K59,PlanTareas!$C:$D,2,FALSE)=0,"",VLOOKUP(K59,PlanTareas!$C:$D,2,FALSE)))</f>
        <v/>
      </c>
      <c r="M59" s="29"/>
    </row>
    <row r="60" spans="2:13" x14ac:dyDescent="0.35">
      <c r="B60" s="5">
        <f t="shared" si="1"/>
        <v>57</v>
      </c>
      <c r="C60" s="6"/>
      <c r="D60" s="7"/>
      <c r="E60" s="15"/>
      <c r="F60" s="1"/>
      <c r="G60" s="54" t="str">
        <f t="shared" si="0"/>
        <v/>
      </c>
      <c r="J60" s="12">
        <f t="shared" si="2"/>
        <v>57</v>
      </c>
      <c r="K60" s="1"/>
      <c r="L60" s="44" t="str">
        <f>IF(K60="","",IF(VLOOKUP(K60,PlanTareas!$C:$D,2,FALSE)=0,"",VLOOKUP(K60,PlanTareas!$C:$D,2,FALSE)))</f>
        <v/>
      </c>
      <c r="M60" s="29"/>
    </row>
    <row r="61" spans="2:13" x14ac:dyDescent="0.35">
      <c r="B61" s="5">
        <f t="shared" si="1"/>
        <v>58</v>
      </c>
      <c r="C61" s="6"/>
      <c r="D61" s="7"/>
      <c r="E61" s="15"/>
      <c r="F61" s="1"/>
      <c r="G61" s="54" t="str">
        <f t="shared" si="0"/>
        <v/>
      </c>
      <c r="J61" s="12">
        <f t="shared" si="2"/>
        <v>58</v>
      </c>
      <c r="K61" s="1"/>
      <c r="L61" s="44" t="str">
        <f>IF(K61="","",IF(VLOOKUP(K61,PlanTareas!$C:$D,2,FALSE)=0,"",VLOOKUP(K61,PlanTareas!$C:$D,2,FALSE)))</f>
        <v/>
      </c>
      <c r="M61" s="29"/>
    </row>
    <row r="62" spans="2:13" x14ac:dyDescent="0.35">
      <c r="B62" s="5">
        <f t="shared" si="1"/>
        <v>59</v>
      </c>
      <c r="C62" s="6"/>
      <c r="D62" s="7"/>
      <c r="E62" s="15"/>
      <c r="F62" s="1"/>
      <c r="G62" s="54" t="str">
        <f t="shared" si="0"/>
        <v/>
      </c>
      <c r="J62" s="12">
        <f t="shared" si="2"/>
        <v>59</v>
      </c>
      <c r="K62" s="1"/>
      <c r="L62" s="44" t="str">
        <f>IF(K62="","",IF(VLOOKUP(K62,PlanTareas!$C:$D,2,FALSE)=0,"",VLOOKUP(K62,PlanTareas!$C:$D,2,FALSE)))</f>
        <v/>
      </c>
      <c r="M62" s="30"/>
    </row>
    <row r="63" spans="2:13" x14ac:dyDescent="0.35">
      <c r="B63" s="5">
        <f t="shared" si="1"/>
        <v>60</v>
      </c>
      <c r="C63" s="6"/>
      <c r="D63" s="7"/>
      <c r="E63" s="15"/>
      <c r="F63" s="1"/>
      <c r="G63" s="54" t="str">
        <f t="shared" si="0"/>
        <v/>
      </c>
      <c r="J63" s="12">
        <f t="shared" si="2"/>
        <v>60</v>
      </c>
      <c r="K63" s="1"/>
      <c r="L63" s="44" t="str">
        <f>IF(K63="","",IF(VLOOKUP(K63,PlanTareas!$C:$D,2,FALSE)=0,"",VLOOKUP(K63,PlanTareas!$C:$D,2,FALSE)))</f>
        <v/>
      </c>
      <c r="M63" s="29"/>
    </row>
    <row r="64" spans="2:13" x14ac:dyDescent="0.35">
      <c r="B64" s="5">
        <f t="shared" si="1"/>
        <v>61</v>
      </c>
      <c r="C64" s="6"/>
      <c r="D64" s="7"/>
      <c r="E64" s="15"/>
      <c r="F64" s="1"/>
      <c r="G64" s="54" t="str">
        <f t="shared" si="0"/>
        <v/>
      </c>
      <c r="J64" s="12">
        <f t="shared" si="2"/>
        <v>61</v>
      </c>
      <c r="K64" s="1"/>
      <c r="L64" s="44" t="str">
        <f>IF(K64="","",IF(VLOOKUP(K64,PlanTareas!$C:$D,2,FALSE)=0,"",VLOOKUP(K64,PlanTareas!$C:$D,2,FALSE)))</f>
        <v/>
      </c>
      <c r="M64" s="29"/>
    </row>
    <row r="65" spans="2:13" x14ac:dyDescent="0.35">
      <c r="B65" s="5">
        <f t="shared" si="1"/>
        <v>62</v>
      </c>
      <c r="C65" s="6"/>
      <c r="D65" s="7"/>
      <c r="E65" s="15"/>
      <c r="F65" s="1"/>
      <c r="G65" s="54" t="str">
        <f t="shared" si="0"/>
        <v/>
      </c>
      <c r="J65" s="12">
        <f t="shared" si="2"/>
        <v>62</v>
      </c>
      <c r="K65" s="1"/>
      <c r="L65" s="44" t="str">
        <f>IF(K65="","",IF(VLOOKUP(K65,PlanTareas!$C:$D,2,FALSE)=0,"",VLOOKUP(K65,PlanTareas!$C:$D,2,FALSE)))</f>
        <v/>
      </c>
      <c r="M65" s="29"/>
    </row>
    <row r="66" spans="2:13" x14ac:dyDescent="0.35">
      <c r="B66" s="5">
        <f t="shared" si="1"/>
        <v>63</v>
      </c>
      <c r="C66" s="6"/>
      <c r="D66" s="7"/>
      <c r="E66" s="15"/>
      <c r="F66" s="1"/>
      <c r="G66" s="54" t="str">
        <f t="shared" si="0"/>
        <v/>
      </c>
      <c r="J66" s="12">
        <f t="shared" si="2"/>
        <v>63</v>
      </c>
      <c r="K66" s="1"/>
      <c r="L66" s="44" t="str">
        <f>IF(K66="","",IF(VLOOKUP(K66,PlanTareas!$C:$D,2,FALSE)=0,"",VLOOKUP(K66,PlanTareas!$C:$D,2,FALSE)))</f>
        <v/>
      </c>
      <c r="M66" s="30"/>
    </row>
    <row r="67" spans="2:13" x14ac:dyDescent="0.35">
      <c r="B67" s="5">
        <f t="shared" si="1"/>
        <v>64</v>
      </c>
      <c r="C67" s="6"/>
      <c r="D67" s="7"/>
      <c r="E67" s="15"/>
      <c r="F67" s="1"/>
      <c r="G67" s="54" t="str">
        <f t="shared" si="0"/>
        <v/>
      </c>
      <c r="J67" s="12">
        <f t="shared" si="2"/>
        <v>64</v>
      </c>
      <c r="K67" s="1"/>
      <c r="L67" s="44" t="str">
        <f>IF(K67="","",IF(VLOOKUP(K67,PlanTareas!$C:$D,2,FALSE)=0,"",VLOOKUP(K67,PlanTareas!$C:$D,2,FALSE)))</f>
        <v/>
      </c>
      <c r="M67" s="29"/>
    </row>
    <row r="68" spans="2:13" x14ac:dyDescent="0.35">
      <c r="B68" s="5">
        <f t="shared" si="1"/>
        <v>65</v>
      </c>
      <c r="C68" s="6"/>
      <c r="D68" s="7"/>
      <c r="E68" s="15"/>
      <c r="F68" s="1"/>
      <c r="G68" s="54" t="str">
        <f t="shared" si="0"/>
        <v/>
      </c>
      <c r="J68" s="12">
        <f t="shared" si="2"/>
        <v>65</v>
      </c>
      <c r="K68" s="1"/>
      <c r="L68" s="44" t="str">
        <f>IF(K68="","",IF(VLOOKUP(K68,PlanTareas!$C:$D,2,FALSE)=0,"",VLOOKUP(K68,PlanTareas!$C:$D,2,FALSE)))</f>
        <v/>
      </c>
      <c r="M68" s="29"/>
    </row>
    <row r="69" spans="2:13" x14ac:dyDescent="0.35">
      <c r="B69" s="5">
        <f t="shared" si="1"/>
        <v>66</v>
      </c>
      <c r="C69" s="6"/>
      <c r="D69" s="7"/>
      <c r="E69" s="15"/>
      <c r="F69" s="1"/>
      <c r="G69" s="54" t="str">
        <f t="shared" ref="G69:G103" si="3">IF(C69="","",(F69=100))</f>
        <v/>
      </c>
      <c r="J69" s="12">
        <f t="shared" si="2"/>
        <v>66</v>
      </c>
      <c r="K69" s="1"/>
      <c r="L69" s="44" t="str">
        <f>IF(K69="","",IF(VLOOKUP(K69,PlanTareas!$C:$D,2,FALSE)=0,"",VLOOKUP(K69,PlanTareas!$C:$D,2,FALSE)))</f>
        <v/>
      </c>
      <c r="M69" s="29"/>
    </row>
    <row r="70" spans="2:13" x14ac:dyDescent="0.35">
      <c r="B70" s="5">
        <f t="shared" ref="B70:B103" si="4">B69+1</f>
        <v>67</v>
      </c>
      <c r="C70" s="6"/>
      <c r="D70" s="7"/>
      <c r="E70" s="15"/>
      <c r="F70" s="1"/>
      <c r="G70" s="54" t="str">
        <f t="shared" si="3"/>
        <v/>
      </c>
      <c r="J70" s="12">
        <f t="shared" ref="J70:J103" si="5">1+J69</f>
        <v>67</v>
      </c>
      <c r="K70" s="1"/>
      <c r="L70" s="44" t="str">
        <f>IF(K70="","",IF(VLOOKUP(K70,PlanTareas!$C:$D,2,FALSE)=0,"",VLOOKUP(K70,PlanTareas!$C:$D,2,FALSE)))</f>
        <v/>
      </c>
      <c r="M70" s="30"/>
    </row>
    <row r="71" spans="2:13" x14ac:dyDescent="0.35">
      <c r="B71" s="5">
        <f t="shared" si="4"/>
        <v>68</v>
      </c>
      <c r="C71" s="6"/>
      <c r="D71" s="7"/>
      <c r="E71" s="15"/>
      <c r="F71" s="1"/>
      <c r="G71" s="54" t="str">
        <f t="shared" si="3"/>
        <v/>
      </c>
      <c r="J71" s="12">
        <f t="shared" si="5"/>
        <v>68</v>
      </c>
      <c r="K71" s="1"/>
      <c r="L71" s="44" t="str">
        <f>IF(K71="","",IF(VLOOKUP(K71,PlanTareas!$C:$D,2,FALSE)=0,"",VLOOKUP(K71,PlanTareas!$C:$D,2,FALSE)))</f>
        <v/>
      </c>
      <c r="M71" s="29"/>
    </row>
    <row r="72" spans="2:13" x14ac:dyDescent="0.35">
      <c r="B72" s="5">
        <f t="shared" si="4"/>
        <v>69</v>
      </c>
      <c r="C72" s="6"/>
      <c r="D72" s="7"/>
      <c r="E72" s="15"/>
      <c r="F72" s="1"/>
      <c r="G72" s="54" t="str">
        <f t="shared" si="3"/>
        <v/>
      </c>
      <c r="J72" s="12">
        <f t="shared" si="5"/>
        <v>69</v>
      </c>
      <c r="K72" s="1"/>
      <c r="L72" s="44" t="str">
        <f>IF(K72="","",IF(VLOOKUP(K72,PlanTareas!$C:$D,2,FALSE)=0,"",VLOOKUP(K72,PlanTareas!$C:$D,2,FALSE)))</f>
        <v/>
      </c>
      <c r="M72" s="29"/>
    </row>
    <row r="73" spans="2:13" x14ac:dyDescent="0.35">
      <c r="B73" s="5">
        <f t="shared" si="4"/>
        <v>70</v>
      </c>
      <c r="C73" s="6"/>
      <c r="D73" s="7"/>
      <c r="E73" s="15"/>
      <c r="F73" s="1"/>
      <c r="G73" s="54" t="str">
        <f t="shared" si="3"/>
        <v/>
      </c>
      <c r="J73" s="12">
        <f t="shared" si="5"/>
        <v>70</v>
      </c>
      <c r="K73" s="1"/>
      <c r="L73" s="44" t="str">
        <f>IF(K73="","",IF(VLOOKUP(K73,PlanTareas!$C:$D,2,FALSE)=0,"",VLOOKUP(K73,PlanTareas!$C:$D,2,FALSE)))</f>
        <v/>
      </c>
      <c r="M73" s="29"/>
    </row>
    <row r="74" spans="2:13" x14ac:dyDescent="0.35">
      <c r="B74" s="5">
        <f t="shared" si="4"/>
        <v>71</v>
      </c>
      <c r="C74" s="6"/>
      <c r="D74" s="7"/>
      <c r="E74" s="15"/>
      <c r="F74" s="1"/>
      <c r="G74" s="54" t="str">
        <f t="shared" si="3"/>
        <v/>
      </c>
      <c r="J74" s="12">
        <f t="shared" si="5"/>
        <v>71</v>
      </c>
      <c r="K74" s="1"/>
      <c r="L74" s="44" t="str">
        <f>IF(K74="","",IF(VLOOKUP(K74,PlanTareas!$C:$D,2,FALSE)=0,"",VLOOKUP(K74,PlanTareas!$C:$D,2,FALSE)))</f>
        <v/>
      </c>
      <c r="M74" s="29"/>
    </row>
    <row r="75" spans="2:13" x14ac:dyDescent="0.35">
      <c r="B75" s="5">
        <f t="shared" si="4"/>
        <v>72</v>
      </c>
      <c r="C75" s="6"/>
      <c r="D75" s="7"/>
      <c r="E75" s="15"/>
      <c r="F75" s="1"/>
      <c r="G75" s="54" t="str">
        <f t="shared" si="3"/>
        <v/>
      </c>
      <c r="J75" s="12">
        <f t="shared" si="5"/>
        <v>72</v>
      </c>
      <c r="K75" s="1"/>
      <c r="L75" s="44" t="str">
        <f>IF(K75="","",IF(VLOOKUP(K75,PlanTareas!$C:$D,2,FALSE)=0,"",VLOOKUP(K75,PlanTareas!$C:$D,2,FALSE)))</f>
        <v/>
      </c>
      <c r="M75" s="29"/>
    </row>
    <row r="76" spans="2:13" x14ac:dyDescent="0.35">
      <c r="B76" s="5">
        <f t="shared" si="4"/>
        <v>73</v>
      </c>
      <c r="C76" s="6"/>
      <c r="D76" s="7"/>
      <c r="E76" s="15"/>
      <c r="F76" s="1"/>
      <c r="G76" s="54" t="str">
        <f t="shared" si="3"/>
        <v/>
      </c>
      <c r="J76" s="12">
        <f t="shared" si="5"/>
        <v>73</v>
      </c>
      <c r="K76" s="1"/>
      <c r="L76" s="44" t="str">
        <f>IF(K76="","",IF(VLOOKUP(K76,PlanTareas!$C:$D,2,FALSE)=0,"",VLOOKUP(K76,PlanTareas!$C:$D,2,FALSE)))</f>
        <v/>
      </c>
      <c r="M76" s="29"/>
    </row>
    <row r="77" spans="2:13" x14ac:dyDescent="0.35">
      <c r="B77" s="5">
        <f t="shared" si="4"/>
        <v>74</v>
      </c>
      <c r="C77" s="6"/>
      <c r="D77" s="7"/>
      <c r="E77" s="15"/>
      <c r="F77" s="1"/>
      <c r="G77" s="54" t="str">
        <f t="shared" si="3"/>
        <v/>
      </c>
      <c r="J77" s="12">
        <f t="shared" si="5"/>
        <v>74</v>
      </c>
      <c r="K77" s="1"/>
      <c r="L77" s="44" t="str">
        <f>IF(K77="","",IF(VLOOKUP(K77,PlanTareas!$C:$D,2,FALSE)=0,"",VLOOKUP(K77,PlanTareas!$C:$D,2,FALSE)))</f>
        <v/>
      </c>
      <c r="M77" s="30"/>
    </row>
    <row r="78" spans="2:13" x14ac:dyDescent="0.35">
      <c r="B78" s="5">
        <f t="shared" si="4"/>
        <v>75</v>
      </c>
      <c r="C78" s="6"/>
      <c r="D78" s="7"/>
      <c r="E78" s="15"/>
      <c r="F78" s="1"/>
      <c r="G78" s="54" t="str">
        <f t="shared" si="3"/>
        <v/>
      </c>
      <c r="J78" s="12">
        <f t="shared" si="5"/>
        <v>75</v>
      </c>
      <c r="K78" s="1"/>
      <c r="L78" s="44" t="str">
        <f>IF(K78="","",IF(VLOOKUP(K78,PlanTareas!$C:$D,2,FALSE)=0,"",VLOOKUP(K78,PlanTareas!$C:$D,2,FALSE)))</f>
        <v/>
      </c>
      <c r="M78" s="29"/>
    </row>
    <row r="79" spans="2:13" x14ac:dyDescent="0.35">
      <c r="B79" s="5">
        <f t="shared" si="4"/>
        <v>76</v>
      </c>
      <c r="C79" s="6"/>
      <c r="D79" s="7"/>
      <c r="E79" s="15"/>
      <c r="F79" s="1"/>
      <c r="G79" s="54" t="str">
        <f t="shared" si="3"/>
        <v/>
      </c>
      <c r="J79" s="12">
        <f t="shared" si="5"/>
        <v>76</v>
      </c>
      <c r="K79" s="1"/>
      <c r="L79" s="44" t="str">
        <f>IF(K79="","",IF(VLOOKUP(K79,PlanTareas!$C:$D,2,FALSE)=0,"",VLOOKUP(K79,PlanTareas!$C:$D,2,FALSE)))</f>
        <v/>
      </c>
      <c r="M79" s="29"/>
    </row>
    <row r="80" spans="2:13" x14ac:dyDescent="0.35">
      <c r="B80" s="5">
        <f t="shared" si="4"/>
        <v>77</v>
      </c>
      <c r="C80" s="6"/>
      <c r="D80" s="7"/>
      <c r="E80" s="15"/>
      <c r="F80" s="1"/>
      <c r="G80" s="54" t="str">
        <f t="shared" si="3"/>
        <v/>
      </c>
      <c r="J80" s="12">
        <f t="shared" si="5"/>
        <v>77</v>
      </c>
      <c r="K80" s="1"/>
      <c r="L80" s="44" t="str">
        <f>IF(K80="","",IF(VLOOKUP(K80,PlanTareas!$C:$D,2,FALSE)=0,"",VLOOKUP(K80,PlanTareas!$C:$D,2,FALSE)))</f>
        <v/>
      </c>
      <c r="M80" s="29"/>
    </row>
    <row r="81" spans="2:13" x14ac:dyDescent="0.35">
      <c r="B81" s="5">
        <f t="shared" si="4"/>
        <v>78</v>
      </c>
      <c r="C81" s="6"/>
      <c r="D81" s="7"/>
      <c r="E81" s="15"/>
      <c r="F81" s="1"/>
      <c r="G81" s="54" t="str">
        <f t="shared" si="3"/>
        <v/>
      </c>
      <c r="J81" s="12">
        <f t="shared" si="5"/>
        <v>78</v>
      </c>
      <c r="K81" s="1"/>
      <c r="L81" s="44" t="str">
        <f>IF(K81="","",IF(VLOOKUP(K81,PlanTareas!$C:$D,2,FALSE)=0,"",VLOOKUP(K81,PlanTareas!$C:$D,2,FALSE)))</f>
        <v/>
      </c>
      <c r="M81" s="29"/>
    </row>
    <row r="82" spans="2:13" x14ac:dyDescent="0.35">
      <c r="B82" s="5">
        <f t="shared" si="4"/>
        <v>79</v>
      </c>
      <c r="C82" s="6"/>
      <c r="D82" s="7"/>
      <c r="E82" s="15"/>
      <c r="F82" s="1"/>
      <c r="G82" s="54" t="str">
        <f t="shared" si="3"/>
        <v/>
      </c>
      <c r="J82" s="12">
        <f t="shared" si="5"/>
        <v>79</v>
      </c>
      <c r="K82" s="1"/>
      <c r="L82" s="44" t="str">
        <f>IF(K82="","",IF(VLOOKUP(K82,PlanTareas!$C:$D,2,FALSE)=0,"",VLOOKUP(K82,PlanTareas!$C:$D,2,FALSE)))</f>
        <v/>
      </c>
      <c r="M82" s="29"/>
    </row>
    <row r="83" spans="2:13" x14ac:dyDescent="0.35">
      <c r="B83" s="5">
        <f t="shared" si="4"/>
        <v>80</v>
      </c>
      <c r="C83" s="6"/>
      <c r="D83" s="7"/>
      <c r="E83" s="15"/>
      <c r="F83" s="1"/>
      <c r="G83" s="54" t="str">
        <f t="shared" si="3"/>
        <v/>
      </c>
      <c r="J83" s="12">
        <f t="shared" si="5"/>
        <v>80</v>
      </c>
      <c r="K83" s="1"/>
      <c r="L83" s="44" t="str">
        <f>IF(K83="","",IF(VLOOKUP(K83,PlanTareas!$C:$D,2,FALSE)=0,"",VLOOKUP(K83,PlanTareas!$C:$D,2,FALSE)))</f>
        <v/>
      </c>
      <c r="M83" s="29"/>
    </row>
    <row r="84" spans="2:13" x14ac:dyDescent="0.35">
      <c r="B84" s="5">
        <f t="shared" si="4"/>
        <v>81</v>
      </c>
      <c r="C84" s="6"/>
      <c r="D84" s="7"/>
      <c r="E84" s="15"/>
      <c r="F84" s="1"/>
      <c r="G84" s="54" t="str">
        <f t="shared" si="3"/>
        <v/>
      </c>
      <c r="J84" s="12">
        <f t="shared" si="5"/>
        <v>81</v>
      </c>
      <c r="K84" s="26"/>
      <c r="L84" s="44" t="str">
        <f>IF(K84="","",IF(VLOOKUP(K84,PlanTareas!$C:$D,2,FALSE)=0,"",VLOOKUP(K84,PlanTareas!$C:$D,2,FALSE)))</f>
        <v/>
      </c>
      <c r="M84" s="29"/>
    </row>
    <row r="85" spans="2:13" x14ac:dyDescent="0.35">
      <c r="B85" s="5">
        <f t="shared" si="4"/>
        <v>82</v>
      </c>
      <c r="C85" s="6"/>
      <c r="D85" s="7"/>
      <c r="E85" s="15"/>
      <c r="F85" s="1"/>
      <c r="G85" s="54" t="str">
        <f t="shared" si="3"/>
        <v/>
      </c>
      <c r="J85" s="12">
        <f t="shared" si="5"/>
        <v>82</v>
      </c>
      <c r="K85" s="26"/>
      <c r="L85" s="44" t="str">
        <f>IF(K85="","",IF(VLOOKUP(K85,PlanTareas!$C:$D,2,FALSE)=0,"",VLOOKUP(K85,PlanTareas!$C:$D,2,FALSE)))</f>
        <v/>
      </c>
      <c r="M85" s="29"/>
    </row>
    <row r="86" spans="2:13" x14ac:dyDescent="0.35">
      <c r="B86" s="5">
        <f t="shared" si="4"/>
        <v>83</v>
      </c>
      <c r="C86" s="6"/>
      <c r="D86" s="7"/>
      <c r="E86" s="15"/>
      <c r="F86" s="1"/>
      <c r="G86" s="54" t="str">
        <f t="shared" si="3"/>
        <v/>
      </c>
      <c r="J86" s="12">
        <f t="shared" si="5"/>
        <v>83</v>
      </c>
      <c r="K86" s="1"/>
      <c r="L86" s="44" t="str">
        <f>IF(K86="","",IF(VLOOKUP(K86,PlanTareas!$C:$D,2,FALSE)=0,"",VLOOKUP(K86,PlanTareas!$C:$D,2,FALSE)))</f>
        <v/>
      </c>
      <c r="M86" s="29"/>
    </row>
    <row r="87" spans="2:13" x14ac:dyDescent="0.35">
      <c r="B87" s="5">
        <f t="shared" si="4"/>
        <v>84</v>
      </c>
      <c r="C87" s="6"/>
      <c r="D87" s="7"/>
      <c r="E87" s="15"/>
      <c r="F87" s="1"/>
      <c r="G87" s="54" t="str">
        <f t="shared" si="3"/>
        <v/>
      </c>
      <c r="J87" s="12">
        <f t="shared" si="5"/>
        <v>84</v>
      </c>
      <c r="K87" s="26"/>
      <c r="L87" s="44" t="str">
        <f>IF(K87="","",IF(VLOOKUP(K87,PlanTareas!$C:$D,2,FALSE)=0,"",VLOOKUP(K87,PlanTareas!$C:$D,2,FALSE)))</f>
        <v/>
      </c>
      <c r="M87" s="29"/>
    </row>
    <row r="88" spans="2:13" x14ac:dyDescent="0.35">
      <c r="B88" s="5">
        <f t="shared" si="4"/>
        <v>85</v>
      </c>
      <c r="C88" s="6"/>
      <c r="D88" s="7"/>
      <c r="E88" s="15"/>
      <c r="F88" s="1"/>
      <c r="G88" s="54" t="str">
        <f t="shared" si="3"/>
        <v/>
      </c>
      <c r="J88" s="12">
        <f t="shared" si="5"/>
        <v>85</v>
      </c>
      <c r="K88" s="1"/>
      <c r="L88" s="44" t="str">
        <f>IF(K88="","",IF(VLOOKUP(K88,PlanTareas!$C:$D,2,FALSE)=0,"",VLOOKUP(K88,PlanTareas!$C:$D,2,FALSE)))</f>
        <v/>
      </c>
      <c r="M88" s="29"/>
    </row>
    <row r="89" spans="2:13" x14ac:dyDescent="0.35">
      <c r="B89" s="5">
        <f t="shared" si="4"/>
        <v>86</v>
      </c>
      <c r="C89" s="6"/>
      <c r="D89" s="7"/>
      <c r="E89" s="15"/>
      <c r="F89" s="1"/>
      <c r="G89" s="54" t="str">
        <f t="shared" si="3"/>
        <v/>
      </c>
      <c r="J89" s="12">
        <f t="shared" si="5"/>
        <v>86</v>
      </c>
      <c r="K89" s="26"/>
      <c r="L89" s="44" t="str">
        <f>IF(K89="","",IF(VLOOKUP(K89,PlanTareas!$C:$D,2,FALSE)=0,"",VLOOKUP(K89,PlanTareas!$C:$D,2,FALSE)))</f>
        <v/>
      </c>
      <c r="M89" s="29"/>
    </row>
    <row r="90" spans="2:13" x14ac:dyDescent="0.35">
      <c r="B90" s="5">
        <f t="shared" si="4"/>
        <v>87</v>
      </c>
      <c r="C90" s="6"/>
      <c r="D90" s="7"/>
      <c r="E90" s="15"/>
      <c r="F90" s="1"/>
      <c r="G90" s="54" t="str">
        <f t="shared" si="3"/>
        <v/>
      </c>
      <c r="J90" s="12">
        <f t="shared" si="5"/>
        <v>87</v>
      </c>
      <c r="K90" s="1"/>
      <c r="L90" s="44" t="str">
        <f>IF(K90="","",IF(VLOOKUP(K90,PlanTareas!$C:$D,2,FALSE)=0,"",VLOOKUP(K90,PlanTareas!$C:$D,2,FALSE)))</f>
        <v/>
      </c>
      <c r="M90" s="30"/>
    </row>
    <row r="91" spans="2:13" x14ac:dyDescent="0.35">
      <c r="B91" s="5">
        <f t="shared" si="4"/>
        <v>88</v>
      </c>
      <c r="C91" s="6"/>
      <c r="D91" s="7"/>
      <c r="E91" s="15"/>
      <c r="F91" s="1"/>
      <c r="G91" s="54" t="str">
        <f t="shared" si="3"/>
        <v/>
      </c>
      <c r="J91" s="12">
        <f t="shared" si="5"/>
        <v>88</v>
      </c>
      <c r="K91" s="1"/>
      <c r="L91" s="44" t="str">
        <f>IF(K91="","",IF(VLOOKUP(K91,PlanTareas!$C:$D,2,FALSE)=0,"",VLOOKUP(K91,PlanTareas!$C:$D,2,FALSE)))</f>
        <v/>
      </c>
      <c r="M91" s="29"/>
    </row>
    <row r="92" spans="2:13" x14ac:dyDescent="0.35">
      <c r="B92" s="5">
        <f t="shared" si="4"/>
        <v>89</v>
      </c>
      <c r="C92" s="6"/>
      <c r="D92" s="7"/>
      <c r="E92" s="15"/>
      <c r="F92" s="1"/>
      <c r="G92" s="54" t="str">
        <f t="shared" si="3"/>
        <v/>
      </c>
      <c r="J92" s="12">
        <f t="shared" si="5"/>
        <v>89</v>
      </c>
      <c r="K92" s="1"/>
      <c r="L92" s="44" t="str">
        <f>IF(K92="","",IF(VLOOKUP(K92,PlanTareas!$C:$D,2,FALSE)=0,"",VLOOKUP(K92,PlanTareas!$C:$D,2,FALSE)))</f>
        <v/>
      </c>
      <c r="M92" s="29"/>
    </row>
    <row r="93" spans="2:13" x14ac:dyDescent="0.35">
      <c r="B93" s="5">
        <f t="shared" si="4"/>
        <v>90</v>
      </c>
      <c r="C93" s="6"/>
      <c r="D93" s="7"/>
      <c r="E93" s="15"/>
      <c r="F93" s="1"/>
      <c r="G93" s="54" t="str">
        <f t="shared" si="3"/>
        <v/>
      </c>
      <c r="J93" s="12">
        <f t="shared" si="5"/>
        <v>90</v>
      </c>
      <c r="K93" s="1"/>
      <c r="L93" s="44" t="str">
        <f>IF(K93="","",IF(VLOOKUP(K93,PlanTareas!$C:$D,2,FALSE)=0,"",VLOOKUP(K93,PlanTareas!$C:$D,2,FALSE)))</f>
        <v/>
      </c>
      <c r="M93" s="29"/>
    </row>
    <row r="94" spans="2:13" x14ac:dyDescent="0.35">
      <c r="B94" s="5">
        <f t="shared" si="4"/>
        <v>91</v>
      </c>
      <c r="C94" s="6"/>
      <c r="D94" s="7"/>
      <c r="E94" s="15"/>
      <c r="F94" s="1"/>
      <c r="G94" s="54" t="str">
        <f t="shared" si="3"/>
        <v/>
      </c>
      <c r="J94" s="12">
        <f t="shared" si="5"/>
        <v>91</v>
      </c>
      <c r="K94" s="1"/>
      <c r="L94" s="44" t="str">
        <f>IF(K94="","",IF(VLOOKUP(K94,PlanTareas!$C:$D,2,FALSE)=0,"",VLOOKUP(K94,PlanTareas!$C:$D,2,FALSE)))</f>
        <v/>
      </c>
      <c r="M94" s="29"/>
    </row>
    <row r="95" spans="2:13" x14ac:dyDescent="0.35">
      <c r="B95" s="5">
        <f t="shared" si="4"/>
        <v>92</v>
      </c>
      <c r="C95" s="6"/>
      <c r="D95" s="7"/>
      <c r="E95" s="15"/>
      <c r="F95" s="1"/>
      <c r="G95" s="54" t="str">
        <f t="shared" si="3"/>
        <v/>
      </c>
      <c r="J95" s="12">
        <f t="shared" si="5"/>
        <v>92</v>
      </c>
      <c r="K95" s="1"/>
      <c r="L95" s="44" t="str">
        <f>IF(K95="","",IF(VLOOKUP(K95,PlanTareas!$C:$D,2,FALSE)=0,"",VLOOKUP(K95,PlanTareas!$C:$D,2,FALSE)))</f>
        <v/>
      </c>
      <c r="M95" s="29"/>
    </row>
    <row r="96" spans="2:13" x14ac:dyDescent="0.35">
      <c r="B96" s="5">
        <f t="shared" si="4"/>
        <v>93</v>
      </c>
      <c r="C96" s="6"/>
      <c r="D96" s="7"/>
      <c r="E96" s="15"/>
      <c r="F96" s="1"/>
      <c r="G96" s="54" t="str">
        <f t="shared" si="3"/>
        <v/>
      </c>
      <c r="J96" s="12">
        <f t="shared" si="5"/>
        <v>93</v>
      </c>
      <c r="K96" s="1"/>
      <c r="L96" s="44" t="str">
        <f>IF(K96="","",IF(VLOOKUP(K96,PlanTareas!$C:$D,2,FALSE)=0,"",VLOOKUP(K96,PlanTareas!$C:$D,2,FALSE)))</f>
        <v/>
      </c>
      <c r="M96" s="30"/>
    </row>
    <row r="97" spans="2:13" x14ac:dyDescent="0.35">
      <c r="B97" s="5">
        <f t="shared" si="4"/>
        <v>94</v>
      </c>
      <c r="C97" s="6"/>
      <c r="D97" s="7"/>
      <c r="E97" s="15"/>
      <c r="F97" s="1"/>
      <c r="G97" s="54" t="str">
        <f t="shared" si="3"/>
        <v/>
      </c>
      <c r="J97" s="12">
        <f t="shared" si="5"/>
        <v>94</v>
      </c>
      <c r="K97" s="32"/>
      <c r="L97" s="44" t="str">
        <f>IF(K97="","",IF(VLOOKUP(K97,PlanTareas!$C:$D,2,FALSE)=0,"",VLOOKUP(K97,PlanTareas!$C:$D,2,FALSE)))</f>
        <v/>
      </c>
      <c r="M97" s="34"/>
    </row>
    <row r="98" spans="2:13" x14ac:dyDescent="0.35">
      <c r="B98" s="5">
        <f t="shared" si="4"/>
        <v>95</v>
      </c>
      <c r="C98" s="6"/>
      <c r="D98" s="7"/>
      <c r="E98" s="15"/>
      <c r="F98" s="1"/>
      <c r="G98" s="54" t="str">
        <f t="shared" si="3"/>
        <v/>
      </c>
      <c r="J98" s="12">
        <f t="shared" si="5"/>
        <v>95</v>
      </c>
    </row>
    <row r="99" spans="2:13" x14ac:dyDescent="0.35">
      <c r="B99" s="5">
        <f t="shared" si="4"/>
        <v>96</v>
      </c>
      <c r="C99" s="6"/>
      <c r="D99" s="7"/>
      <c r="E99" s="15"/>
      <c r="F99" s="1"/>
      <c r="G99" s="54" t="str">
        <f t="shared" si="3"/>
        <v/>
      </c>
      <c r="J99" s="12">
        <f t="shared" si="5"/>
        <v>96</v>
      </c>
    </row>
    <row r="100" spans="2:13" x14ac:dyDescent="0.35">
      <c r="B100" s="5">
        <f t="shared" si="4"/>
        <v>97</v>
      </c>
      <c r="C100" s="6"/>
      <c r="D100" s="7"/>
      <c r="E100" s="15"/>
      <c r="F100" s="1"/>
      <c r="G100" s="54" t="str">
        <f t="shared" si="3"/>
        <v/>
      </c>
      <c r="J100" s="12">
        <f t="shared" si="5"/>
        <v>97</v>
      </c>
    </row>
    <row r="101" spans="2:13" x14ac:dyDescent="0.35">
      <c r="B101" s="5">
        <f t="shared" si="4"/>
        <v>98</v>
      </c>
      <c r="C101" s="6"/>
      <c r="D101" s="7"/>
      <c r="E101" s="15"/>
      <c r="F101" s="1"/>
      <c r="G101" s="54" t="str">
        <f t="shared" si="3"/>
        <v/>
      </c>
      <c r="J101" s="12">
        <f t="shared" si="5"/>
        <v>98</v>
      </c>
    </row>
    <row r="102" spans="2:13" x14ac:dyDescent="0.35">
      <c r="B102" s="5">
        <f t="shared" si="4"/>
        <v>99</v>
      </c>
      <c r="C102" s="6"/>
      <c r="D102" s="7"/>
      <c r="E102" s="15"/>
      <c r="F102" s="1"/>
      <c r="G102" s="54" t="str">
        <f t="shared" si="3"/>
        <v/>
      </c>
      <c r="J102" s="12">
        <f t="shared" si="5"/>
        <v>99</v>
      </c>
    </row>
    <row r="103" spans="2:13" x14ac:dyDescent="0.35">
      <c r="B103" s="8">
        <f t="shared" si="4"/>
        <v>100</v>
      </c>
      <c r="C103" s="9"/>
      <c r="D103" s="10"/>
      <c r="E103" s="31"/>
      <c r="F103" s="32"/>
      <c r="G103" s="55" t="str">
        <f t="shared" si="3"/>
        <v/>
      </c>
      <c r="J103" s="33">
        <f t="shared" si="5"/>
        <v>100</v>
      </c>
    </row>
  </sheetData>
  <mergeCells count="3">
    <mergeCell ref="B1:D1"/>
    <mergeCell ref="F1:H1"/>
    <mergeCell ref="K1:N1"/>
  </mergeCells>
  <dataValidations count="2">
    <dataValidation type="list" allowBlank="1" showInputMessage="1" showErrorMessage="1" sqref="K47:K97 C26:C103" xr:uid="{C2DCEB8C-6C50-5444-8333-368C302A7924}">
      <formula1>CodigosActividad</formula1>
    </dataValidation>
    <dataValidation type="whole" allowBlank="1" showInputMessage="1" showErrorMessage="1" errorTitle="Progreso%" error="El progreso es un valor entre 0 y 100" sqref="F4:F103" xr:uid="{B4F435EF-DF0A-704C-9DCD-3706D625F669}">
      <formula1>0</formula1>
      <formula2>100</formula2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whole" allowBlank="1" showInputMessage="1" showErrorMessage="1" errorTitle="Semana máximo planificado" error="No se puede superar el maximo planificado" xr:uid="{2B57784A-6F12-FB48-8A8C-82EE664A6D64}">
          <x14:formula1>
            <xm:f>1</xm:f>
          </x14:formula1>
          <x14:formula2>
            <xm:f>DatosProyecto!$A$3</xm:f>
          </x14:formula2>
          <xm:sqref>D53:D103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AB3A5-8F79-BC45-A93C-7A60828F17C4}">
  <dimension ref="B1:N103"/>
  <sheetViews>
    <sheetView showGridLines="0" topLeftCell="A24" zoomScale="63" zoomScaleNormal="63" workbookViewId="0">
      <selection activeCell="C48" sqref="C48"/>
    </sheetView>
  </sheetViews>
  <sheetFormatPr baseColWidth="10" defaultRowHeight="15.5" x14ac:dyDescent="0.35"/>
  <cols>
    <col min="2" max="2" width="7" customWidth="1"/>
    <col min="3" max="3" width="37.1640625" customWidth="1"/>
    <col min="4" max="4" width="10" customWidth="1"/>
    <col min="7" max="7" width="14.5" customWidth="1"/>
    <col min="11" max="11" width="37.1640625" customWidth="1"/>
  </cols>
  <sheetData>
    <row r="1" spans="2:14" ht="26" x14ac:dyDescent="0.35">
      <c r="B1" s="169" t="s">
        <v>60</v>
      </c>
      <c r="C1" s="170"/>
      <c r="D1" s="172"/>
      <c r="F1" s="169"/>
      <c r="G1" s="170"/>
      <c r="H1" s="172"/>
      <c r="J1" s="28"/>
      <c r="K1" s="169" t="s">
        <v>43</v>
      </c>
      <c r="L1" s="170"/>
      <c r="M1" s="170"/>
      <c r="N1" s="172"/>
    </row>
    <row r="2" spans="2:14" ht="23.25" customHeight="1" x14ac:dyDescent="0.35">
      <c r="E2" s="25"/>
      <c r="J2" s="28"/>
      <c r="L2" s="28"/>
      <c r="M2" s="28"/>
    </row>
    <row r="3" spans="2:14" x14ac:dyDescent="0.35">
      <c r="B3" s="117" t="s">
        <v>1</v>
      </c>
      <c r="C3" s="101" t="s">
        <v>3</v>
      </c>
      <c r="D3" s="117" t="s">
        <v>4</v>
      </c>
      <c r="E3" s="117" t="s">
        <v>5</v>
      </c>
      <c r="F3" s="101" t="s">
        <v>16</v>
      </c>
      <c r="G3" s="117" t="s">
        <v>28</v>
      </c>
      <c r="J3" s="117" t="s">
        <v>1</v>
      </c>
      <c r="K3" s="117" t="s">
        <v>19</v>
      </c>
      <c r="L3" s="117" t="s">
        <v>4</v>
      </c>
      <c r="M3" s="117" t="s">
        <v>6</v>
      </c>
    </row>
    <row r="4" spans="2:14" x14ac:dyDescent="0.35">
      <c r="B4" s="116">
        <v>1</v>
      </c>
      <c r="C4" s="125" t="s">
        <v>82</v>
      </c>
      <c r="D4" s="133">
        <v>4</v>
      </c>
      <c r="E4" s="144">
        <v>0.05</v>
      </c>
      <c r="F4" s="121">
        <v>100</v>
      </c>
      <c r="G4" s="54" t="b">
        <f>IF(C4="","",(F4=100))</f>
        <v>1</v>
      </c>
      <c r="J4" s="12">
        <v>1</v>
      </c>
      <c r="K4" s="77" t="s">
        <v>82</v>
      </c>
      <c r="L4" s="148">
        <f>IF(K4="","",IF(VLOOKUP(K4,PlanTareas!$C:$D,2,FALSE)=0,"",VLOOKUP(K4,PlanTareas!$C:$D,2,FALSE)))</f>
        <v>4</v>
      </c>
      <c r="M4" s="144">
        <v>0.05</v>
      </c>
    </row>
    <row r="5" spans="2:14" x14ac:dyDescent="0.35">
      <c r="B5" s="5">
        <f>B4+1</f>
        <v>2</v>
      </c>
      <c r="C5" s="125" t="s">
        <v>83</v>
      </c>
      <c r="D5" s="134">
        <v>4</v>
      </c>
      <c r="E5" s="145">
        <v>0.5</v>
      </c>
      <c r="F5" s="122">
        <v>100</v>
      </c>
      <c r="G5" s="54" t="b">
        <f t="shared" ref="G5:G66" si="0">IF(C5="","",(F5=100))</f>
        <v>1</v>
      </c>
      <c r="J5" s="12">
        <f>1+J4</f>
        <v>2</v>
      </c>
      <c r="K5" s="77" t="s">
        <v>83</v>
      </c>
      <c r="L5" s="149">
        <f>IF(K5="","",IF(VLOOKUP(K5,PlanTareas!$C:$D,2,FALSE)=0,"",VLOOKUP(K5,PlanTareas!$C:$D,2,FALSE)))</f>
        <v>4</v>
      </c>
      <c r="M5" s="145">
        <v>0.5</v>
      </c>
    </row>
    <row r="6" spans="2:14" x14ac:dyDescent="0.35">
      <c r="B6" s="5">
        <f t="shared" ref="B6:B69" si="1">B5+1</f>
        <v>3</v>
      </c>
      <c r="C6" s="125" t="s">
        <v>84</v>
      </c>
      <c r="D6" s="134">
        <v>4</v>
      </c>
      <c r="E6" s="145">
        <v>0.1</v>
      </c>
      <c r="F6" s="122">
        <v>100</v>
      </c>
      <c r="G6" s="54" t="b">
        <f t="shared" si="0"/>
        <v>1</v>
      </c>
      <c r="J6" s="12">
        <f t="shared" ref="J6:J69" si="2">1+J5</f>
        <v>3</v>
      </c>
      <c r="K6" s="77" t="s">
        <v>84</v>
      </c>
      <c r="L6" s="149">
        <f>IF(K6="","",IF(VLOOKUP(K6,PlanTareas!$C:$D,2,FALSE)=0,"",VLOOKUP(K6,PlanTareas!$C:$D,2,FALSE)))</f>
        <v>4</v>
      </c>
      <c r="M6" s="145">
        <v>0.1</v>
      </c>
    </row>
    <row r="7" spans="2:14" x14ac:dyDescent="0.35">
      <c r="B7" s="5">
        <f t="shared" si="1"/>
        <v>4</v>
      </c>
      <c r="C7" s="125" t="s">
        <v>85</v>
      </c>
      <c r="D7" s="134">
        <v>4</v>
      </c>
      <c r="E7" s="145">
        <v>0.1</v>
      </c>
      <c r="F7" s="122">
        <v>100</v>
      </c>
      <c r="G7" s="54" t="b">
        <f t="shared" si="0"/>
        <v>1</v>
      </c>
      <c r="J7" s="12">
        <f t="shared" si="2"/>
        <v>4</v>
      </c>
      <c r="K7" s="77" t="s">
        <v>85</v>
      </c>
      <c r="L7" s="149">
        <f>IF(K7="","",IF(VLOOKUP(K7,PlanTareas!$C:$D,2,FALSE)=0,"",VLOOKUP(K7,PlanTareas!$C:$D,2,FALSE)))</f>
        <v>4</v>
      </c>
      <c r="M7" s="145">
        <v>0.1</v>
      </c>
    </row>
    <row r="8" spans="2:14" x14ac:dyDescent="0.35">
      <c r="B8" s="5">
        <f t="shared" si="1"/>
        <v>5</v>
      </c>
      <c r="C8" s="125" t="s">
        <v>86</v>
      </c>
      <c r="D8" s="134">
        <v>4</v>
      </c>
      <c r="E8" s="145">
        <v>0.1</v>
      </c>
      <c r="F8" s="122">
        <v>100</v>
      </c>
      <c r="G8" s="54" t="b">
        <f t="shared" si="0"/>
        <v>1</v>
      </c>
      <c r="J8" s="12">
        <f>1+J7</f>
        <v>5</v>
      </c>
      <c r="K8" s="77" t="s">
        <v>86</v>
      </c>
      <c r="L8" s="149">
        <f>IF(K8="","",IF(VLOOKUP(K8,PlanTareas!$C:$D,2,FALSE)=0,"",VLOOKUP(K8,PlanTareas!$C:$D,2,FALSE)))</f>
        <v>4</v>
      </c>
      <c r="M8" s="145">
        <v>0.1</v>
      </c>
    </row>
    <row r="9" spans="2:14" x14ac:dyDescent="0.35">
      <c r="B9" s="5">
        <f t="shared" si="1"/>
        <v>6</v>
      </c>
      <c r="C9" s="125" t="s">
        <v>87</v>
      </c>
      <c r="D9" s="134">
        <v>4</v>
      </c>
      <c r="E9" s="145">
        <v>0.1</v>
      </c>
      <c r="F9" s="122">
        <v>100</v>
      </c>
      <c r="G9" s="54" t="b">
        <f t="shared" si="0"/>
        <v>1</v>
      </c>
      <c r="J9" s="12">
        <f t="shared" si="2"/>
        <v>6</v>
      </c>
      <c r="K9" s="77" t="s">
        <v>87</v>
      </c>
      <c r="L9" s="149">
        <f>IF(K9="","",IF(VLOOKUP(K9,PlanTareas!$C:$D,2,FALSE)=0,"",VLOOKUP(K9,PlanTareas!$C:$D,2,FALSE)))</f>
        <v>4</v>
      </c>
      <c r="M9" s="145">
        <v>0.1</v>
      </c>
    </row>
    <row r="10" spans="2:14" x14ac:dyDescent="0.35">
      <c r="B10" s="5">
        <f t="shared" si="1"/>
        <v>7</v>
      </c>
      <c r="C10" s="125" t="s">
        <v>88</v>
      </c>
      <c r="D10" s="134">
        <v>4</v>
      </c>
      <c r="E10" s="145">
        <v>0.1</v>
      </c>
      <c r="F10" s="122">
        <v>100</v>
      </c>
      <c r="G10" s="54" t="b">
        <f t="shared" si="0"/>
        <v>1</v>
      </c>
      <c r="J10" s="12">
        <f t="shared" si="2"/>
        <v>7</v>
      </c>
      <c r="K10" s="77" t="s">
        <v>88</v>
      </c>
      <c r="L10" s="149">
        <f>IF(K10="","",IF(VLOOKUP(K10,PlanTareas!$C:$D,2,FALSE)=0,"",VLOOKUP(K10,PlanTareas!$C:$D,2,FALSE)))</f>
        <v>4</v>
      </c>
      <c r="M10" s="145">
        <v>0.1</v>
      </c>
    </row>
    <row r="11" spans="2:14" x14ac:dyDescent="0.35">
      <c r="B11" s="5">
        <f t="shared" si="1"/>
        <v>8</v>
      </c>
      <c r="C11" s="125" t="s">
        <v>89</v>
      </c>
      <c r="D11" s="134">
        <v>4</v>
      </c>
      <c r="E11" s="145">
        <v>0.1</v>
      </c>
      <c r="F11" s="122">
        <v>100</v>
      </c>
      <c r="G11" s="54" t="b">
        <f t="shared" si="0"/>
        <v>1</v>
      </c>
      <c r="J11" s="12">
        <f t="shared" si="2"/>
        <v>8</v>
      </c>
      <c r="K11" s="77" t="s">
        <v>89</v>
      </c>
      <c r="L11" s="149">
        <f>IF(K11="","",IF(VLOOKUP(K11,PlanTareas!$C:$D,2,FALSE)=0,"",VLOOKUP(K11,PlanTareas!$C:$D,2,FALSE)))</f>
        <v>4</v>
      </c>
      <c r="M11" s="145">
        <v>0.1</v>
      </c>
    </row>
    <row r="12" spans="2:14" x14ac:dyDescent="0.35">
      <c r="B12" s="5">
        <f t="shared" si="1"/>
        <v>9</v>
      </c>
      <c r="C12" s="125" t="s">
        <v>90</v>
      </c>
      <c r="D12" s="134">
        <v>4</v>
      </c>
      <c r="E12" s="145">
        <v>0.1</v>
      </c>
      <c r="F12" s="122">
        <v>100</v>
      </c>
      <c r="G12" s="54" t="b">
        <f t="shared" si="0"/>
        <v>1</v>
      </c>
      <c r="J12" s="12">
        <f t="shared" si="2"/>
        <v>9</v>
      </c>
      <c r="K12" s="77" t="s">
        <v>90</v>
      </c>
      <c r="L12" s="149">
        <f>IF(K12="","",IF(VLOOKUP(K12,PlanTareas!$C:$D,2,FALSE)=0,"",VLOOKUP(K12,PlanTareas!$C:$D,2,FALSE)))</f>
        <v>4</v>
      </c>
      <c r="M12" s="145">
        <v>0.1</v>
      </c>
    </row>
    <row r="13" spans="2:14" x14ac:dyDescent="0.35">
      <c r="B13" s="5">
        <f t="shared" si="1"/>
        <v>10</v>
      </c>
      <c r="C13" s="125" t="s">
        <v>91</v>
      </c>
      <c r="D13" s="134">
        <v>4</v>
      </c>
      <c r="E13" s="145">
        <v>0.1</v>
      </c>
      <c r="F13" s="122">
        <v>100</v>
      </c>
      <c r="G13" s="54" t="b">
        <f t="shared" si="0"/>
        <v>1</v>
      </c>
      <c r="J13" s="12">
        <f t="shared" si="2"/>
        <v>10</v>
      </c>
      <c r="K13" s="77" t="s">
        <v>91</v>
      </c>
      <c r="L13" s="149">
        <f>IF(K13="","",IF(VLOOKUP(K13,PlanTareas!$C:$D,2,FALSE)=0,"",VLOOKUP(K13,PlanTareas!$C:$D,2,FALSE)))</f>
        <v>4</v>
      </c>
      <c r="M13" s="145">
        <v>0.1</v>
      </c>
    </row>
    <row r="14" spans="2:14" x14ac:dyDescent="0.35">
      <c r="B14" s="5">
        <f t="shared" si="1"/>
        <v>11</v>
      </c>
      <c r="C14" s="125" t="s">
        <v>92</v>
      </c>
      <c r="D14" s="134">
        <v>4</v>
      </c>
      <c r="E14" s="145">
        <v>0.1</v>
      </c>
      <c r="F14" s="122">
        <v>100</v>
      </c>
      <c r="G14" s="54" t="b">
        <f t="shared" si="0"/>
        <v>1</v>
      </c>
      <c r="J14" s="12">
        <f t="shared" si="2"/>
        <v>11</v>
      </c>
      <c r="K14" s="77" t="s">
        <v>92</v>
      </c>
      <c r="L14" s="149">
        <f>IF(K14="","",IF(VLOOKUP(K14,PlanTareas!$C:$D,2,FALSE)=0,"",VLOOKUP(K14,PlanTareas!$C:$D,2,FALSE)))</f>
        <v>4</v>
      </c>
      <c r="M14" s="145">
        <v>0.1</v>
      </c>
    </row>
    <row r="15" spans="2:14" x14ac:dyDescent="0.35">
      <c r="B15" s="5">
        <f t="shared" si="1"/>
        <v>12</v>
      </c>
      <c r="C15" s="125" t="s">
        <v>93</v>
      </c>
      <c r="D15" s="134">
        <v>5</v>
      </c>
      <c r="E15" s="145">
        <v>0.15</v>
      </c>
      <c r="F15" s="122">
        <v>100</v>
      </c>
      <c r="G15" s="54" t="b">
        <f t="shared" si="0"/>
        <v>1</v>
      </c>
      <c r="J15" s="12">
        <f t="shared" si="2"/>
        <v>12</v>
      </c>
      <c r="K15" s="77" t="s">
        <v>93</v>
      </c>
      <c r="L15" s="149">
        <f>IF(K15="","",IF(VLOOKUP(K15,PlanTareas!$C:$D,2,FALSE)=0,"",VLOOKUP(K15,PlanTareas!$C:$D,2,FALSE)))</f>
        <v>5</v>
      </c>
      <c r="M15" s="145">
        <v>0.15</v>
      </c>
    </row>
    <row r="16" spans="2:14" x14ac:dyDescent="0.35">
      <c r="B16" s="5">
        <f t="shared" si="1"/>
        <v>13</v>
      </c>
      <c r="C16" s="126" t="s">
        <v>94</v>
      </c>
      <c r="D16" s="134">
        <v>5</v>
      </c>
      <c r="E16" s="145">
        <v>2.5</v>
      </c>
      <c r="F16" s="122">
        <v>100</v>
      </c>
      <c r="G16" s="54" t="b">
        <f t="shared" si="0"/>
        <v>1</v>
      </c>
      <c r="J16" s="12">
        <f t="shared" si="2"/>
        <v>13</v>
      </c>
      <c r="K16" s="78" t="s">
        <v>94</v>
      </c>
      <c r="L16" s="149">
        <f>IF(K16="","",IF(VLOOKUP(K16,PlanTareas!$C:$D,2,FALSE)=0,"",VLOOKUP(K16,PlanTareas!$C:$D,2,FALSE)))</f>
        <v>5</v>
      </c>
      <c r="M16" s="145">
        <v>2.5</v>
      </c>
    </row>
    <row r="17" spans="2:13" x14ac:dyDescent="0.35">
      <c r="B17" s="5">
        <f t="shared" si="1"/>
        <v>14</v>
      </c>
      <c r="C17" s="126" t="s">
        <v>95</v>
      </c>
      <c r="D17" s="134">
        <v>5</v>
      </c>
      <c r="E17" s="145">
        <v>2.5</v>
      </c>
      <c r="F17" s="122">
        <v>100</v>
      </c>
      <c r="G17" s="54" t="b">
        <f t="shared" si="0"/>
        <v>1</v>
      </c>
      <c r="J17" s="12">
        <f t="shared" si="2"/>
        <v>14</v>
      </c>
      <c r="K17" s="78" t="s">
        <v>95</v>
      </c>
      <c r="L17" s="149">
        <f>IF(K17="","",IF(VLOOKUP(K17,PlanTareas!$C:$D,2,FALSE)=0,"",VLOOKUP(K17,PlanTareas!$C:$D,2,FALSE)))</f>
        <v>5</v>
      </c>
      <c r="M17" s="145">
        <v>2.5</v>
      </c>
    </row>
    <row r="18" spans="2:13" x14ac:dyDescent="0.35">
      <c r="B18" s="5">
        <f t="shared" si="1"/>
        <v>15</v>
      </c>
      <c r="C18" s="126" t="s">
        <v>96</v>
      </c>
      <c r="D18" s="134">
        <v>7</v>
      </c>
      <c r="E18" s="145">
        <v>3</v>
      </c>
      <c r="F18" s="122">
        <v>100</v>
      </c>
      <c r="G18" s="54" t="b">
        <f t="shared" si="0"/>
        <v>1</v>
      </c>
      <c r="J18" s="12">
        <f t="shared" si="2"/>
        <v>15</v>
      </c>
      <c r="K18" s="78" t="s">
        <v>96</v>
      </c>
      <c r="L18" s="149">
        <f>IF(K18="","",IF(VLOOKUP(K18,PlanTareas!$C:$D,2,FALSE)=0,"",VLOOKUP(K18,PlanTareas!$C:$D,2,FALSE)))</f>
        <v>7</v>
      </c>
      <c r="M18" s="145">
        <v>1</v>
      </c>
    </row>
    <row r="19" spans="2:13" x14ac:dyDescent="0.35">
      <c r="B19" s="5">
        <f t="shared" si="1"/>
        <v>16</v>
      </c>
      <c r="C19" s="127" t="s">
        <v>97</v>
      </c>
      <c r="D19" s="134">
        <v>6</v>
      </c>
      <c r="E19" s="145">
        <v>1</v>
      </c>
      <c r="F19" s="122">
        <v>100</v>
      </c>
      <c r="G19" s="54" t="b">
        <f t="shared" si="0"/>
        <v>1</v>
      </c>
      <c r="J19" s="12">
        <f t="shared" si="2"/>
        <v>16</v>
      </c>
      <c r="K19" s="79" t="s">
        <v>97</v>
      </c>
      <c r="L19" s="149">
        <f>IF(K19="","",IF(VLOOKUP(K19,PlanTareas!$C:$D,2,FALSE)=0,"",VLOOKUP(K19,PlanTareas!$C:$D,2,FALSE)))</f>
        <v>6</v>
      </c>
      <c r="M19" s="145">
        <v>1</v>
      </c>
    </row>
    <row r="20" spans="2:13" x14ac:dyDescent="0.35">
      <c r="B20" s="5">
        <f t="shared" si="1"/>
        <v>17</v>
      </c>
      <c r="C20" s="128" t="s">
        <v>98</v>
      </c>
      <c r="D20" s="134">
        <v>5</v>
      </c>
      <c r="E20" s="145">
        <v>0.5</v>
      </c>
      <c r="F20" s="122">
        <v>100</v>
      </c>
      <c r="G20" s="54" t="b">
        <f t="shared" si="0"/>
        <v>1</v>
      </c>
      <c r="J20" s="12">
        <f t="shared" si="2"/>
        <v>17</v>
      </c>
      <c r="K20" s="80" t="s">
        <v>98</v>
      </c>
      <c r="L20" s="149">
        <f>IF(K20="","",IF(VLOOKUP(K20,PlanTareas!$C:$D,2,FALSE)=0,"",VLOOKUP(K20,PlanTareas!$C:$D,2,FALSE)))</f>
        <v>5</v>
      </c>
      <c r="M20" s="145">
        <v>0.5</v>
      </c>
    </row>
    <row r="21" spans="2:13" x14ac:dyDescent="0.35">
      <c r="B21" s="5">
        <f t="shared" si="1"/>
        <v>18</v>
      </c>
      <c r="C21" s="128" t="s">
        <v>99</v>
      </c>
      <c r="D21" s="134">
        <v>6</v>
      </c>
      <c r="E21" s="145">
        <v>1.5</v>
      </c>
      <c r="F21" s="122">
        <v>100</v>
      </c>
      <c r="G21" s="54" t="b">
        <f t="shared" si="0"/>
        <v>1</v>
      </c>
      <c r="J21" s="12">
        <f t="shared" si="2"/>
        <v>18</v>
      </c>
      <c r="K21" s="80" t="s">
        <v>99</v>
      </c>
      <c r="L21" s="149">
        <f>IF(K21="","",IF(VLOOKUP(K21,PlanTareas!$C:$D,2,FALSE)=0,"",VLOOKUP(K21,PlanTareas!$C:$D,2,FALSE)))</f>
        <v>6</v>
      </c>
      <c r="M21" s="145">
        <v>1.5</v>
      </c>
    </row>
    <row r="22" spans="2:13" x14ac:dyDescent="0.35">
      <c r="B22" s="5">
        <f t="shared" si="1"/>
        <v>19</v>
      </c>
      <c r="C22" s="128" t="s">
        <v>100</v>
      </c>
      <c r="D22" s="134">
        <v>8</v>
      </c>
      <c r="E22" s="145">
        <v>1</v>
      </c>
      <c r="F22" s="122">
        <v>100</v>
      </c>
      <c r="G22" s="54" t="b">
        <f t="shared" si="0"/>
        <v>1</v>
      </c>
      <c r="J22" s="12">
        <f t="shared" si="2"/>
        <v>19</v>
      </c>
      <c r="K22" s="80" t="s">
        <v>100</v>
      </c>
      <c r="L22" s="149">
        <f>IF(K22="","",IF(VLOOKUP(K22,PlanTareas!$C:$D,2,FALSE)=0,"",VLOOKUP(K22,PlanTareas!$C:$D,2,FALSE)))</f>
        <v>8</v>
      </c>
      <c r="M22" s="145">
        <v>1</v>
      </c>
    </row>
    <row r="23" spans="2:13" x14ac:dyDescent="0.35">
      <c r="B23" s="5">
        <f t="shared" si="1"/>
        <v>20</v>
      </c>
      <c r="C23" s="128" t="s">
        <v>101</v>
      </c>
      <c r="D23" s="134">
        <v>8</v>
      </c>
      <c r="E23" s="145">
        <v>0.5</v>
      </c>
      <c r="F23" s="122">
        <v>100</v>
      </c>
      <c r="G23" s="54" t="b">
        <f t="shared" si="0"/>
        <v>1</v>
      </c>
      <c r="J23" s="12">
        <f t="shared" si="2"/>
        <v>20</v>
      </c>
      <c r="K23" s="80" t="s">
        <v>101</v>
      </c>
      <c r="L23" s="149">
        <f>IF(K23="","",IF(VLOOKUP(K23,PlanTareas!$C:$D,2,FALSE)=0,"",VLOOKUP(K23,PlanTareas!$C:$D,2,FALSE)))</f>
        <v>8</v>
      </c>
      <c r="M23" s="145">
        <v>0.5</v>
      </c>
    </row>
    <row r="24" spans="2:13" x14ac:dyDescent="0.35">
      <c r="B24" s="5">
        <f t="shared" si="1"/>
        <v>21</v>
      </c>
      <c r="C24" s="128" t="s">
        <v>102</v>
      </c>
      <c r="D24" s="134">
        <v>9</v>
      </c>
      <c r="E24" s="134">
        <v>2</v>
      </c>
      <c r="F24" s="122">
        <v>100</v>
      </c>
      <c r="G24" s="54" t="b">
        <f t="shared" si="0"/>
        <v>1</v>
      </c>
      <c r="J24" s="12">
        <f t="shared" si="2"/>
        <v>21</v>
      </c>
      <c r="K24" s="81" t="s">
        <v>106</v>
      </c>
      <c r="L24" s="149">
        <f>IF(K24="","",IF(VLOOKUP(K24,PlanTareas!$C:$D,2,FALSE)=0,"",VLOOKUP(K24,PlanTareas!$C:$D,2,FALSE)))</f>
        <v>11</v>
      </c>
      <c r="M24" s="145">
        <v>2</v>
      </c>
    </row>
    <row r="25" spans="2:13" x14ac:dyDescent="0.35">
      <c r="B25" s="5">
        <f t="shared" si="1"/>
        <v>22</v>
      </c>
      <c r="C25" s="128" t="s">
        <v>103</v>
      </c>
      <c r="D25" s="134">
        <v>10</v>
      </c>
      <c r="E25" s="146">
        <v>0.5</v>
      </c>
      <c r="F25" s="122">
        <v>100</v>
      </c>
      <c r="G25" s="54" t="b">
        <f>IF(C25="","",(F25=100))</f>
        <v>1</v>
      </c>
      <c r="J25" s="12">
        <f t="shared" si="2"/>
        <v>22</v>
      </c>
      <c r="K25" s="79" t="s">
        <v>107</v>
      </c>
      <c r="L25" s="149">
        <f>IF(K25="","",IF(VLOOKUP(K25,PlanTareas!$C:$D,2,FALSE)=0,"",VLOOKUP(K25,PlanTareas!$C:$D,2,FALSE)))</f>
        <v>11</v>
      </c>
      <c r="M25" s="145">
        <v>1</v>
      </c>
    </row>
    <row r="26" spans="2:13" x14ac:dyDescent="0.35">
      <c r="B26" s="5">
        <f t="shared" si="1"/>
        <v>23</v>
      </c>
      <c r="C26" s="129" t="s">
        <v>104</v>
      </c>
      <c r="D26" s="134">
        <v>10</v>
      </c>
      <c r="E26" s="146">
        <v>0</v>
      </c>
      <c r="F26" s="146">
        <v>100</v>
      </c>
      <c r="G26" s="54" t="b">
        <f t="shared" si="0"/>
        <v>1</v>
      </c>
      <c r="J26" s="12">
        <f t="shared" si="2"/>
        <v>23</v>
      </c>
      <c r="K26" s="82" t="s">
        <v>108</v>
      </c>
      <c r="L26" s="149">
        <f>IF(K26="","",IF(VLOOKUP(K26,PlanTareas!$C:$D,2,FALSE)=0,"",VLOOKUP(K26,PlanTareas!$C:$D,2,FALSE)))</f>
        <v>11</v>
      </c>
      <c r="M26" s="145">
        <v>1</v>
      </c>
    </row>
    <row r="27" spans="2:13" x14ac:dyDescent="0.35">
      <c r="B27" s="5">
        <f t="shared" si="1"/>
        <v>24</v>
      </c>
      <c r="C27" s="129" t="s">
        <v>105</v>
      </c>
      <c r="D27" s="134">
        <v>11</v>
      </c>
      <c r="E27" s="146">
        <v>0</v>
      </c>
      <c r="F27" s="146">
        <v>100</v>
      </c>
      <c r="G27" s="54" t="b">
        <f t="shared" si="0"/>
        <v>1</v>
      </c>
      <c r="J27" s="12">
        <f t="shared" si="2"/>
        <v>24</v>
      </c>
      <c r="K27" s="82" t="s">
        <v>109</v>
      </c>
      <c r="L27" s="149">
        <f>IF(K27="","",IF(VLOOKUP(K27,PlanTareas!$C:$D,2,FALSE)=0,"",VLOOKUP(K27,PlanTareas!$C:$D,2,FALSE)))</f>
        <v>11</v>
      </c>
      <c r="M27" s="145">
        <v>3</v>
      </c>
    </row>
    <row r="28" spans="2:13" x14ac:dyDescent="0.35">
      <c r="B28" s="5">
        <f t="shared" si="1"/>
        <v>25</v>
      </c>
      <c r="C28" s="129" t="s">
        <v>106</v>
      </c>
      <c r="D28" s="134">
        <v>11</v>
      </c>
      <c r="E28" s="146">
        <v>0.2</v>
      </c>
      <c r="F28" s="146">
        <v>100</v>
      </c>
      <c r="G28" s="54" t="b">
        <f t="shared" si="0"/>
        <v>1</v>
      </c>
      <c r="J28" s="12">
        <f t="shared" si="2"/>
        <v>25</v>
      </c>
      <c r="K28" s="82" t="s">
        <v>110</v>
      </c>
      <c r="L28" s="149">
        <f>IF(K28="","",IF(VLOOKUP(K28,PlanTareas!$C:$D,2,FALSE)=0,"",VLOOKUP(K28,PlanTareas!$C:$D,2,FALSE)))</f>
        <v>11</v>
      </c>
      <c r="M28" s="145">
        <v>2</v>
      </c>
    </row>
    <row r="29" spans="2:13" x14ac:dyDescent="0.35">
      <c r="B29" s="5">
        <f t="shared" si="1"/>
        <v>26</v>
      </c>
      <c r="C29" s="129" t="s">
        <v>107</v>
      </c>
      <c r="D29" s="134">
        <v>11</v>
      </c>
      <c r="E29" s="146">
        <v>0</v>
      </c>
      <c r="F29" s="146">
        <v>100</v>
      </c>
      <c r="G29" s="54" t="b">
        <f t="shared" si="0"/>
        <v>1</v>
      </c>
      <c r="J29" s="12">
        <f t="shared" si="2"/>
        <v>26</v>
      </c>
      <c r="K29" s="82" t="s">
        <v>111</v>
      </c>
      <c r="L29" s="149">
        <f>IF(K29="","",IF(VLOOKUP(K29,PlanTareas!$C:$D,2,FALSE)=0,"",VLOOKUP(K29,PlanTareas!$C:$D,2,FALSE)))</f>
        <v>11</v>
      </c>
      <c r="M29" s="145">
        <v>3</v>
      </c>
    </row>
    <row r="30" spans="2:13" x14ac:dyDescent="0.35">
      <c r="B30" s="5">
        <f t="shared" si="1"/>
        <v>27</v>
      </c>
      <c r="C30" s="129" t="s">
        <v>125</v>
      </c>
      <c r="D30" s="134">
        <v>11</v>
      </c>
      <c r="E30" s="146">
        <v>0</v>
      </c>
      <c r="F30" s="146">
        <v>100</v>
      </c>
      <c r="G30" s="54" t="b">
        <f t="shared" si="0"/>
        <v>1</v>
      </c>
      <c r="J30" s="12">
        <f t="shared" si="2"/>
        <v>27</v>
      </c>
      <c r="K30" s="83" t="s">
        <v>112</v>
      </c>
      <c r="L30" s="149">
        <f>IF(K30="","",IF(VLOOKUP(K30,PlanTareas!$C:$D,2,FALSE)=0,"",VLOOKUP(K30,PlanTareas!$C:$D,2,FALSE)))</f>
        <v>11</v>
      </c>
      <c r="M30" s="145">
        <v>1</v>
      </c>
    </row>
    <row r="31" spans="2:13" x14ac:dyDescent="0.35">
      <c r="B31" s="5">
        <f t="shared" si="1"/>
        <v>28</v>
      </c>
      <c r="C31" s="129" t="s">
        <v>109</v>
      </c>
      <c r="D31" s="134">
        <v>11</v>
      </c>
      <c r="E31" s="146">
        <v>0</v>
      </c>
      <c r="F31" s="146">
        <v>100</v>
      </c>
      <c r="G31" s="54" t="b">
        <f t="shared" si="0"/>
        <v>1</v>
      </c>
      <c r="J31" s="12">
        <f t="shared" si="2"/>
        <v>28</v>
      </c>
      <c r="K31" s="83" t="s">
        <v>113</v>
      </c>
      <c r="L31" s="149">
        <f>IF(K31="","",IF(VLOOKUP(K31,PlanTareas!$C:$D,2,FALSE)=0,"",VLOOKUP(K31,PlanTareas!$C:$D,2,FALSE)))</f>
        <v>11</v>
      </c>
      <c r="M31" s="145">
        <v>1</v>
      </c>
    </row>
    <row r="32" spans="2:13" x14ac:dyDescent="0.35">
      <c r="B32" s="5">
        <f t="shared" si="1"/>
        <v>29</v>
      </c>
      <c r="C32" s="129" t="s">
        <v>110</v>
      </c>
      <c r="D32" s="134">
        <v>11</v>
      </c>
      <c r="E32" s="146">
        <v>1.5</v>
      </c>
      <c r="F32" s="146">
        <v>100</v>
      </c>
      <c r="G32" s="54" t="b">
        <f t="shared" si="0"/>
        <v>1</v>
      </c>
      <c r="J32" s="12">
        <f t="shared" si="2"/>
        <v>29</v>
      </c>
      <c r="K32" s="84" t="s">
        <v>114</v>
      </c>
      <c r="L32" s="149">
        <f>IF(K32="","",IF(VLOOKUP(K32,PlanTareas!$C:$D,2,FALSE)=0,"",VLOOKUP(K32,PlanTareas!$C:$D,2,FALSE)))</f>
        <v>11</v>
      </c>
      <c r="M32" s="146">
        <v>1</v>
      </c>
    </row>
    <row r="33" spans="2:13" x14ac:dyDescent="0.35">
      <c r="B33" s="5">
        <f t="shared" si="1"/>
        <v>30</v>
      </c>
      <c r="C33" s="129" t="s">
        <v>111</v>
      </c>
      <c r="D33" s="134">
        <v>11</v>
      </c>
      <c r="E33" s="146">
        <v>0</v>
      </c>
      <c r="F33" s="146">
        <v>100</v>
      </c>
      <c r="G33" s="54" t="b">
        <f t="shared" si="0"/>
        <v>1</v>
      </c>
      <c r="J33" s="12">
        <f t="shared" si="2"/>
        <v>30</v>
      </c>
      <c r="K33" s="84" t="s">
        <v>115</v>
      </c>
      <c r="L33" s="149">
        <f>IF(K33="","",IF(VLOOKUP(K33,PlanTareas!$C:$D,2,FALSE)=0,"",VLOOKUP(K33,PlanTareas!$C:$D,2,FALSE)))</f>
        <v>11</v>
      </c>
      <c r="M33" s="145">
        <v>1</v>
      </c>
    </row>
    <row r="34" spans="2:13" x14ac:dyDescent="0.35">
      <c r="B34" s="5">
        <f t="shared" si="1"/>
        <v>31</v>
      </c>
      <c r="C34" s="129" t="s">
        <v>126</v>
      </c>
      <c r="D34" s="134">
        <v>111</v>
      </c>
      <c r="E34" s="146">
        <v>0.1</v>
      </c>
      <c r="F34" s="146">
        <v>100</v>
      </c>
      <c r="G34" s="54" t="b">
        <f t="shared" si="0"/>
        <v>1</v>
      </c>
      <c r="J34" s="12">
        <f t="shared" si="2"/>
        <v>31</v>
      </c>
      <c r="K34" s="139" t="s">
        <v>128</v>
      </c>
      <c r="L34" s="149">
        <f>IF(K34="","",IF(VLOOKUP(K34,PlanTareas!$C:$D,2,FALSE)=0,"",VLOOKUP(K34,PlanTareas!$C:$D,2,FALSE)))</f>
        <v>11</v>
      </c>
      <c r="M34" s="146">
        <v>1</v>
      </c>
    </row>
    <row r="35" spans="2:13" x14ac:dyDescent="0.35">
      <c r="B35" s="5">
        <f t="shared" si="1"/>
        <v>32</v>
      </c>
      <c r="C35" s="129" t="s">
        <v>113</v>
      </c>
      <c r="D35" s="134">
        <v>11</v>
      </c>
      <c r="E35" s="146">
        <v>0</v>
      </c>
      <c r="F35" s="146">
        <v>100</v>
      </c>
      <c r="G35" s="54" t="b">
        <f t="shared" si="0"/>
        <v>1</v>
      </c>
      <c r="J35" s="12">
        <f t="shared" si="2"/>
        <v>32</v>
      </c>
      <c r="K35" s="139" t="s">
        <v>116</v>
      </c>
      <c r="L35" s="149">
        <f>IF(K35="","",IF(VLOOKUP(K35,PlanTareas!$C:$D,2,FALSE)=0,"",VLOOKUP(K35,PlanTareas!$C:$D,2,FALSE)))</f>
        <v>11</v>
      </c>
      <c r="M35" s="145">
        <v>1</v>
      </c>
    </row>
    <row r="36" spans="2:13" x14ac:dyDescent="0.35">
      <c r="B36" s="5">
        <f t="shared" si="1"/>
        <v>33</v>
      </c>
      <c r="C36" s="129" t="s">
        <v>114</v>
      </c>
      <c r="D36" s="134">
        <v>11</v>
      </c>
      <c r="E36" s="146">
        <v>5</v>
      </c>
      <c r="F36" s="146">
        <v>100</v>
      </c>
      <c r="G36" s="54" t="b">
        <f t="shared" si="0"/>
        <v>1</v>
      </c>
      <c r="J36" s="12">
        <f t="shared" si="2"/>
        <v>33</v>
      </c>
      <c r="K36" s="139" t="s">
        <v>117</v>
      </c>
      <c r="L36" s="149">
        <f>IF(K36="","",IF(VLOOKUP(K36,PlanTareas!$C:$D,2,FALSE)=0,"",VLOOKUP(K36,PlanTareas!$C:$D,2,FALSE)))</f>
        <v>11</v>
      </c>
      <c r="M36" s="146">
        <v>1</v>
      </c>
    </row>
    <row r="37" spans="2:13" x14ac:dyDescent="0.35">
      <c r="B37" s="5">
        <f t="shared" si="1"/>
        <v>34</v>
      </c>
      <c r="C37" s="129" t="s">
        <v>115</v>
      </c>
      <c r="D37" s="134">
        <v>11</v>
      </c>
      <c r="E37" s="146">
        <v>0.2</v>
      </c>
      <c r="F37" s="146">
        <v>100</v>
      </c>
      <c r="G37" s="54" t="b">
        <f t="shared" si="0"/>
        <v>1</v>
      </c>
      <c r="J37" s="12">
        <f t="shared" si="2"/>
        <v>34</v>
      </c>
      <c r="K37" s="139" t="s">
        <v>127</v>
      </c>
      <c r="L37" s="149">
        <f>IF(K37="","",IF(VLOOKUP(K37,PlanTareas!$C:$D,2,FALSE)=0,"",VLOOKUP(K37,PlanTareas!$C:$D,2,FALSE)))</f>
        <v>11</v>
      </c>
      <c r="M37" s="145">
        <v>1</v>
      </c>
    </row>
    <row r="38" spans="2:13" x14ac:dyDescent="0.35">
      <c r="B38" s="5">
        <f t="shared" si="1"/>
        <v>35</v>
      </c>
      <c r="C38" s="129" t="s">
        <v>128</v>
      </c>
      <c r="D38" s="134">
        <v>11</v>
      </c>
      <c r="E38" s="146">
        <v>0.3</v>
      </c>
      <c r="F38" s="146">
        <v>100</v>
      </c>
      <c r="G38" s="54" t="b">
        <f t="shared" si="0"/>
        <v>1</v>
      </c>
      <c r="J38" s="12">
        <f t="shared" si="2"/>
        <v>35</v>
      </c>
      <c r="K38" s="139" t="s">
        <v>118</v>
      </c>
      <c r="L38" s="149">
        <f>IF(K38="","",IF(VLOOKUP(K38,PlanTareas!$C:$D,2,FALSE)=0,"",VLOOKUP(K38,PlanTareas!$C:$D,2,FALSE)))</f>
        <v>11</v>
      </c>
      <c r="M38" s="146">
        <v>1</v>
      </c>
    </row>
    <row r="39" spans="2:13" x14ac:dyDescent="0.35">
      <c r="B39" s="5">
        <f t="shared" si="1"/>
        <v>36</v>
      </c>
      <c r="C39" s="129" t="s">
        <v>116</v>
      </c>
      <c r="D39" s="134">
        <v>11</v>
      </c>
      <c r="E39" s="146">
        <v>0.5</v>
      </c>
      <c r="F39" s="146">
        <v>100</v>
      </c>
      <c r="G39" s="54" t="b">
        <f t="shared" si="0"/>
        <v>1</v>
      </c>
      <c r="J39" s="12">
        <f t="shared" si="2"/>
        <v>36</v>
      </c>
      <c r="K39" s="139" t="s">
        <v>129</v>
      </c>
      <c r="L39" s="149">
        <f>IF(K39="","",IF(VLOOKUP(K39,PlanTareas!$C:$D,2,FALSE)=0,"",VLOOKUP(K39,PlanTareas!$C:$D,2,FALSE)))</f>
        <v>11</v>
      </c>
      <c r="M39" s="145">
        <v>1</v>
      </c>
    </row>
    <row r="40" spans="2:13" x14ac:dyDescent="0.35">
      <c r="B40" s="5">
        <f t="shared" si="1"/>
        <v>37</v>
      </c>
      <c r="C40" s="129" t="s">
        <v>117</v>
      </c>
      <c r="D40" s="134">
        <v>11</v>
      </c>
      <c r="E40" s="146">
        <v>0.75</v>
      </c>
      <c r="F40" s="146">
        <v>100</v>
      </c>
      <c r="G40" s="54" t="b">
        <f t="shared" si="0"/>
        <v>1</v>
      </c>
      <c r="J40" s="12">
        <f t="shared" si="2"/>
        <v>37</v>
      </c>
      <c r="K40" s="139" t="s">
        <v>130</v>
      </c>
      <c r="L40" s="149">
        <f>IF(K40="","",IF(VLOOKUP(K40,PlanTareas!$C:$D,2,FALSE)=0,"",VLOOKUP(K40,PlanTareas!$C:$D,2,FALSE)))</f>
        <v>11</v>
      </c>
      <c r="M40" s="146">
        <v>1</v>
      </c>
    </row>
    <row r="41" spans="2:13" x14ac:dyDescent="0.35">
      <c r="B41" s="5">
        <f t="shared" si="1"/>
        <v>38</v>
      </c>
      <c r="C41" s="129" t="s">
        <v>127</v>
      </c>
      <c r="D41" s="134">
        <v>11</v>
      </c>
      <c r="E41" s="146">
        <v>0.75</v>
      </c>
      <c r="F41" s="146">
        <v>100</v>
      </c>
      <c r="G41" s="54" t="b">
        <f t="shared" si="0"/>
        <v>1</v>
      </c>
      <c r="J41" s="12">
        <f t="shared" si="2"/>
        <v>38</v>
      </c>
      <c r="K41" s="139" t="s">
        <v>131</v>
      </c>
      <c r="L41" s="149">
        <f>IF(K41="","",IF(VLOOKUP(K41,PlanTareas!$C:$D,2,FALSE)=0,"",VLOOKUP(K41,PlanTareas!$C:$D,2,FALSE)))</f>
        <v>11</v>
      </c>
      <c r="M41" s="145">
        <v>1</v>
      </c>
    </row>
    <row r="42" spans="2:13" x14ac:dyDescent="0.35">
      <c r="B42" s="5">
        <f t="shared" si="1"/>
        <v>39</v>
      </c>
      <c r="C42" s="129" t="s">
        <v>118</v>
      </c>
      <c r="D42" s="134">
        <v>11</v>
      </c>
      <c r="E42" s="146">
        <v>4</v>
      </c>
      <c r="F42" s="146">
        <v>100</v>
      </c>
      <c r="G42" s="54" t="b">
        <f t="shared" si="0"/>
        <v>1</v>
      </c>
      <c r="J42" s="12">
        <f>1+J41</f>
        <v>39</v>
      </c>
      <c r="K42" s="139" t="s">
        <v>132</v>
      </c>
      <c r="L42" s="149">
        <f>IF(K42="","",IF(VLOOKUP(K42,PlanTareas!$C:$D,2,FALSE)=0,"",VLOOKUP(K42,PlanTareas!$C:$D,2,FALSE)))</f>
        <v>11</v>
      </c>
      <c r="M42" s="146">
        <v>1</v>
      </c>
    </row>
    <row r="43" spans="2:13" x14ac:dyDescent="0.35">
      <c r="B43" s="5">
        <f t="shared" si="1"/>
        <v>40</v>
      </c>
      <c r="C43" s="129" t="s">
        <v>129</v>
      </c>
      <c r="D43" s="134">
        <v>11</v>
      </c>
      <c r="E43" s="146">
        <v>1</v>
      </c>
      <c r="F43" s="146">
        <v>100</v>
      </c>
      <c r="G43" s="54" t="b">
        <f t="shared" si="0"/>
        <v>1</v>
      </c>
      <c r="J43" s="12">
        <f t="shared" si="2"/>
        <v>40</v>
      </c>
      <c r="K43" s="84" t="s">
        <v>119</v>
      </c>
      <c r="L43" s="149">
        <f>IF(K43="","",IF(VLOOKUP(K43,PlanTareas!$C:$D,2,FALSE)=0,"",VLOOKUP(K43,PlanTareas!$C:$D,2,FALSE)))</f>
        <v>11</v>
      </c>
      <c r="M43" s="145">
        <v>1</v>
      </c>
    </row>
    <row r="44" spans="2:13" x14ac:dyDescent="0.35">
      <c r="B44" s="5">
        <f t="shared" si="1"/>
        <v>41</v>
      </c>
      <c r="C44" s="129" t="s">
        <v>130</v>
      </c>
      <c r="D44" s="134">
        <v>11</v>
      </c>
      <c r="E44" s="146">
        <v>5</v>
      </c>
      <c r="F44" s="146">
        <v>100</v>
      </c>
      <c r="G44" s="54" t="b">
        <f t="shared" si="0"/>
        <v>1</v>
      </c>
      <c r="J44" s="12">
        <f t="shared" si="2"/>
        <v>41</v>
      </c>
      <c r="K44" s="85" t="s">
        <v>120</v>
      </c>
      <c r="L44" s="149">
        <f>IF(K44="","",IF(VLOOKUP(K44,PlanTareas!$C:$D,2,FALSE)=0,"",VLOOKUP(K44,PlanTareas!$C:$D,2,FALSE)))</f>
        <v>11</v>
      </c>
      <c r="M44" s="145">
        <v>1</v>
      </c>
    </row>
    <row r="45" spans="2:13" x14ac:dyDescent="0.35">
      <c r="B45" s="5">
        <f t="shared" si="1"/>
        <v>42</v>
      </c>
      <c r="C45" s="129" t="s">
        <v>119</v>
      </c>
      <c r="D45" s="134">
        <v>12</v>
      </c>
      <c r="E45" s="146">
        <v>2</v>
      </c>
      <c r="F45" s="146">
        <v>100</v>
      </c>
      <c r="G45" s="54" t="b">
        <f t="shared" si="0"/>
        <v>1</v>
      </c>
      <c r="J45" s="12">
        <f t="shared" si="2"/>
        <v>42</v>
      </c>
      <c r="K45" s="85" t="s">
        <v>121</v>
      </c>
      <c r="L45" s="149">
        <f>IF(K45="","",IF(VLOOKUP(K45,PlanTareas!$C:$D,2,FALSE)=0,"",VLOOKUP(K45,PlanTareas!$C:$D,2,FALSE)))</f>
        <v>11</v>
      </c>
      <c r="M45" s="145">
        <v>1</v>
      </c>
    </row>
    <row r="46" spans="2:13" x14ac:dyDescent="0.35">
      <c r="B46" s="5">
        <f t="shared" si="1"/>
        <v>43</v>
      </c>
      <c r="C46" s="129" t="s">
        <v>120</v>
      </c>
      <c r="D46" s="134">
        <v>11</v>
      </c>
      <c r="E46" s="146">
        <v>2</v>
      </c>
      <c r="F46" s="146">
        <v>100</v>
      </c>
      <c r="G46" s="54" t="b">
        <f t="shared" si="0"/>
        <v>1</v>
      </c>
      <c r="J46" s="12">
        <f t="shared" si="2"/>
        <v>43</v>
      </c>
      <c r="K46" s="85" t="s">
        <v>122</v>
      </c>
      <c r="L46" s="149">
        <f>IF(K46="","",IF(VLOOKUP(K46,PlanTareas!$C:$D,2,FALSE)=0,"",VLOOKUP(K46,PlanTareas!$C:$D,2,FALSE)))</f>
        <v>11</v>
      </c>
      <c r="M46" s="145">
        <v>1</v>
      </c>
    </row>
    <row r="47" spans="2:13" x14ac:dyDescent="0.35">
      <c r="B47" s="5">
        <f t="shared" si="1"/>
        <v>44</v>
      </c>
      <c r="C47" s="129" t="s">
        <v>121</v>
      </c>
      <c r="D47" s="134">
        <v>11</v>
      </c>
      <c r="E47" s="146">
        <v>1</v>
      </c>
      <c r="F47" s="146">
        <v>100</v>
      </c>
      <c r="G47" s="54" t="b">
        <f t="shared" si="0"/>
        <v>1</v>
      </c>
      <c r="J47" s="12">
        <f t="shared" si="2"/>
        <v>44</v>
      </c>
      <c r="K47" s="86"/>
      <c r="L47" s="149"/>
      <c r="M47" s="119"/>
    </row>
    <row r="48" spans="2:13" x14ac:dyDescent="0.35">
      <c r="B48" s="5">
        <f t="shared" si="1"/>
        <v>45</v>
      </c>
      <c r="C48" s="129" t="s">
        <v>122</v>
      </c>
      <c r="D48" s="134">
        <v>11</v>
      </c>
      <c r="E48" s="146">
        <v>2</v>
      </c>
      <c r="F48" s="146">
        <v>100</v>
      </c>
      <c r="G48" s="54" t="b">
        <f t="shared" si="0"/>
        <v>1</v>
      </c>
      <c r="J48" s="12">
        <f t="shared" si="2"/>
        <v>45</v>
      </c>
      <c r="K48" s="86"/>
      <c r="L48" s="149"/>
      <c r="M48" s="119"/>
    </row>
    <row r="49" spans="2:13" x14ac:dyDescent="0.35">
      <c r="B49" s="5">
        <f t="shared" si="1"/>
        <v>46</v>
      </c>
      <c r="C49" s="129" t="s">
        <v>131</v>
      </c>
      <c r="D49" s="134">
        <v>11</v>
      </c>
      <c r="E49" s="146">
        <v>4</v>
      </c>
      <c r="F49" s="146">
        <v>100</v>
      </c>
      <c r="G49" s="54" t="b">
        <f t="shared" si="0"/>
        <v>1</v>
      </c>
      <c r="J49" s="12">
        <f>1+J48</f>
        <v>46</v>
      </c>
      <c r="K49" s="26"/>
      <c r="L49" s="44" t="str">
        <f>IF(K49="","",IF(VLOOKUP(K49,PlanTareas!$C:$D,2,FALSE)=0,"",VLOOKUP(K49,PlanTareas!$C:$D,2,FALSE)))</f>
        <v/>
      </c>
      <c r="M49" s="29"/>
    </row>
    <row r="50" spans="2:13" x14ac:dyDescent="0.35">
      <c r="B50" s="5">
        <f t="shared" si="1"/>
        <v>47</v>
      </c>
      <c r="C50" s="129" t="s">
        <v>134</v>
      </c>
      <c r="D50" s="134">
        <v>11</v>
      </c>
      <c r="E50" s="146">
        <v>4</v>
      </c>
      <c r="F50" s="146">
        <v>100</v>
      </c>
      <c r="G50" s="54" t="b">
        <f t="shared" si="0"/>
        <v>1</v>
      </c>
      <c r="J50" s="12">
        <f t="shared" si="2"/>
        <v>47</v>
      </c>
      <c r="K50" s="1"/>
      <c r="L50" s="44" t="str">
        <f>IF(K50="","",IF(VLOOKUP(K50,PlanTareas!$C:$D,2,FALSE)=0,"",VLOOKUP(K50,PlanTareas!$C:$D,2,FALSE)))</f>
        <v/>
      </c>
      <c r="M50" s="30"/>
    </row>
    <row r="51" spans="2:13" x14ac:dyDescent="0.35">
      <c r="B51" s="5">
        <f t="shared" si="1"/>
        <v>48</v>
      </c>
      <c r="C51" s="129"/>
      <c r="D51" s="135"/>
      <c r="E51" s="3"/>
      <c r="F51" s="3"/>
      <c r="G51" s="54" t="str">
        <f t="shared" si="0"/>
        <v/>
      </c>
      <c r="J51" s="12">
        <f t="shared" si="2"/>
        <v>48</v>
      </c>
      <c r="K51" s="1"/>
      <c r="L51" s="44" t="str">
        <f>IF(K51="","",IF(VLOOKUP(K51,PlanTareas!$C:$D,2,FALSE)=0,"",VLOOKUP(K51,PlanTareas!$C:$D,2,FALSE)))</f>
        <v/>
      </c>
      <c r="M51" s="29"/>
    </row>
    <row r="52" spans="2:13" x14ac:dyDescent="0.35">
      <c r="B52" s="5">
        <f t="shared" si="1"/>
        <v>49</v>
      </c>
      <c r="C52" s="6"/>
      <c r="D52" s="7"/>
      <c r="E52" s="3"/>
      <c r="F52" s="3"/>
      <c r="G52" s="54" t="str">
        <f t="shared" si="0"/>
        <v/>
      </c>
      <c r="J52" s="12">
        <f>1+J51</f>
        <v>49</v>
      </c>
      <c r="K52" s="1"/>
      <c r="L52" s="44" t="str">
        <f>IF(K52="","",IF(VLOOKUP(K52,PlanTareas!$C:$D,2,FALSE)=0,"",VLOOKUP(K52,PlanTareas!$C:$D,2,FALSE)))</f>
        <v/>
      </c>
      <c r="M52" s="29"/>
    </row>
    <row r="53" spans="2:13" x14ac:dyDescent="0.35">
      <c r="B53" s="5">
        <f t="shared" si="1"/>
        <v>50</v>
      </c>
      <c r="C53" s="6"/>
      <c r="D53" s="7"/>
      <c r="E53" s="15"/>
      <c r="F53" s="1"/>
      <c r="G53" s="54" t="str">
        <f t="shared" si="0"/>
        <v/>
      </c>
      <c r="J53" s="12">
        <f t="shared" si="2"/>
        <v>50</v>
      </c>
      <c r="K53" s="1"/>
      <c r="L53" s="44" t="str">
        <f>IF(K53="","",IF(VLOOKUP(K53,PlanTareas!$C:$D,2,FALSE)=0,"",VLOOKUP(K53,PlanTareas!$C:$D,2,FALSE)))</f>
        <v/>
      </c>
      <c r="M53" s="29"/>
    </row>
    <row r="54" spans="2:13" x14ac:dyDescent="0.35">
      <c r="B54" s="5">
        <f t="shared" si="1"/>
        <v>51</v>
      </c>
      <c r="C54" s="6"/>
      <c r="D54" s="7"/>
      <c r="E54" s="15"/>
      <c r="F54" s="1"/>
      <c r="G54" s="54" t="str">
        <f t="shared" si="0"/>
        <v/>
      </c>
      <c r="J54" s="12">
        <f t="shared" si="2"/>
        <v>51</v>
      </c>
      <c r="K54" s="1"/>
      <c r="L54" s="44" t="str">
        <f>IF(K54="","",IF(VLOOKUP(K54,PlanTareas!$C:$D,2,FALSE)=0,"",VLOOKUP(K54,PlanTareas!$C:$D,2,FALSE)))</f>
        <v/>
      </c>
      <c r="M54" s="29"/>
    </row>
    <row r="55" spans="2:13" x14ac:dyDescent="0.35">
      <c r="B55" s="5">
        <f t="shared" si="1"/>
        <v>52</v>
      </c>
      <c r="C55" s="6"/>
      <c r="D55" s="7"/>
      <c r="E55" s="15"/>
      <c r="F55" s="1"/>
      <c r="G55" s="54" t="str">
        <f t="shared" si="0"/>
        <v/>
      </c>
      <c r="J55" s="12">
        <f t="shared" si="2"/>
        <v>52</v>
      </c>
      <c r="K55" s="1"/>
      <c r="L55" s="44" t="str">
        <f>IF(K55="","",IF(VLOOKUP(K55,PlanTareas!$C:$D,2,FALSE)=0,"",VLOOKUP(K55,PlanTareas!$C:$D,2,FALSE)))</f>
        <v/>
      </c>
      <c r="M55" s="29"/>
    </row>
    <row r="56" spans="2:13" x14ac:dyDescent="0.35">
      <c r="B56" s="5">
        <f t="shared" si="1"/>
        <v>53</v>
      </c>
      <c r="C56" s="6"/>
      <c r="D56" s="7"/>
      <c r="E56" s="15"/>
      <c r="F56" s="1"/>
      <c r="G56" s="54" t="str">
        <f t="shared" si="0"/>
        <v/>
      </c>
      <c r="J56" s="12">
        <f t="shared" si="2"/>
        <v>53</v>
      </c>
      <c r="K56" s="1"/>
      <c r="L56" s="44" t="str">
        <f>IF(K56="","",IF(VLOOKUP(K56,PlanTareas!$C:$D,2,FALSE)=0,"",VLOOKUP(K56,PlanTareas!$C:$D,2,FALSE)))</f>
        <v/>
      </c>
      <c r="M56" s="30"/>
    </row>
    <row r="57" spans="2:13" x14ac:dyDescent="0.35">
      <c r="B57" s="5">
        <f t="shared" si="1"/>
        <v>54</v>
      </c>
      <c r="C57" s="6"/>
      <c r="D57" s="7"/>
      <c r="E57" s="15"/>
      <c r="F57" s="1"/>
      <c r="G57" s="54" t="str">
        <f t="shared" si="0"/>
        <v/>
      </c>
      <c r="J57" s="12">
        <f t="shared" si="2"/>
        <v>54</v>
      </c>
      <c r="K57" s="1"/>
      <c r="L57" s="44" t="str">
        <f>IF(K57="","",IF(VLOOKUP(K57,PlanTareas!$C:$D,2,FALSE)=0,"",VLOOKUP(K57,PlanTareas!$C:$D,2,FALSE)))</f>
        <v/>
      </c>
      <c r="M57" s="29"/>
    </row>
    <row r="58" spans="2:13" x14ac:dyDescent="0.35">
      <c r="B58" s="5">
        <f t="shared" si="1"/>
        <v>55</v>
      </c>
      <c r="C58" s="6"/>
      <c r="D58" s="7"/>
      <c r="E58" s="15"/>
      <c r="F58" s="1"/>
      <c r="G58" s="54" t="str">
        <f t="shared" si="0"/>
        <v/>
      </c>
      <c r="J58" s="12">
        <f t="shared" si="2"/>
        <v>55</v>
      </c>
      <c r="K58" s="1"/>
      <c r="L58" s="44" t="str">
        <f>IF(K58="","",IF(VLOOKUP(K58,PlanTareas!$C:$D,2,FALSE)=0,"",VLOOKUP(K58,PlanTareas!$C:$D,2,FALSE)))</f>
        <v/>
      </c>
      <c r="M58" s="29"/>
    </row>
    <row r="59" spans="2:13" x14ac:dyDescent="0.35">
      <c r="B59" s="5">
        <f t="shared" si="1"/>
        <v>56</v>
      </c>
      <c r="C59" s="6"/>
      <c r="D59" s="7"/>
      <c r="E59" s="15"/>
      <c r="F59" s="1"/>
      <c r="G59" s="54" t="str">
        <f t="shared" si="0"/>
        <v/>
      </c>
      <c r="J59" s="12">
        <f t="shared" si="2"/>
        <v>56</v>
      </c>
      <c r="K59" s="1"/>
      <c r="L59" s="44" t="str">
        <f>IF(K59="","",IF(VLOOKUP(K59,PlanTareas!$C:$D,2,FALSE)=0,"",VLOOKUP(K59,PlanTareas!$C:$D,2,FALSE)))</f>
        <v/>
      </c>
      <c r="M59" s="29"/>
    </row>
    <row r="60" spans="2:13" x14ac:dyDescent="0.35">
      <c r="B60" s="5">
        <f t="shared" si="1"/>
        <v>57</v>
      </c>
      <c r="C60" s="6"/>
      <c r="D60" s="7"/>
      <c r="E60" s="15"/>
      <c r="F60" s="1"/>
      <c r="G60" s="54" t="str">
        <f t="shared" si="0"/>
        <v/>
      </c>
      <c r="J60" s="12">
        <f t="shared" si="2"/>
        <v>57</v>
      </c>
      <c r="K60" s="1"/>
      <c r="L60" s="44" t="str">
        <f>IF(K60="","",IF(VLOOKUP(K60,PlanTareas!$C:$D,2,FALSE)=0,"",VLOOKUP(K60,PlanTareas!$C:$D,2,FALSE)))</f>
        <v/>
      </c>
      <c r="M60" s="30"/>
    </row>
    <row r="61" spans="2:13" x14ac:dyDescent="0.35">
      <c r="B61" s="5">
        <f t="shared" si="1"/>
        <v>58</v>
      </c>
      <c r="C61" s="6"/>
      <c r="D61" s="7"/>
      <c r="E61" s="15"/>
      <c r="F61" s="1"/>
      <c r="G61" s="54" t="str">
        <f t="shared" si="0"/>
        <v/>
      </c>
      <c r="J61" s="12">
        <f t="shared" si="2"/>
        <v>58</v>
      </c>
      <c r="K61" s="1"/>
      <c r="L61" s="44" t="str">
        <f>IF(K61="","",IF(VLOOKUP(K61,PlanTareas!$C:$D,2,FALSE)=0,"",VLOOKUP(K61,PlanTareas!$C:$D,2,FALSE)))</f>
        <v/>
      </c>
      <c r="M61" s="29"/>
    </row>
    <row r="62" spans="2:13" x14ac:dyDescent="0.35">
      <c r="B62" s="5">
        <f t="shared" si="1"/>
        <v>59</v>
      </c>
      <c r="C62" s="6"/>
      <c r="D62" s="7"/>
      <c r="E62" s="15"/>
      <c r="F62" s="1"/>
      <c r="G62" s="54" t="str">
        <f t="shared" si="0"/>
        <v/>
      </c>
      <c r="J62" s="12">
        <f t="shared" si="2"/>
        <v>59</v>
      </c>
      <c r="K62" s="1"/>
      <c r="L62" s="44" t="str">
        <f>IF(K62="","",IF(VLOOKUP(K62,PlanTareas!$C:$D,2,FALSE)=0,"",VLOOKUP(K62,PlanTareas!$C:$D,2,FALSE)))</f>
        <v/>
      </c>
      <c r="M62" s="29"/>
    </row>
    <row r="63" spans="2:13" x14ac:dyDescent="0.35">
      <c r="B63" s="5">
        <f t="shared" si="1"/>
        <v>60</v>
      </c>
      <c r="C63" s="6"/>
      <c r="D63" s="7"/>
      <c r="E63" s="15"/>
      <c r="F63" s="1"/>
      <c r="G63" s="54" t="str">
        <f t="shared" si="0"/>
        <v/>
      </c>
      <c r="J63" s="12">
        <f t="shared" si="2"/>
        <v>60</v>
      </c>
      <c r="K63" s="1"/>
      <c r="L63" s="44" t="str">
        <f>IF(K63="","",IF(VLOOKUP(K63,PlanTareas!$C:$D,2,FALSE)=0,"",VLOOKUP(K63,PlanTareas!$C:$D,2,FALSE)))</f>
        <v/>
      </c>
      <c r="M63" s="29"/>
    </row>
    <row r="64" spans="2:13" x14ac:dyDescent="0.35">
      <c r="B64" s="5">
        <f t="shared" si="1"/>
        <v>61</v>
      </c>
      <c r="C64" s="6"/>
      <c r="D64" s="7"/>
      <c r="E64" s="15"/>
      <c r="F64" s="1"/>
      <c r="G64" s="54" t="str">
        <f t="shared" si="0"/>
        <v/>
      </c>
      <c r="J64" s="12">
        <f t="shared" si="2"/>
        <v>61</v>
      </c>
      <c r="K64" s="1"/>
      <c r="L64" s="44" t="str">
        <f>IF(K64="","",IF(VLOOKUP(K64,PlanTareas!$C:$D,2,FALSE)=0,"",VLOOKUP(K64,PlanTareas!$C:$D,2,FALSE)))</f>
        <v/>
      </c>
      <c r="M64" s="30"/>
    </row>
    <row r="65" spans="2:13" x14ac:dyDescent="0.35">
      <c r="B65" s="5">
        <f t="shared" si="1"/>
        <v>62</v>
      </c>
      <c r="C65" s="6"/>
      <c r="D65" s="7"/>
      <c r="E65" s="15"/>
      <c r="F65" s="1"/>
      <c r="G65" s="54" t="str">
        <f t="shared" si="0"/>
        <v/>
      </c>
      <c r="J65" s="12">
        <f t="shared" si="2"/>
        <v>62</v>
      </c>
      <c r="K65" s="1"/>
      <c r="L65" s="44" t="str">
        <f>IF(K65="","",IF(VLOOKUP(K65,PlanTareas!$C:$D,2,FALSE)=0,"",VLOOKUP(K65,PlanTareas!$C:$D,2,FALSE)))</f>
        <v/>
      </c>
      <c r="M65" s="29"/>
    </row>
    <row r="66" spans="2:13" x14ac:dyDescent="0.35">
      <c r="B66" s="5">
        <f t="shared" si="1"/>
        <v>63</v>
      </c>
      <c r="C66" s="6"/>
      <c r="D66" s="7"/>
      <c r="E66" s="15"/>
      <c r="F66" s="1"/>
      <c r="G66" s="54" t="str">
        <f t="shared" si="0"/>
        <v/>
      </c>
      <c r="J66" s="12">
        <f t="shared" si="2"/>
        <v>63</v>
      </c>
      <c r="K66" s="1"/>
      <c r="L66" s="44" t="str">
        <f>IF(K66="","",IF(VLOOKUP(K66,PlanTareas!$C:$D,2,FALSE)=0,"",VLOOKUP(K66,PlanTareas!$C:$D,2,FALSE)))</f>
        <v/>
      </c>
      <c r="M66" s="29"/>
    </row>
    <row r="67" spans="2:13" x14ac:dyDescent="0.35">
      <c r="B67" s="5">
        <f t="shared" si="1"/>
        <v>64</v>
      </c>
      <c r="C67" s="6"/>
      <c r="D67" s="7"/>
      <c r="E67" s="15"/>
      <c r="F67" s="1"/>
      <c r="G67" s="54" t="str">
        <f t="shared" ref="G67:G101" si="3">IF(C67="","",(F67=100))</f>
        <v/>
      </c>
      <c r="J67" s="12">
        <f t="shared" si="2"/>
        <v>64</v>
      </c>
      <c r="K67" s="1"/>
      <c r="L67" s="44" t="str">
        <f>IF(K67="","",IF(VLOOKUP(K67,PlanTareas!$C:$D,2,FALSE)=0,"",VLOOKUP(K67,PlanTareas!$C:$D,2,FALSE)))</f>
        <v/>
      </c>
      <c r="M67" s="29"/>
    </row>
    <row r="68" spans="2:13" x14ac:dyDescent="0.35">
      <c r="B68" s="5">
        <f t="shared" si="1"/>
        <v>65</v>
      </c>
      <c r="C68" s="6"/>
      <c r="D68" s="7"/>
      <c r="E68" s="15"/>
      <c r="F68" s="1"/>
      <c r="G68" s="54" t="str">
        <f t="shared" si="3"/>
        <v/>
      </c>
      <c r="J68" s="12">
        <f t="shared" si="2"/>
        <v>65</v>
      </c>
      <c r="K68" s="1"/>
      <c r="L68" s="44" t="str">
        <f>IF(K68="","",IF(VLOOKUP(K68,PlanTareas!$C:$D,2,FALSE)=0,"",VLOOKUP(K68,PlanTareas!$C:$D,2,FALSE)))</f>
        <v/>
      </c>
      <c r="M68" s="30"/>
    </row>
    <row r="69" spans="2:13" x14ac:dyDescent="0.35">
      <c r="B69" s="5">
        <f t="shared" si="1"/>
        <v>66</v>
      </c>
      <c r="C69" s="6"/>
      <c r="D69" s="7"/>
      <c r="E69" s="15"/>
      <c r="F69" s="1"/>
      <c r="G69" s="54" t="str">
        <f t="shared" si="3"/>
        <v/>
      </c>
      <c r="J69" s="12">
        <f t="shared" si="2"/>
        <v>66</v>
      </c>
      <c r="K69" s="1"/>
      <c r="L69" s="44" t="str">
        <f>IF(K69="","",IF(VLOOKUP(K69,PlanTareas!$C:$D,2,FALSE)=0,"",VLOOKUP(K69,PlanTareas!$C:$D,2,FALSE)))</f>
        <v/>
      </c>
      <c r="M69" s="29"/>
    </row>
    <row r="70" spans="2:13" x14ac:dyDescent="0.35">
      <c r="B70" s="5">
        <f t="shared" ref="B70:B103" si="4">B69+1</f>
        <v>67</v>
      </c>
      <c r="C70" s="6"/>
      <c r="D70" s="7"/>
      <c r="E70" s="15"/>
      <c r="F70" s="1"/>
      <c r="G70" s="54" t="str">
        <f t="shared" si="3"/>
        <v/>
      </c>
      <c r="J70" s="12">
        <f t="shared" ref="J70:J103" si="5">1+J69</f>
        <v>67</v>
      </c>
      <c r="K70" s="1"/>
      <c r="L70" s="44" t="str">
        <f>IF(K70="","",IF(VLOOKUP(K70,PlanTareas!$C:$D,2,FALSE)=0,"",VLOOKUP(K70,PlanTareas!$C:$D,2,FALSE)))</f>
        <v/>
      </c>
      <c r="M70" s="29"/>
    </row>
    <row r="71" spans="2:13" x14ac:dyDescent="0.35">
      <c r="B71" s="5">
        <f t="shared" si="4"/>
        <v>68</v>
      </c>
      <c r="C71" s="6"/>
      <c r="D71" s="7"/>
      <c r="E71" s="15"/>
      <c r="F71" s="1"/>
      <c r="G71" s="54" t="str">
        <f t="shared" si="3"/>
        <v/>
      </c>
      <c r="J71" s="12">
        <f t="shared" si="5"/>
        <v>68</v>
      </c>
      <c r="K71" s="1"/>
      <c r="L71" s="44" t="str">
        <f>IF(K71="","",IF(VLOOKUP(K71,PlanTareas!$C:$D,2,FALSE)=0,"",VLOOKUP(K71,PlanTareas!$C:$D,2,FALSE)))</f>
        <v/>
      </c>
      <c r="M71" s="29"/>
    </row>
    <row r="72" spans="2:13" x14ac:dyDescent="0.35">
      <c r="B72" s="5">
        <f t="shared" si="4"/>
        <v>69</v>
      </c>
      <c r="C72" s="6"/>
      <c r="D72" s="7"/>
      <c r="E72" s="15"/>
      <c r="F72" s="1"/>
      <c r="G72" s="54" t="str">
        <f t="shared" si="3"/>
        <v/>
      </c>
      <c r="J72" s="12">
        <f t="shared" si="5"/>
        <v>69</v>
      </c>
      <c r="K72" s="1"/>
      <c r="L72" s="44" t="str">
        <f>IF(K72="","",IF(VLOOKUP(K72,PlanTareas!$C:$D,2,FALSE)=0,"",VLOOKUP(K72,PlanTareas!$C:$D,2,FALSE)))</f>
        <v/>
      </c>
      <c r="M72" s="30"/>
    </row>
    <row r="73" spans="2:13" x14ac:dyDescent="0.35">
      <c r="B73" s="5">
        <f t="shared" si="4"/>
        <v>70</v>
      </c>
      <c r="C73" s="6"/>
      <c r="D73" s="7"/>
      <c r="E73" s="15"/>
      <c r="F73" s="1"/>
      <c r="G73" s="54" t="str">
        <f t="shared" si="3"/>
        <v/>
      </c>
      <c r="J73" s="12">
        <f t="shared" si="5"/>
        <v>70</v>
      </c>
      <c r="K73" s="1"/>
      <c r="L73" s="44" t="str">
        <f>IF(K73="","",IF(VLOOKUP(K73,PlanTareas!$C:$D,2,FALSE)=0,"",VLOOKUP(K73,PlanTareas!$C:$D,2,FALSE)))</f>
        <v/>
      </c>
      <c r="M73" s="29"/>
    </row>
    <row r="74" spans="2:13" x14ac:dyDescent="0.35">
      <c r="B74" s="5">
        <f t="shared" si="4"/>
        <v>71</v>
      </c>
      <c r="C74" s="6"/>
      <c r="D74" s="7"/>
      <c r="E74" s="15"/>
      <c r="F74" s="1"/>
      <c r="G74" s="54" t="str">
        <f t="shared" si="3"/>
        <v/>
      </c>
      <c r="J74" s="12">
        <f t="shared" si="5"/>
        <v>71</v>
      </c>
      <c r="K74" s="1"/>
      <c r="L74" s="44" t="str">
        <f>IF(K74="","",IF(VLOOKUP(K74,PlanTareas!$C:$D,2,FALSE)=0,"",VLOOKUP(K74,PlanTareas!$C:$D,2,FALSE)))</f>
        <v/>
      </c>
      <c r="M74" s="29"/>
    </row>
    <row r="75" spans="2:13" x14ac:dyDescent="0.35">
      <c r="B75" s="5">
        <f t="shared" si="4"/>
        <v>72</v>
      </c>
      <c r="C75" s="6"/>
      <c r="D75" s="7"/>
      <c r="E75" s="15"/>
      <c r="F75" s="1"/>
      <c r="G75" s="54" t="str">
        <f t="shared" si="3"/>
        <v/>
      </c>
      <c r="J75" s="12">
        <f t="shared" si="5"/>
        <v>72</v>
      </c>
      <c r="K75" s="1"/>
      <c r="L75" s="44" t="str">
        <f>IF(K75="","",IF(VLOOKUP(K75,PlanTareas!$C:$D,2,FALSE)=0,"",VLOOKUP(K75,PlanTareas!$C:$D,2,FALSE)))</f>
        <v/>
      </c>
      <c r="M75" s="29"/>
    </row>
    <row r="76" spans="2:13" x14ac:dyDescent="0.35">
      <c r="B76" s="5">
        <f t="shared" si="4"/>
        <v>73</v>
      </c>
      <c r="C76" s="6"/>
      <c r="D76" s="7"/>
      <c r="E76" s="15"/>
      <c r="F76" s="1"/>
      <c r="G76" s="54" t="str">
        <f t="shared" si="3"/>
        <v/>
      </c>
      <c r="J76" s="12">
        <f t="shared" si="5"/>
        <v>73</v>
      </c>
      <c r="K76" s="1"/>
      <c r="L76" s="44" t="str">
        <f>IF(K76="","",IF(VLOOKUP(K76,PlanTareas!$C:$D,2,FALSE)=0,"",VLOOKUP(K76,PlanTareas!$C:$D,2,FALSE)))</f>
        <v/>
      </c>
      <c r="M76" s="29"/>
    </row>
    <row r="77" spans="2:13" x14ac:dyDescent="0.35">
      <c r="B77" s="5">
        <f t="shared" si="4"/>
        <v>74</v>
      </c>
      <c r="C77" s="6"/>
      <c r="D77" s="7"/>
      <c r="E77" s="15"/>
      <c r="F77" s="1"/>
      <c r="G77" s="54" t="str">
        <f t="shared" si="3"/>
        <v/>
      </c>
      <c r="J77" s="12">
        <f t="shared" si="5"/>
        <v>74</v>
      </c>
      <c r="K77" s="1"/>
      <c r="L77" s="44" t="str">
        <f>IF(K77="","",IF(VLOOKUP(K77,PlanTareas!$C:$D,2,FALSE)=0,"",VLOOKUP(K77,PlanTareas!$C:$D,2,FALSE)))</f>
        <v/>
      </c>
      <c r="M77" s="29"/>
    </row>
    <row r="78" spans="2:13" x14ac:dyDescent="0.35">
      <c r="B78" s="5">
        <f t="shared" si="4"/>
        <v>75</v>
      </c>
      <c r="C78" s="6"/>
      <c r="D78" s="7"/>
      <c r="E78" s="15"/>
      <c r="F78" s="1"/>
      <c r="G78" s="54" t="str">
        <f t="shared" si="3"/>
        <v/>
      </c>
      <c r="J78" s="12">
        <f t="shared" si="5"/>
        <v>75</v>
      </c>
      <c r="K78" s="1"/>
      <c r="L78" s="44" t="str">
        <f>IF(K78="","",IF(VLOOKUP(K78,PlanTareas!$C:$D,2,FALSE)=0,"",VLOOKUP(K78,PlanTareas!$C:$D,2,FALSE)))</f>
        <v/>
      </c>
      <c r="M78" s="29"/>
    </row>
    <row r="79" spans="2:13" x14ac:dyDescent="0.35">
      <c r="B79" s="5">
        <f t="shared" si="4"/>
        <v>76</v>
      </c>
      <c r="C79" s="6"/>
      <c r="D79" s="7"/>
      <c r="E79" s="15"/>
      <c r="F79" s="1"/>
      <c r="G79" s="54" t="str">
        <f t="shared" si="3"/>
        <v/>
      </c>
      <c r="J79" s="12">
        <f t="shared" si="5"/>
        <v>76</v>
      </c>
      <c r="K79" s="1"/>
      <c r="L79" s="44" t="str">
        <f>IF(K79="","",IF(VLOOKUP(K79,PlanTareas!$C:$D,2,FALSE)=0,"",VLOOKUP(K79,PlanTareas!$C:$D,2,FALSE)))</f>
        <v/>
      </c>
      <c r="M79" s="30"/>
    </row>
    <row r="80" spans="2:13" x14ac:dyDescent="0.35">
      <c r="B80" s="5">
        <f t="shared" si="4"/>
        <v>77</v>
      </c>
      <c r="C80" s="6"/>
      <c r="D80" s="7"/>
      <c r="E80" s="15"/>
      <c r="F80" s="1"/>
      <c r="G80" s="54" t="str">
        <f t="shared" si="3"/>
        <v/>
      </c>
      <c r="J80" s="12">
        <f t="shared" si="5"/>
        <v>77</v>
      </c>
      <c r="K80" s="1"/>
      <c r="L80" s="44" t="str">
        <f>IF(K80="","",IF(VLOOKUP(K80,PlanTareas!$C:$D,2,FALSE)=0,"",VLOOKUP(K80,PlanTareas!$C:$D,2,FALSE)))</f>
        <v/>
      </c>
      <c r="M80" s="29"/>
    </row>
    <row r="81" spans="2:13" x14ac:dyDescent="0.35">
      <c r="B81" s="5">
        <f t="shared" si="4"/>
        <v>78</v>
      </c>
      <c r="C81" s="6"/>
      <c r="D81" s="7"/>
      <c r="E81" s="15"/>
      <c r="F81" s="1"/>
      <c r="G81" s="54" t="str">
        <f t="shared" si="3"/>
        <v/>
      </c>
      <c r="J81" s="12">
        <f t="shared" si="5"/>
        <v>78</v>
      </c>
      <c r="K81" s="1"/>
      <c r="L81" s="44" t="str">
        <f>IF(K81="","",IF(VLOOKUP(K81,PlanTareas!$C:$D,2,FALSE)=0,"",VLOOKUP(K81,PlanTareas!$C:$D,2,FALSE)))</f>
        <v/>
      </c>
      <c r="M81" s="29"/>
    </row>
    <row r="82" spans="2:13" x14ac:dyDescent="0.35">
      <c r="B82" s="5">
        <f t="shared" si="4"/>
        <v>79</v>
      </c>
      <c r="C82" s="6"/>
      <c r="D82" s="7"/>
      <c r="E82" s="15"/>
      <c r="F82" s="1"/>
      <c r="G82" s="54" t="str">
        <f t="shared" si="3"/>
        <v/>
      </c>
      <c r="J82" s="12">
        <f t="shared" si="5"/>
        <v>79</v>
      </c>
      <c r="K82" s="1"/>
      <c r="L82" s="44" t="str">
        <f>IF(K82="","",IF(VLOOKUP(K82,PlanTareas!$C:$D,2,FALSE)=0,"",VLOOKUP(K82,PlanTareas!$C:$D,2,FALSE)))</f>
        <v/>
      </c>
      <c r="M82" s="29"/>
    </row>
    <row r="83" spans="2:13" x14ac:dyDescent="0.35">
      <c r="B83" s="5">
        <f t="shared" si="4"/>
        <v>80</v>
      </c>
      <c r="C83" s="6"/>
      <c r="D83" s="7"/>
      <c r="E83" s="15"/>
      <c r="F83" s="1"/>
      <c r="G83" s="54" t="str">
        <f t="shared" si="3"/>
        <v/>
      </c>
      <c r="J83" s="12">
        <f t="shared" si="5"/>
        <v>80</v>
      </c>
      <c r="K83" s="1"/>
      <c r="L83" s="44" t="str">
        <f>IF(K83="","",IF(VLOOKUP(K83,PlanTareas!$C:$D,2,FALSE)=0,"",VLOOKUP(K83,PlanTareas!$C:$D,2,FALSE)))</f>
        <v/>
      </c>
      <c r="M83" s="29"/>
    </row>
    <row r="84" spans="2:13" x14ac:dyDescent="0.35">
      <c r="B84" s="5">
        <f t="shared" si="4"/>
        <v>81</v>
      </c>
      <c r="C84" s="6"/>
      <c r="D84" s="7"/>
      <c r="E84" s="15"/>
      <c r="F84" s="1"/>
      <c r="G84" s="54" t="str">
        <f t="shared" si="3"/>
        <v/>
      </c>
      <c r="J84" s="12">
        <f t="shared" si="5"/>
        <v>81</v>
      </c>
      <c r="K84" s="1"/>
      <c r="L84" s="44" t="str">
        <f>IF(K84="","",IF(VLOOKUP(K84,PlanTareas!$C:$D,2,FALSE)=0,"",VLOOKUP(K84,PlanTareas!$C:$D,2,FALSE)))</f>
        <v/>
      </c>
      <c r="M84" s="29"/>
    </row>
    <row r="85" spans="2:13" x14ac:dyDescent="0.35">
      <c r="B85" s="5">
        <f t="shared" si="4"/>
        <v>82</v>
      </c>
      <c r="C85" s="6"/>
      <c r="D85" s="7"/>
      <c r="E85" s="15"/>
      <c r="F85" s="1"/>
      <c r="G85" s="54" t="str">
        <f t="shared" si="3"/>
        <v/>
      </c>
      <c r="J85" s="12">
        <f t="shared" si="5"/>
        <v>82</v>
      </c>
      <c r="K85" s="1"/>
      <c r="L85" s="44" t="str">
        <f>IF(K85="","",IF(VLOOKUP(K85,PlanTareas!$C:$D,2,FALSE)=0,"",VLOOKUP(K85,PlanTareas!$C:$D,2,FALSE)))</f>
        <v/>
      </c>
      <c r="M85" s="29"/>
    </row>
    <row r="86" spans="2:13" x14ac:dyDescent="0.35">
      <c r="B86" s="5">
        <f t="shared" si="4"/>
        <v>83</v>
      </c>
      <c r="C86" s="6"/>
      <c r="D86" s="7"/>
      <c r="E86" s="15"/>
      <c r="F86" s="1"/>
      <c r="G86" s="54" t="str">
        <f t="shared" si="3"/>
        <v/>
      </c>
      <c r="J86" s="12">
        <f t="shared" si="5"/>
        <v>83</v>
      </c>
      <c r="K86" s="26"/>
      <c r="L86" s="44" t="str">
        <f>IF(K86="","",IF(VLOOKUP(K86,PlanTareas!$C:$D,2,FALSE)=0,"",VLOOKUP(K86,PlanTareas!$C:$D,2,FALSE)))</f>
        <v/>
      </c>
      <c r="M86" s="29"/>
    </row>
    <row r="87" spans="2:13" x14ac:dyDescent="0.35">
      <c r="B87" s="5">
        <f t="shared" si="4"/>
        <v>84</v>
      </c>
      <c r="C87" s="6"/>
      <c r="D87" s="7"/>
      <c r="E87" s="15"/>
      <c r="F87" s="1"/>
      <c r="G87" s="54" t="str">
        <f t="shared" si="3"/>
        <v/>
      </c>
      <c r="J87" s="12">
        <f t="shared" si="5"/>
        <v>84</v>
      </c>
      <c r="K87" s="26"/>
      <c r="L87" s="44" t="str">
        <f>IF(K87="","",IF(VLOOKUP(K87,PlanTareas!$C:$D,2,FALSE)=0,"",VLOOKUP(K87,PlanTareas!$C:$D,2,FALSE)))</f>
        <v/>
      </c>
      <c r="M87" s="29"/>
    </row>
    <row r="88" spans="2:13" x14ac:dyDescent="0.35">
      <c r="B88" s="5">
        <f t="shared" si="4"/>
        <v>85</v>
      </c>
      <c r="C88" s="6"/>
      <c r="D88" s="7"/>
      <c r="E88" s="15"/>
      <c r="F88" s="1"/>
      <c r="G88" s="54" t="str">
        <f t="shared" si="3"/>
        <v/>
      </c>
      <c r="J88" s="12">
        <f t="shared" si="5"/>
        <v>85</v>
      </c>
      <c r="K88" s="1"/>
      <c r="L88" s="44" t="str">
        <f>IF(K88="","",IF(VLOOKUP(K88,PlanTareas!$C:$D,2,FALSE)=0,"",VLOOKUP(K88,PlanTareas!$C:$D,2,FALSE)))</f>
        <v/>
      </c>
      <c r="M88" s="29"/>
    </row>
    <row r="89" spans="2:13" x14ac:dyDescent="0.35">
      <c r="B89" s="5">
        <f t="shared" si="4"/>
        <v>86</v>
      </c>
      <c r="C89" s="6"/>
      <c r="D89" s="7"/>
      <c r="E89" s="15"/>
      <c r="F89" s="1"/>
      <c r="G89" s="54" t="str">
        <f t="shared" si="3"/>
        <v/>
      </c>
      <c r="J89" s="12">
        <f t="shared" si="5"/>
        <v>86</v>
      </c>
      <c r="K89" s="26"/>
      <c r="L89" s="44" t="str">
        <f>IF(K89="","",IF(VLOOKUP(K89,PlanTareas!$C:$D,2,FALSE)=0,"",VLOOKUP(K89,PlanTareas!$C:$D,2,FALSE)))</f>
        <v/>
      </c>
      <c r="M89" s="29"/>
    </row>
    <row r="90" spans="2:13" x14ac:dyDescent="0.35">
      <c r="B90" s="5">
        <f t="shared" si="4"/>
        <v>87</v>
      </c>
      <c r="C90" s="6"/>
      <c r="D90" s="7"/>
      <c r="E90" s="15"/>
      <c r="F90" s="1"/>
      <c r="G90" s="54" t="str">
        <f t="shared" si="3"/>
        <v/>
      </c>
      <c r="J90" s="12">
        <f t="shared" si="5"/>
        <v>87</v>
      </c>
      <c r="K90" s="1"/>
      <c r="L90" s="44" t="str">
        <f>IF(K90="","",IF(VLOOKUP(K90,PlanTareas!$C:$D,2,FALSE)=0,"",VLOOKUP(K90,PlanTareas!$C:$D,2,FALSE)))</f>
        <v/>
      </c>
      <c r="M90" s="29"/>
    </row>
    <row r="91" spans="2:13" x14ac:dyDescent="0.35">
      <c r="B91" s="5">
        <f t="shared" si="4"/>
        <v>88</v>
      </c>
      <c r="C91" s="6"/>
      <c r="D91" s="7"/>
      <c r="E91" s="15"/>
      <c r="F91" s="1"/>
      <c r="G91" s="54" t="str">
        <f t="shared" si="3"/>
        <v/>
      </c>
      <c r="J91" s="12">
        <f t="shared" si="5"/>
        <v>88</v>
      </c>
      <c r="K91" s="26"/>
      <c r="L91" s="44" t="str">
        <f>IF(K91="","",IF(VLOOKUP(K91,PlanTareas!$C:$D,2,FALSE)=0,"",VLOOKUP(K91,PlanTareas!$C:$D,2,FALSE)))</f>
        <v/>
      </c>
      <c r="M91" s="29"/>
    </row>
    <row r="92" spans="2:13" x14ac:dyDescent="0.35">
      <c r="B92" s="5">
        <f t="shared" si="4"/>
        <v>89</v>
      </c>
      <c r="C92" s="6"/>
      <c r="D92" s="7"/>
      <c r="E92" s="15"/>
      <c r="F92" s="1"/>
      <c r="G92" s="54" t="str">
        <f t="shared" si="3"/>
        <v/>
      </c>
      <c r="J92" s="12">
        <f t="shared" si="5"/>
        <v>89</v>
      </c>
      <c r="K92" s="1"/>
      <c r="L92" s="44" t="str">
        <f>IF(K92="","",IF(VLOOKUP(K92,PlanTareas!$C:$D,2,FALSE)=0,"",VLOOKUP(K92,PlanTareas!$C:$D,2,FALSE)))</f>
        <v/>
      </c>
      <c r="M92" s="30"/>
    </row>
    <row r="93" spans="2:13" x14ac:dyDescent="0.35">
      <c r="B93" s="5">
        <f t="shared" si="4"/>
        <v>90</v>
      </c>
      <c r="C93" s="6"/>
      <c r="D93" s="7"/>
      <c r="E93" s="15"/>
      <c r="F93" s="1"/>
      <c r="G93" s="54" t="str">
        <f t="shared" si="3"/>
        <v/>
      </c>
      <c r="J93" s="12">
        <f t="shared" si="5"/>
        <v>90</v>
      </c>
      <c r="K93" s="1"/>
      <c r="L93" s="44" t="str">
        <f>IF(K93="","",IF(VLOOKUP(K93,PlanTareas!$C:$D,2,FALSE)=0,"",VLOOKUP(K93,PlanTareas!$C:$D,2,FALSE)))</f>
        <v/>
      </c>
      <c r="M93" s="29"/>
    </row>
    <row r="94" spans="2:13" x14ac:dyDescent="0.35">
      <c r="B94" s="5">
        <f t="shared" si="4"/>
        <v>91</v>
      </c>
      <c r="C94" s="6"/>
      <c r="D94" s="7"/>
      <c r="E94" s="15"/>
      <c r="F94" s="1"/>
      <c r="G94" s="54" t="str">
        <f t="shared" si="3"/>
        <v/>
      </c>
      <c r="J94" s="12">
        <f t="shared" si="5"/>
        <v>91</v>
      </c>
      <c r="K94" s="1"/>
      <c r="L94" s="44" t="str">
        <f>IF(K94="","",IF(VLOOKUP(K94,PlanTareas!$C:$D,2,FALSE)=0,"",VLOOKUP(K94,PlanTareas!$C:$D,2,FALSE)))</f>
        <v/>
      </c>
      <c r="M94" s="29"/>
    </row>
    <row r="95" spans="2:13" x14ac:dyDescent="0.35">
      <c r="B95" s="5">
        <f t="shared" si="4"/>
        <v>92</v>
      </c>
      <c r="C95" s="6"/>
      <c r="D95" s="7"/>
      <c r="E95" s="15"/>
      <c r="F95" s="1"/>
      <c r="G95" s="54" t="str">
        <f t="shared" si="3"/>
        <v/>
      </c>
      <c r="J95" s="12">
        <f t="shared" si="5"/>
        <v>92</v>
      </c>
      <c r="K95" s="1"/>
      <c r="L95" s="44" t="str">
        <f>IF(K95="","",IF(VLOOKUP(K95,PlanTareas!$C:$D,2,FALSE)=0,"",VLOOKUP(K95,PlanTareas!$C:$D,2,FALSE)))</f>
        <v/>
      </c>
      <c r="M95" s="29"/>
    </row>
    <row r="96" spans="2:13" x14ac:dyDescent="0.35">
      <c r="B96" s="5">
        <f t="shared" si="4"/>
        <v>93</v>
      </c>
      <c r="C96" s="6"/>
      <c r="D96" s="7"/>
      <c r="E96" s="15"/>
      <c r="F96" s="1"/>
      <c r="G96" s="54" t="str">
        <f t="shared" si="3"/>
        <v/>
      </c>
      <c r="J96" s="12">
        <f t="shared" si="5"/>
        <v>93</v>
      </c>
      <c r="K96" s="1"/>
      <c r="L96" s="44" t="str">
        <f>IF(K96="","",IF(VLOOKUP(K96,PlanTareas!$C:$D,2,FALSE)=0,"",VLOOKUP(K96,PlanTareas!$C:$D,2,FALSE)))</f>
        <v/>
      </c>
      <c r="M96" s="29"/>
    </row>
    <row r="97" spans="2:13" x14ac:dyDescent="0.35">
      <c r="B97" s="5">
        <f t="shared" si="4"/>
        <v>94</v>
      </c>
      <c r="C97" s="6"/>
      <c r="D97" s="7"/>
      <c r="E97" s="15"/>
      <c r="F97" s="1"/>
      <c r="G97" s="54" t="str">
        <f t="shared" si="3"/>
        <v/>
      </c>
      <c r="J97" s="12">
        <f t="shared" si="5"/>
        <v>94</v>
      </c>
      <c r="K97" s="1"/>
      <c r="L97" s="44" t="str">
        <f>IF(K97="","",IF(VLOOKUP(K97,PlanTareas!$C:$D,2,FALSE)=0,"",VLOOKUP(K97,PlanTareas!$C:$D,2,FALSE)))</f>
        <v/>
      </c>
      <c r="M97" s="29"/>
    </row>
    <row r="98" spans="2:13" x14ac:dyDescent="0.35">
      <c r="B98" s="5">
        <f t="shared" si="4"/>
        <v>95</v>
      </c>
      <c r="C98" s="6"/>
      <c r="D98" s="7"/>
      <c r="E98" s="15"/>
      <c r="F98" s="1"/>
      <c r="G98" s="54" t="str">
        <f t="shared" si="3"/>
        <v/>
      </c>
      <c r="J98" s="12">
        <f t="shared" si="5"/>
        <v>95</v>
      </c>
      <c r="K98" s="1"/>
      <c r="L98" s="44" t="str">
        <f>IF(K98="","",IF(VLOOKUP(K98,PlanTareas!$C:$D,2,FALSE)=0,"",VLOOKUP(K98,PlanTareas!$C:$D,2,FALSE)))</f>
        <v/>
      </c>
      <c r="M98" s="30"/>
    </row>
    <row r="99" spans="2:13" x14ac:dyDescent="0.35">
      <c r="B99" s="5">
        <f t="shared" si="4"/>
        <v>96</v>
      </c>
      <c r="C99" s="6"/>
      <c r="D99" s="7"/>
      <c r="E99" s="15"/>
      <c r="F99" s="1"/>
      <c r="G99" s="54" t="str">
        <f t="shared" si="3"/>
        <v/>
      </c>
      <c r="J99" s="12">
        <f t="shared" si="5"/>
        <v>96</v>
      </c>
      <c r="K99" s="32"/>
      <c r="L99" s="44" t="str">
        <f>IF(K99="","",IF(VLOOKUP(K99,PlanTareas!$C:$D,2,FALSE)=0,"",VLOOKUP(K99,PlanTareas!$C:$D,2,FALSE)))</f>
        <v/>
      </c>
      <c r="M99" s="34"/>
    </row>
    <row r="100" spans="2:13" x14ac:dyDescent="0.35">
      <c r="B100" s="5">
        <f t="shared" si="4"/>
        <v>97</v>
      </c>
      <c r="C100" s="6"/>
      <c r="D100" s="7"/>
      <c r="E100" s="15"/>
      <c r="F100" s="1"/>
      <c r="G100" s="54" t="str">
        <f t="shared" si="3"/>
        <v/>
      </c>
      <c r="J100" s="12">
        <f t="shared" si="5"/>
        <v>97</v>
      </c>
    </row>
    <row r="101" spans="2:13" x14ac:dyDescent="0.35">
      <c r="B101" s="5">
        <f t="shared" si="4"/>
        <v>98</v>
      </c>
      <c r="C101" s="9"/>
      <c r="D101" s="10"/>
      <c r="E101" s="31"/>
      <c r="F101" s="32"/>
      <c r="G101" s="55" t="str">
        <f t="shared" si="3"/>
        <v/>
      </c>
      <c r="J101" s="12">
        <f t="shared" si="5"/>
        <v>98</v>
      </c>
    </row>
    <row r="102" spans="2:13" x14ac:dyDescent="0.35">
      <c r="B102" s="5">
        <f t="shared" si="4"/>
        <v>99</v>
      </c>
      <c r="J102" s="12">
        <f t="shared" si="5"/>
        <v>99</v>
      </c>
    </row>
    <row r="103" spans="2:13" x14ac:dyDescent="0.35">
      <c r="B103" s="8">
        <f t="shared" si="4"/>
        <v>100</v>
      </c>
      <c r="J103" s="33">
        <f t="shared" si="5"/>
        <v>100</v>
      </c>
    </row>
  </sheetData>
  <mergeCells count="3">
    <mergeCell ref="F1:H1"/>
    <mergeCell ref="K1:N1"/>
    <mergeCell ref="B1:D1"/>
  </mergeCells>
  <dataValidations count="2">
    <dataValidation type="list" allowBlank="1" showInputMessage="1" showErrorMessage="1" sqref="K49:K99 C26:C101" xr:uid="{90FD2708-29E0-D84B-B064-3701A665BD24}">
      <formula1>CodigosActividad</formula1>
    </dataValidation>
    <dataValidation type="whole" allowBlank="1" showInputMessage="1" showErrorMessage="1" errorTitle="Progreso%" error="El progreso es un valor entre 0 y 100" sqref="F4:F101" xr:uid="{DBFC46A3-637D-174C-91B1-345875F839F4}">
      <formula1>0</formula1>
      <formula2>100</formula2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whole" allowBlank="1" showInputMessage="1" showErrorMessage="1" errorTitle="Semana máximo planificado" error="No se puede superar el maximo planificado" xr:uid="{074E67D9-BE6D-9549-A537-9D85F9943BB1}">
          <x14:formula1>
            <xm:f>1</xm:f>
          </x14:formula1>
          <x14:formula2>
            <xm:f>DatosProyecto!$A$3</xm:f>
          </x14:formula2>
          <xm:sqref>D51:D101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11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28</vt:i4>
      </vt:variant>
    </vt:vector>
  </HeadingPairs>
  <TitlesOfParts>
    <vt:vector size="40" baseType="lpstr">
      <vt:lpstr>Equipo</vt:lpstr>
      <vt:lpstr>DatosProyecto</vt:lpstr>
      <vt:lpstr>PlanTareas</vt:lpstr>
      <vt:lpstr>resumen EVM</vt:lpstr>
      <vt:lpstr>CM</vt:lpstr>
      <vt:lpstr>PM</vt:lpstr>
      <vt:lpstr>GG</vt:lpstr>
      <vt:lpstr>LP</vt:lpstr>
      <vt:lpstr>GM</vt:lpstr>
      <vt:lpstr>Progresotareas</vt:lpstr>
      <vt:lpstr>ProgresoSemanal</vt:lpstr>
      <vt:lpstr>Gráfico EVM</vt:lpstr>
      <vt:lpstr>CodigosActividad</vt:lpstr>
      <vt:lpstr>PlanTareas!EsfuerzodelPlan</vt:lpstr>
      <vt:lpstr>Progresotareas!EsfuerzodelPlan</vt:lpstr>
      <vt:lpstr>FasesProceso</vt:lpstr>
      <vt:lpstr>CM!log_CodigosActividad</vt:lpstr>
      <vt:lpstr>GG!log_CodigosActividad</vt:lpstr>
      <vt:lpstr>GM!log_CodigosActividad</vt:lpstr>
      <vt:lpstr>LP!log_CodigosActividad</vt:lpstr>
      <vt:lpstr>PM!log_CodigosActividad</vt:lpstr>
      <vt:lpstr>CM!log_HorasTrabajadas</vt:lpstr>
      <vt:lpstr>GG!log_HorasTrabajadas</vt:lpstr>
      <vt:lpstr>GM!log_HorasTrabajadas</vt:lpstr>
      <vt:lpstr>LP!log_HorasTrabajadas</vt:lpstr>
      <vt:lpstr>PM!log_HorasTrabajadas</vt:lpstr>
      <vt:lpstr>CM!log_PorcentajeTareas</vt:lpstr>
      <vt:lpstr>GG!log_PorcentajeTareas</vt:lpstr>
      <vt:lpstr>GM!log_PorcentajeTareas</vt:lpstr>
      <vt:lpstr>LP!log_PorcentajeTareas</vt:lpstr>
      <vt:lpstr>PM!log_PorcentajeTareas</vt:lpstr>
      <vt:lpstr>CM!log_SemanaTrabajada</vt:lpstr>
      <vt:lpstr>GG!log_SemanaTrabajada</vt:lpstr>
      <vt:lpstr>GM!log_SemanaTrabajada</vt:lpstr>
      <vt:lpstr>LP!log_SemanaTrabajada</vt:lpstr>
      <vt:lpstr>PM!log_SemanaTrabajada</vt:lpstr>
      <vt:lpstr>PlanTareas!SemanadelPlan</vt:lpstr>
      <vt:lpstr>Progresotareas!SemanadelPlan</vt:lpstr>
      <vt:lpstr>PlanTareas!TareasdelPlan</vt:lpstr>
      <vt:lpstr>Progresotareas!TareasdelPlan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paula maestro</cp:lastModifiedBy>
  <dcterms:created xsi:type="dcterms:W3CDTF">2017-03-07T10:39:41Z</dcterms:created>
  <dcterms:modified xsi:type="dcterms:W3CDTF">2020-11-16T01:11:24Z</dcterms:modified>
</cp:coreProperties>
</file>