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3"/>
    <sheet name="numerical_integration_performan" sheetId="2" state="visible" r:id="rId4"/>
    <sheet name="perf_beta_eq_zero" sheetId="3" state="visible" r:id="rId5"/>
    <sheet name="perf_x_eq_mu" sheetId="4" state="visible" r:id="rId6"/>
    <sheet name="perf_general" sheetId="5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<sst xmlns="http://schemas.openxmlformats.org/spreadsheetml/2006/main" count="246" uniqueCount="60">
  <si>
    <t xml:space="preserve">x </t>
  </si>
  <si>
    <t xml:space="preserve">alpha</t>
  </si>
  <si>
    <t xml:space="preserve">beta </t>
  </si>
  <si>
    <t xml:space="preserve">mu </t>
  </si>
  <si>
    <t xml:space="preserve">delta</t>
  </si>
  <si>
    <t xml:space="preserve">N</t>
  </si>
  <si>
    <t xml:space="preserve">|R_N|</t>
  </si>
  <si>
    <t xml:space="preserve">½</t>
  </si>
  <si>
    <t xml:space="preserve">¼</t>
  </si>
  <si>
    <t xml:space="preserve">1/3</t>
  </si>
  <si>
    <t xml:space="preserve">7/2</t>
  </si>
  <si>
    <t xml:space="preserve">-</t>
  </si>
  <si>
    <t xml:space="preserve">2/10</t>
  </si>
  <si>
    <t xml:space="preserve">1/10</t>
  </si>
  <si>
    <t xml:space="preserve">N1</t>
  </si>
  <si>
    <t xml:space="preserve">N2</t>
  </si>
  <si>
    <t xml:space="preserve">N3</t>
  </si>
  <si>
    <t xml:space="preserve">Case 1</t>
  </si>
  <si>
    <t xml:space="preserve">Case 2</t>
  </si>
  <si>
    <t xml:space="preserve">Case 3</t>
  </si>
  <si>
    <t xml:space="preserve">x</t>
  </si>
  <si>
    <t xml:space="preserve">beta</t>
  </si>
  <si>
    <t xml:space="preserve">mu</t>
  </si>
  <si>
    <t xml:space="preserve">N = 1000</t>
  </si>
  <si>
    <t xml:space="preserve">time (s)</t>
  </si>
  <si>
    <t xml:space="preserve">original</t>
  </si>
  <si>
    <t xml:space="preserve">optimizations</t>
  </si>
  <si>
    <t xml:space="preserve">C++ compiler: clang 18.1.3</t>
  </si>
  <si>
    <t xml:space="preserve">Linux Ubuntu 24.04</t>
  </si>
  <si>
    <t xml:space="preserve">Small dataset</t>
  </si>
  <si>
    <t xml:space="preserve">Err &lt; 5e-13</t>
  </si>
  <si>
    <t xml:space="preserve">Median err</t>
  </si>
  <si>
    <t xml:space="preserve">Mean err</t>
  </si>
  <si>
    <t xml:space="preserve">Time Python (s)</t>
  </si>
  <si>
    <t xml:space="preserve">avg microseconds</t>
  </si>
  <si>
    <t xml:space="preserve">SciPy</t>
  </si>
  <si>
    <t xml:space="preserve">Paper</t>
  </si>
  <si>
    <t xml:space="preserve">Method</t>
  </si>
  <si>
    <t xml:space="preserve">Count</t>
  </si>
  <si>
    <t xml:space="preserve">%</t>
  </si>
  <si>
    <t xml:space="preserve">min</t>
  </si>
  <si>
    <t xml:space="preserve">max</t>
  </si>
  <si>
    <t xml:space="preserve">integration</t>
  </si>
  <si>
    <t xml:space="preserve">series</t>
  </si>
  <si>
    <t xml:space="preserve">Large dataset</t>
  </si>
  <si>
    <t xml:space="preserve">asymptotic_alpha</t>
  </si>
  <si>
    <t xml:space="preserve">asymptotic_xmu</t>
  </si>
  <si>
    <t xml:space="preserve">Large dataset | Hard instances</t>
  </si>
  <si>
    <t xml:space="preserve">Cases mpmath &gt; 300 digits</t>
  </si>
  <si>
    <t xml:space="preserve">asymptotic_mu</t>
  </si>
  <si>
    <t xml:space="preserve">bessel_series_xmu</t>
  </si>
  <si>
    <t xml:space="preserve">hermite_series_beta</t>
  </si>
  <si>
    <t xml:space="preserve">hermite_series_xmu</t>
  </si>
  <si>
    <t xml:space="preserve">INTEGRATION ONLY</t>
  </si>
  <si>
    <t xml:space="preserve">Inf = 11</t>
  </si>
  <si>
    <t xml:space="preserve">total</t>
  </si>
  <si>
    <t xml:space="preserve">ALGORITHM</t>
  </si>
  <si>
    <t xml:space="preserve">Inf = 18</t>
  </si>
  <si>
    <t xml:space="preserve">asymptotic_delta</t>
  </si>
  <si>
    <t xml:space="preserve">Inf = 10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</si>
</sst>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"/>
    <numFmt numFmtId="166" formatCode="0.00E+00"/>
    <numFmt numFmtId="167" formatCode="0.00000000000000E+00"/>
    <numFmt numFmtId="168" formatCode="0.00%"/>
    <numFmt numFmtId="169" formatCode="0.00"/>
    <numFmt numFmtId="170" formatCode="0.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C9211E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  <fill>
      <patternFill patternType="solid">
        <fgColor rgb="FFDDE8CB"/>
        <bgColor rgb="FFFFFFD7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0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K1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O10" activeCellId="0" sqref="O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36"/>
    <col collapsed="false" customWidth="true" hidden="false" outlineLevel="0" max="2" min="2" style="1" width="6.24"/>
    <col collapsed="false" customWidth="true" hidden="false" outlineLevel="0" max="3" min="3" style="1" width="5.88"/>
    <col collapsed="false" customWidth="true" hidden="false" outlineLevel="0" max="4" min="4" style="1" width="4.84"/>
    <col collapsed="false" customWidth="true" hidden="false" outlineLevel="0" max="5" min="5" style="1" width="5.71"/>
    <col collapsed="false" customWidth="true" hidden="false" outlineLevel="0" max="6" min="6" style="1" width="4.84"/>
    <col collapsed="false" customWidth="true" hidden="false" outlineLevel="0" max="11" min="7" style="1" width="9.36"/>
  </cols>
  <sheetData>
    <row r="3" customFormat="false" ht="12.8" hidden="false" customHeight="false" outlineLevel="0" collapsed="false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n">
        <v>3.7</v>
      </c>
      <c r="I3" s="2" t="n">
        <v>3.71</v>
      </c>
      <c r="J3" s="2" t="n">
        <v>3.72</v>
      </c>
      <c r="K3" s="2" t="n">
        <v>3.73</v>
      </c>
    </row>
    <row r="4" customFormat="false" ht="12.8" hidden="false" customHeight="false" outlineLevel="0" collapsed="false">
      <c r="A4" s="3" t="s">
        <v>7</v>
      </c>
      <c r="B4" s="2" t="n">
        <v>2</v>
      </c>
      <c r="C4" s="2" t="n">
        <v>1</v>
      </c>
      <c r="D4" s="3" t="s">
        <v>8</v>
      </c>
      <c r="E4" s="2" t="n">
        <v>3</v>
      </c>
      <c r="F4" s="2" t="n">
        <v>10</v>
      </c>
      <c r="G4" s="4" t="n">
        <v>4.66E-009</v>
      </c>
      <c r="H4" s="4" t="n">
        <v>5.59E-009</v>
      </c>
      <c r="I4" s="4" t="n">
        <v>3.56E-009</v>
      </c>
      <c r="J4" s="4" t="n">
        <v>9.94E-009</v>
      </c>
      <c r="K4" s="4" t="n">
        <v>2.56E-008</v>
      </c>
    </row>
    <row r="5" customFormat="false" ht="12.8" hidden="false" customHeight="false" outlineLevel="0" collapsed="false">
      <c r="A5" s="3" t="s">
        <v>9</v>
      </c>
      <c r="B5" s="2" t="n">
        <v>5</v>
      </c>
      <c r="C5" s="2" t="n">
        <v>-1</v>
      </c>
      <c r="D5" s="3" t="s">
        <v>8</v>
      </c>
      <c r="E5" s="2" t="n">
        <v>1</v>
      </c>
      <c r="F5" s="2" t="n">
        <v>50</v>
      </c>
      <c r="G5" s="4" t="n">
        <v>2.52E-072</v>
      </c>
      <c r="H5" s="4" t="n">
        <v>2.58E-072</v>
      </c>
      <c r="I5" s="4" t="n">
        <v>2.42E-073</v>
      </c>
      <c r="J5" s="4" t="n">
        <v>2.77E-073</v>
      </c>
      <c r="K5" s="4" t="n">
        <v>3.15E-073</v>
      </c>
    </row>
    <row r="6" customFormat="false" ht="12.8" hidden="false" customHeight="false" outlineLevel="0" collapsed="false">
      <c r="A6" s="2" t="n">
        <v>4</v>
      </c>
      <c r="B6" s="2" t="n">
        <v>15</v>
      </c>
      <c r="C6" s="2" t="n">
        <v>-6</v>
      </c>
      <c r="D6" s="3" t="s">
        <v>10</v>
      </c>
      <c r="E6" s="2" t="n">
        <v>10</v>
      </c>
      <c r="F6" s="2" t="n">
        <v>20</v>
      </c>
      <c r="G6" s="4" t="n">
        <v>2.72E-060</v>
      </c>
      <c r="H6" s="4" t="n">
        <v>5.59E-060</v>
      </c>
      <c r="I6" s="4" t="n">
        <v>6.51E-061</v>
      </c>
      <c r="J6" s="4" t="n">
        <v>8.63E-063</v>
      </c>
      <c r="K6" s="4" t="s">
        <v>11</v>
      </c>
    </row>
    <row r="7" customFormat="false" ht="12.8" hidden="false" customHeight="false" outlineLevel="0" collapsed="false">
      <c r="A7" s="2" t="s">
        <v>12</v>
      </c>
      <c r="B7" s="2" t="n">
        <v>1</v>
      </c>
      <c r="C7" s="3" t="s">
        <v>7</v>
      </c>
      <c r="D7" s="3" t="s">
        <v>13</v>
      </c>
      <c r="E7" s="3" t="s">
        <v>7</v>
      </c>
      <c r="F7" s="2" t="n">
        <v>50</v>
      </c>
      <c r="G7" s="4" t="n">
        <v>1.05E-033</v>
      </c>
      <c r="H7" s="4" t="n">
        <v>1.09E-033</v>
      </c>
      <c r="I7" s="4" t="n">
        <v>7.89E-034</v>
      </c>
      <c r="J7" s="4" t="n">
        <v>9.8E-034</v>
      </c>
      <c r="K7" s="4" t="n">
        <v>9.8E-034</v>
      </c>
    </row>
    <row r="13" customFormat="false" ht="12.8" hidden="false" customHeight="false" outlineLevel="0" collapsed="false">
      <c r="A13" s="2" t="s">
        <v>0</v>
      </c>
      <c r="B13" s="2" t="s">
        <v>1</v>
      </c>
      <c r="C13" s="2" t="s">
        <v>2</v>
      </c>
      <c r="D13" s="2" t="s">
        <v>3</v>
      </c>
      <c r="E13" s="2" t="s">
        <v>4</v>
      </c>
      <c r="F13" s="1" t="s">
        <v>14</v>
      </c>
      <c r="G13" s="1" t="s">
        <v>15</v>
      </c>
      <c r="H13" s="1" t="s">
        <v>16</v>
      </c>
    </row>
    <row r="14" customFormat="false" ht="12.8" hidden="false" customHeight="false" outlineLevel="0" collapsed="false">
      <c r="A14" s="3" t="s">
        <v>7</v>
      </c>
      <c r="B14" s="2" t="n">
        <v>2</v>
      </c>
      <c r="C14" s="2" t="n">
        <v>1</v>
      </c>
      <c r="D14" s="3" t="s">
        <v>8</v>
      </c>
      <c r="E14" s="2" t="n">
        <v>3</v>
      </c>
      <c r="F14" s="1" t="n">
        <v>27</v>
      </c>
      <c r="G14" s="1" t="n">
        <v>32</v>
      </c>
      <c r="H14" s="1" t="n">
        <v>15</v>
      </c>
    </row>
    <row r="15" customFormat="false" ht="12.8" hidden="false" customHeight="false" outlineLevel="0" collapsed="false">
      <c r="A15" s="3" t="s">
        <v>9</v>
      </c>
      <c r="B15" s="2" t="n">
        <v>5</v>
      </c>
      <c r="C15" s="2" t="n">
        <v>-1</v>
      </c>
      <c r="D15" s="3" t="s">
        <v>8</v>
      </c>
      <c r="E15" s="2" t="n">
        <v>1</v>
      </c>
      <c r="F15" s="1" t="n">
        <v>12</v>
      </c>
      <c r="G15" s="1" t="n">
        <v>17</v>
      </c>
      <c r="H15" s="1" t="n">
        <v>14</v>
      </c>
    </row>
    <row r="16" customFormat="false" ht="12.8" hidden="false" customHeight="false" outlineLevel="0" collapsed="false">
      <c r="A16" s="2" t="n">
        <v>4</v>
      </c>
      <c r="B16" s="2" t="n">
        <v>15</v>
      </c>
      <c r="C16" s="2" t="n">
        <v>-6</v>
      </c>
      <c r="D16" s="3" t="s">
        <v>10</v>
      </c>
      <c r="E16" s="2" t="n">
        <v>10</v>
      </c>
      <c r="F16" s="1" t="n">
        <v>63</v>
      </c>
      <c r="G16" s="1" t="n">
        <v>67</v>
      </c>
      <c r="H16" s="1" t="n">
        <v>17</v>
      </c>
    </row>
    <row r="17" customFormat="false" ht="12.8" hidden="false" customHeight="false" outlineLevel="0" collapsed="false">
      <c r="A17" s="2" t="s">
        <v>12</v>
      </c>
      <c r="B17" s="2" t="n">
        <v>1</v>
      </c>
      <c r="C17" s="3" t="s">
        <v>7</v>
      </c>
      <c r="D17" s="3" t="s">
        <v>13</v>
      </c>
      <c r="E17" s="3" t="s">
        <v>7</v>
      </c>
      <c r="F17" s="1" t="n">
        <v>22</v>
      </c>
      <c r="G17" s="1" t="n">
        <v>25</v>
      </c>
      <c r="H17" s="1" t="n">
        <v>19</v>
      </c>
    </row>
    <row r="18" customFormat="false" ht="12.8" hidden="false" customHeight="false" outlineLevel="0" collapsed="false">
      <c r="A18" s="1" t="n">
        <v>2</v>
      </c>
      <c r="B18" s="1" t="n">
        <v>3</v>
      </c>
      <c r="C18" s="1" t="n">
        <v>2</v>
      </c>
      <c r="D18" s="1" t="n">
        <v>1</v>
      </c>
      <c r="E18" s="1" t="n">
        <v>2</v>
      </c>
      <c r="F18" s="1" t="n">
        <v>42</v>
      </c>
      <c r="G18" s="1" t="n">
        <v>152</v>
      </c>
      <c r="H18" s="1" t="n">
        <v>52</v>
      </c>
    </row>
    <row r="19" customFormat="false" ht="12.8" hidden="false" customHeight="false" outlineLevel="0" collapsed="false">
      <c r="A19" s="1" t="n">
        <v>3</v>
      </c>
      <c r="B19" s="1" t="n">
        <v>5</v>
      </c>
      <c r="C19" s="3" t="s">
        <v>7</v>
      </c>
      <c r="D19" s="1" t="n">
        <v>1</v>
      </c>
      <c r="E19" s="1" t="n">
        <v>4</v>
      </c>
      <c r="F19" s="1" t="n">
        <v>29</v>
      </c>
      <c r="G19" s="1" t="n">
        <v>63</v>
      </c>
      <c r="H19" s="1" t="n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G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8" activeCellId="0" sqref="E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65"/>
    <col collapsed="false" customWidth="true" hidden="false" outlineLevel="0" max="2" min="2" style="1" width="21.04"/>
    <col collapsed="false" customWidth="true" hidden="false" outlineLevel="0" max="3" min="3" style="1" width="20.51"/>
    <col collapsed="false" customWidth="true" hidden="false" outlineLevel="0" max="4" min="4" style="1" width="24.39"/>
  </cols>
  <sheetData>
    <row r="3" customFormat="false" ht="12.8" hidden="false" customHeight="false" outlineLevel="0" collapsed="false">
      <c r="B3" s="1" t="s">
        <v>17</v>
      </c>
      <c r="C3" s="1" t="s">
        <v>18</v>
      </c>
      <c r="D3" s="1" t="s">
        <v>19</v>
      </c>
    </row>
    <row r="4" customFormat="false" ht="12.8" hidden="false" customHeight="false" outlineLevel="0" collapsed="false">
      <c r="A4" s="1" t="s">
        <v>20</v>
      </c>
      <c r="B4" s="1" t="n">
        <v>0.5</v>
      </c>
      <c r="C4" s="1" t="n">
        <f aca="false">-10/8</f>
        <v>-1.25</v>
      </c>
      <c r="D4" s="1" t="n">
        <v>-20</v>
      </c>
    </row>
    <row r="5" customFormat="false" ht="12.8" hidden="false" customHeight="false" outlineLevel="0" collapsed="false">
      <c r="A5" s="1" t="s">
        <v>1</v>
      </c>
      <c r="B5" s="1" t="n">
        <v>10.5</v>
      </c>
      <c r="C5" s="1" t="n">
        <v>9</v>
      </c>
      <c r="D5" s="1" t="n">
        <v>50</v>
      </c>
    </row>
    <row r="6" customFormat="false" ht="12.8" hidden="false" customHeight="false" outlineLevel="0" collapsed="false">
      <c r="A6" s="1" t="s">
        <v>21</v>
      </c>
      <c r="B6" s="1" t="n">
        <v>0</v>
      </c>
      <c r="C6" s="1" t="n">
        <v>-5</v>
      </c>
      <c r="D6" s="1" t="n">
        <v>12</v>
      </c>
    </row>
    <row r="7" customFormat="false" ht="12.8" hidden="false" customHeight="false" outlineLevel="0" collapsed="false">
      <c r="A7" s="1" t="s">
        <v>22</v>
      </c>
      <c r="B7" s="1" t="n">
        <v>0.375</v>
      </c>
      <c r="C7" s="1" t="n">
        <v>1</v>
      </c>
      <c r="D7" s="1" t="n">
        <v>1</v>
      </c>
    </row>
    <row r="8" customFormat="false" ht="12.8" hidden="false" customHeight="false" outlineLevel="0" collapsed="false">
      <c r="A8" s="1" t="s">
        <v>4</v>
      </c>
      <c r="B8" s="1" t="n">
        <v>0.44</v>
      </c>
      <c r="C8" s="1" t="n">
        <v>24</v>
      </c>
      <c r="D8" s="1" t="n">
        <v>45</v>
      </c>
    </row>
    <row r="9" customFormat="false" ht="12.8" hidden="false" customHeight="false" outlineLevel="0" collapsed="false">
      <c r="B9" s="5" t="n">
        <v>0.7422276476606</v>
      </c>
      <c r="C9" s="5" t="n">
        <v>0.999999999999734</v>
      </c>
      <c r="D9" s="5" t="n">
        <v>7.44023945728368E-242</v>
      </c>
    </row>
    <row r="10" customFormat="false" ht="12.8" hidden="false" customHeight="false" outlineLevel="0" collapsed="false">
      <c r="D10" s="5"/>
    </row>
    <row r="11" customFormat="false" ht="12.8" hidden="false" customHeight="false" outlineLevel="0" collapsed="false">
      <c r="D11" s="5"/>
    </row>
    <row r="12" customFormat="false" ht="12.8" hidden="false" customHeight="false" outlineLevel="0" collapsed="false">
      <c r="A12" s="1" t="s">
        <v>23</v>
      </c>
      <c r="B12" s="1" t="s">
        <v>24</v>
      </c>
    </row>
    <row r="13" customFormat="false" ht="12.8" hidden="false" customHeight="false" outlineLevel="0" collapsed="false">
      <c r="A13" s="1" t="s">
        <v>25</v>
      </c>
      <c r="B13" s="1" t="n">
        <v>0.0253</v>
      </c>
      <c r="C13" s="1" t="n">
        <v>0.0522</v>
      </c>
      <c r="D13" s="1" t="n">
        <v>0.129</v>
      </c>
    </row>
    <row r="14" customFormat="false" ht="12.8" hidden="false" customHeight="false" outlineLevel="0" collapsed="false">
      <c r="A14" s="1" t="s">
        <v>26</v>
      </c>
      <c r="B14" s="1" t="n">
        <v>0.0219</v>
      </c>
      <c r="C14" s="1" t="n">
        <v>0.0444</v>
      </c>
      <c r="D14" s="1" t="n">
        <v>0.106</v>
      </c>
      <c r="E14" s="1" t="n">
        <f aca="false">B14/B13-1</f>
        <v>-0.134387351778656</v>
      </c>
      <c r="F14" s="1" t="n">
        <f aca="false">C14/C13-1</f>
        <v>-0.149425287356322</v>
      </c>
      <c r="G14" s="1" t="n">
        <f aca="false">D14/D13-1</f>
        <v>-0.178294573643411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M3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6" activeCellId="0" sqref="D1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7.59"/>
    <col collapsed="false" customWidth="true" hidden="false" outlineLevel="0" max="9" min="9" style="1" width="17.24"/>
  </cols>
  <sheetData>
    <row r="1" customFormat="false" ht="12.8" hidden="false" customHeight="false" outlineLevel="0" collapsed="false">
      <c r="B1" s="1" t="s">
        <v>27</v>
      </c>
      <c r="C1" s="1" t="s">
        <v>28</v>
      </c>
    </row>
    <row r="3" customFormat="false" ht="12.8" hidden="false" customHeight="false" outlineLevel="0" collapsed="false">
      <c r="B3" s="6" t="s">
        <v>29</v>
      </c>
    </row>
    <row r="4" customFormat="false" ht="12.8" hidden="false" customHeight="false" outlineLevel="0" collapsed="false">
      <c r="B4" s="6"/>
      <c r="C4" s="6" t="s">
        <v>30</v>
      </c>
      <c r="E4" s="1" t="s">
        <v>31</v>
      </c>
      <c r="F4" s="1" t="s">
        <v>32</v>
      </c>
      <c r="G4" s="1" t="s">
        <v>33</v>
      </c>
      <c r="I4" s="1" t="s">
        <v>34</v>
      </c>
    </row>
    <row r="5" customFormat="false" ht="12.8" hidden="false" customHeight="false" outlineLevel="0" collapsed="false">
      <c r="B5" s="6" t="s">
        <v>35</v>
      </c>
      <c r="C5" s="1" t="n">
        <v>3952</v>
      </c>
      <c r="D5" s="7" t="n">
        <f aca="false">C5/C11</f>
        <v>0.7904</v>
      </c>
      <c r="E5" s="4" t="n">
        <v>9.44E-016</v>
      </c>
      <c r="F5" s="4" t="n">
        <v>0.00099</v>
      </c>
      <c r="G5" s="1" t="n">
        <v>2.45</v>
      </c>
      <c r="H5" s="1" t="n">
        <f aca="false">G5/C11</f>
        <v>0.00049</v>
      </c>
      <c r="I5" s="1" t="n">
        <f aca="false">H5*1000000</f>
        <v>490</v>
      </c>
    </row>
    <row r="6" customFormat="false" ht="12.8" hidden="false" customHeight="false" outlineLevel="0" collapsed="false">
      <c r="B6" s="6" t="s">
        <v>36</v>
      </c>
      <c r="C6" s="1" t="n">
        <v>4988</v>
      </c>
      <c r="D6" s="7" t="n">
        <f aca="false">C6/C11</f>
        <v>0.9976</v>
      </c>
      <c r="E6" s="4" t="n">
        <v>2.66E-015</v>
      </c>
      <c r="F6" s="4" t="n">
        <v>1.53E-014</v>
      </c>
      <c r="G6" s="1" t="n">
        <v>0.1059</v>
      </c>
      <c r="H6" s="1" t="n">
        <f aca="false">G6/C11</f>
        <v>2.118E-005</v>
      </c>
      <c r="I6" s="1" t="n">
        <f aca="false">H6*1000000</f>
        <v>21.18</v>
      </c>
      <c r="J6" s="1" t="n">
        <f aca="false">G5/G6</f>
        <v>23.1350330500472</v>
      </c>
    </row>
    <row r="8" customFormat="false" ht="12.8" hidden="false" customHeight="false" outlineLevel="0" collapsed="false">
      <c r="B8" s="6" t="s">
        <v>37</v>
      </c>
      <c r="C8" s="6" t="s">
        <v>38</v>
      </c>
      <c r="D8" s="6" t="s">
        <v>39</v>
      </c>
      <c r="E8" s="6" t="s">
        <v>40</v>
      </c>
      <c r="F8" s="8" t="n">
        <v>0.25</v>
      </c>
      <c r="G8" s="8" t="n">
        <v>0.5</v>
      </c>
      <c r="H8" s="8" t="n">
        <v>0.75</v>
      </c>
      <c r="I8" s="6" t="s">
        <v>41</v>
      </c>
    </row>
    <row r="9" customFormat="false" ht="12.8" hidden="false" customHeight="false" outlineLevel="0" collapsed="false">
      <c r="B9" s="9" t="s">
        <v>42</v>
      </c>
      <c r="C9" s="10" t="n">
        <v>4121</v>
      </c>
      <c r="D9" s="11" t="n">
        <f aca="false">C9/C11</f>
        <v>0.8242</v>
      </c>
      <c r="E9" s="10" t="n">
        <v>0</v>
      </c>
      <c r="F9" s="12" t="n">
        <v>1.221245E-015</v>
      </c>
      <c r="G9" s="12" t="n">
        <v>4.107825E-015</v>
      </c>
      <c r="H9" s="12" t="n">
        <v>1.44329E-014</v>
      </c>
      <c r="I9" s="12" t="n">
        <v>8.402168E-013</v>
      </c>
      <c r="J9" s="10"/>
      <c r="K9" s="10"/>
      <c r="L9" s="12"/>
      <c r="M9" s="12"/>
    </row>
    <row r="10" customFormat="false" ht="12.8" hidden="false" customHeight="false" outlineLevel="0" collapsed="false">
      <c r="B10" s="9" t="s">
        <v>43</v>
      </c>
      <c r="C10" s="10" t="n">
        <v>879</v>
      </c>
      <c r="D10" s="11" t="n">
        <f aca="false">C10/C11</f>
        <v>0.1758</v>
      </c>
      <c r="E10" s="12" t="n">
        <v>0</v>
      </c>
      <c r="F10" s="12" t="n">
        <v>0</v>
      </c>
      <c r="G10" s="12" t="n">
        <v>2.220446E-016</v>
      </c>
      <c r="H10" s="12" t="n">
        <v>1.110223E-015</v>
      </c>
      <c r="I10" s="12" t="n">
        <v>6.583623E-014</v>
      </c>
      <c r="J10" s="10"/>
      <c r="K10" s="10"/>
      <c r="L10" s="12"/>
      <c r="M10" s="12"/>
    </row>
    <row r="11" customFormat="false" ht="12.8" hidden="false" customHeight="false" outlineLevel="0" collapsed="false">
      <c r="C11" s="6" t="n">
        <f aca="false">SUM(C9:C10)</f>
        <v>5000</v>
      </c>
    </row>
    <row r="14" customFormat="false" ht="12.8" hidden="false" customHeight="false" outlineLevel="0" collapsed="false">
      <c r="B14" s="6" t="s">
        <v>44</v>
      </c>
    </row>
    <row r="15" customFormat="false" ht="12.8" hidden="false" customHeight="false" outlineLevel="0" collapsed="false">
      <c r="B15" s="6"/>
      <c r="C15" s="6" t="s">
        <v>30</v>
      </c>
      <c r="E15" s="1" t="s">
        <v>31</v>
      </c>
      <c r="F15" s="1" t="s">
        <v>32</v>
      </c>
      <c r="G15" s="1" t="s">
        <v>33</v>
      </c>
      <c r="I15" s="1" t="s">
        <v>34</v>
      </c>
    </row>
    <row r="16" customFormat="false" ht="12.8" hidden="false" customHeight="false" outlineLevel="0" collapsed="false">
      <c r="B16" s="6" t="s">
        <v>35</v>
      </c>
      <c r="C16" s="1" t="n">
        <v>3549</v>
      </c>
      <c r="D16" s="7" t="n">
        <f aca="false">C16/C24</f>
        <v>0.729046836483155</v>
      </c>
      <c r="E16" s="4" t="n">
        <v>1.49E-014</v>
      </c>
      <c r="F16" s="4" t="n">
        <v>0.00563</v>
      </c>
      <c r="G16" s="1" t="n">
        <v>2.604</v>
      </c>
      <c r="H16" s="1" t="n">
        <f aca="false">G16/C24</f>
        <v>0.000534921939194741</v>
      </c>
      <c r="I16" s="13" t="n">
        <f aca="false">H16*1000000</f>
        <v>534.921939194741</v>
      </c>
    </row>
    <row r="17" customFormat="false" ht="12.8" hidden="false" customHeight="false" outlineLevel="0" collapsed="false">
      <c r="B17" s="6" t="s">
        <v>36</v>
      </c>
      <c r="C17" s="1" t="n">
        <v>4868</v>
      </c>
      <c r="D17" s="7" t="n">
        <f aca="false">C17/C24</f>
        <v>1</v>
      </c>
      <c r="E17" s="4" t="n">
        <v>1.11E-015</v>
      </c>
      <c r="F17" s="4" t="n">
        <v>1.27E-014</v>
      </c>
      <c r="G17" s="1" t="n">
        <v>0.2185</v>
      </c>
      <c r="H17" s="1" t="n">
        <f aca="false">G17/C24</f>
        <v>4.48849630238291E-005</v>
      </c>
      <c r="I17" s="13" t="n">
        <f aca="false">H17*1000000</f>
        <v>44.8849630238291</v>
      </c>
      <c r="J17" s="1" t="n">
        <f aca="false">G16/G17</f>
        <v>11.9176201372998</v>
      </c>
    </row>
    <row r="19" customFormat="false" ht="12.8" hidden="false" customHeight="false" outlineLevel="0" collapsed="false">
      <c r="B19" s="6" t="s">
        <v>37</v>
      </c>
      <c r="C19" s="6" t="s">
        <v>38</v>
      </c>
      <c r="D19" s="6" t="s">
        <v>39</v>
      </c>
      <c r="E19" s="6" t="s">
        <v>40</v>
      </c>
      <c r="F19" s="8" t="n">
        <v>0.25</v>
      </c>
      <c r="G19" s="8" t="n">
        <v>0.5</v>
      </c>
      <c r="H19" s="8" t="n">
        <v>0.75</v>
      </c>
      <c r="I19" s="6" t="s">
        <v>41</v>
      </c>
    </row>
    <row r="20" customFormat="false" ht="12.8" hidden="false" customHeight="false" outlineLevel="0" collapsed="false">
      <c r="B20" s="9" t="s">
        <v>45</v>
      </c>
      <c r="C20" s="10" t="n">
        <v>301</v>
      </c>
      <c r="D20" s="11" t="n">
        <f aca="false">C20/$C$24</f>
        <v>0.0618323746918652</v>
      </c>
      <c r="E20" s="12" t="n">
        <v>2.220446E-016</v>
      </c>
      <c r="F20" s="12" t="n">
        <v>4.440892E-015</v>
      </c>
      <c r="G20" s="12" t="n">
        <v>1.24345E-014</v>
      </c>
      <c r="H20" s="12" t="n">
        <v>3.463896E-014</v>
      </c>
      <c r="I20" s="12" t="n">
        <v>2.262635E-013</v>
      </c>
      <c r="J20" s="10"/>
      <c r="K20" s="10"/>
      <c r="L20" s="12"/>
      <c r="M20" s="12"/>
    </row>
    <row r="21" customFormat="false" ht="12.8" hidden="false" customHeight="false" outlineLevel="0" collapsed="false">
      <c r="B21" s="9" t="s">
        <v>46</v>
      </c>
      <c r="C21" s="10" t="n">
        <v>620</v>
      </c>
      <c r="D21" s="11" t="n">
        <f aca="false">C21/$C$24</f>
        <v>0.127362366474938</v>
      </c>
      <c r="E21" s="12" t="n">
        <v>0</v>
      </c>
      <c r="F21" s="12" t="n">
        <v>0</v>
      </c>
      <c r="G21" s="12" t="n">
        <v>0</v>
      </c>
      <c r="H21" s="12" t="n">
        <v>2.542411E-014</v>
      </c>
      <c r="I21" s="12" t="n">
        <v>2.309264E-013</v>
      </c>
      <c r="J21" s="10"/>
      <c r="K21" s="10"/>
      <c r="L21" s="12"/>
      <c r="M21" s="12"/>
    </row>
    <row r="22" customFormat="false" ht="12.8" hidden="false" customHeight="false" outlineLevel="0" collapsed="false">
      <c r="B22" s="9" t="s">
        <v>42</v>
      </c>
      <c r="C22" s="10" t="n">
        <v>3137</v>
      </c>
      <c r="D22" s="11" t="n">
        <f aca="false">C22/$C$24</f>
        <v>0.644412489728842</v>
      </c>
      <c r="E22" s="12" t="n">
        <v>0</v>
      </c>
      <c r="F22" s="12" t="n">
        <v>3.330669E-016</v>
      </c>
      <c r="G22" s="12" t="n">
        <v>8.881784E-016</v>
      </c>
      <c r="H22" s="12" t="n">
        <v>4.107825E-015</v>
      </c>
      <c r="I22" s="12" t="n">
        <v>4.836131E-013</v>
      </c>
      <c r="J22" s="10"/>
      <c r="K22" s="10"/>
      <c r="L22" s="12"/>
      <c r="M22" s="12"/>
    </row>
    <row r="23" customFormat="false" ht="12.8" hidden="false" customHeight="false" outlineLevel="0" collapsed="false">
      <c r="B23" s="9" t="s">
        <v>43</v>
      </c>
      <c r="C23" s="10" t="n">
        <v>810</v>
      </c>
      <c r="D23" s="11" t="n">
        <f aca="false">C23/$C$24</f>
        <v>0.166392769104355</v>
      </c>
      <c r="E23" s="12" t="n">
        <v>0</v>
      </c>
      <c r="F23" s="12" t="n">
        <v>3.330669E-016</v>
      </c>
      <c r="G23" s="12" t="n">
        <v>1.332268E-015</v>
      </c>
      <c r="H23" s="12" t="n">
        <v>8.409939E-015</v>
      </c>
      <c r="I23" s="12" t="n">
        <v>4.28324E-013</v>
      </c>
      <c r="J23" s="10"/>
      <c r="K23" s="10"/>
      <c r="L23" s="12"/>
      <c r="M23" s="12"/>
    </row>
    <row r="24" customFormat="false" ht="12.8" hidden="false" customHeight="false" outlineLevel="0" collapsed="false">
      <c r="B24" s="14"/>
      <c r="C24" s="6" t="n">
        <f aca="false">SUM(C20:C23)</f>
        <v>4868</v>
      </c>
      <c r="D24" s="10"/>
      <c r="E24" s="12"/>
      <c r="F24" s="12"/>
      <c r="G24" s="12"/>
      <c r="H24" s="12"/>
      <c r="I24" s="12"/>
      <c r="J24" s="10"/>
      <c r="K24" s="10"/>
      <c r="L24" s="12"/>
      <c r="M24" s="12"/>
    </row>
    <row r="25" customFormat="false" ht="12.8" hidden="false" customHeight="false" outlineLevel="0" collapsed="false">
      <c r="B25" s="14"/>
      <c r="C25" s="10"/>
      <c r="D25" s="10"/>
      <c r="E25" s="12"/>
      <c r="F25" s="12"/>
      <c r="G25" s="12"/>
      <c r="H25" s="12"/>
      <c r="I25" s="12"/>
      <c r="J25" s="10"/>
      <c r="K25" s="10"/>
      <c r="L25" s="12"/>
      <c r="M25" s="12"/>
    </row>
    <row r="27" customFormat="false" ht="12.8" hidden="false" customHeight="false" outlineLevel="0" collapsed="false">
      <c r="B27" s="6" t="s">
        <v>47</v>
      </c>
      <c r="C27" s="1" t="s">
        <v>48</v>
      </c>
    </row>
    <row r="28" customFormat="false" ht="12.8" hidden="false" customHeight="false" outlineLevel="0" collapsed="false">
      <c r="B28" s="6"/>
      <c r="C28" s="6" t="s">
        <v>30</v>
      </c>
      <c r="E28" s="1" t="s">
        <v>31</v>
      </c>
      <c r="F28" s="1" t="s">
        <v>32</v>
      </c>
    </row>
    <row r="29" customFormat="false" ht="12.8" hidden="false" customHeight="false" outlineLevel="0" collapsed="false">
      <c r="B29" s="6" t="s">
        <v>35</v>
      </c>
      <c r="C29" s="1" t="n">
        <v>25</v>
      </c>
      <c r="D29" s="7" t="n">
        <f aca="false">C29/C31</f>
        <v>0.189393939393939</v>
      </c>
      <c r="E29" s="4" t="n">
        <v>0.000144</v>
      </c>
      <c r="F29" s="4" t="n">
        <v>0.00645</v>
      </c>
      <c r="G29" s="1" t="n">
        <v>0.0284</v>
      </c>
      <c r="H29" s="1" t="n">
        <f aca="false">G29/C37</f>
        <v>0.000215151515151515</v>
      </c>
      <c r="I29" s="15" t="n">
        <f aca="false">H29*1000000</f>
        <v>215.151515151515</v>
      </c>
    </row>
    <row r="30" customFormat="false" ht="12.8" hidden="false" customHeight="false" outlineLevel="0" collapsed="false">
      <c r="B30" s="6" t="s">
        <v>36</v>
      </c>
      <c r="C30" s="1" t="n">
        <v>127</v>
      </c>
      <c r="D30" s="7" t="n">
        <f aca="false">C30/C31</f>
        <v>0.962121212121212</v>
      </c>
      <c r="E30" s="4" t="n">
        <v>2.46E-014</v>
      </c>
      <c r="F30" s="4" t="n">
        <v>8.84E-014</v>
      </c>
      <c r="G30" s="1" t="n">
        <v>0.0016</v>
      </c>
      <c r="H30" s="1" t="n">
        <f aca="false">G30/C37</f>
        <v>1.21212121212121E-005</v>
      </c>
      <c r="I30" s="15" t="n">
        <f aca="false">H30*1000000</f>
        <v>12.1212121212121</v>
      </c>
      <c r="J30" s="1" t="n">
        <f aca="false">G29/G30</f>
        <v>17.75</v>
      </c>
    </row>
    <row r="31" customFormat="false" ht="12.8" hidden="false" customHeight="false" outlineLevel="0" collapsed="false">
      <c r="C31" s="0" t="n">
        <f aca="false">C11-C24</f>
        <v>132</v>
      </c>
    </row>
    <row r="32" customFormat="false" ht="12.8" hidden="false" customHeight="false" outlineLevel="0" collapsed="false">
      <c r="B32" s="6" t="s">
        <v>37</v>
      </c>
      <c r="C32" s="6" t="s">
        <v>38</v>
      </c>
      <c r="D32" s="6" t="s">
        <v>39</v>
      </c>
      <c r="E32" s="6" t="s">
        <v>40</v>
      </c>
      <c r="F32" s="8" t="n">
        <v>0.25</v>
      </c>
      <c r="G32" s="8" t="n">
        <v>0.5</v>
      </c>
      <c r="H32" s="8" t="n">
        <v>0.75</v>
      </c>
      <c r="I32" s="6" t="s">
        <v>41</v>
      </c>
    </row>
    <row r="33" customFormat="false" ht="12.8" hidden="false" customHeight="false" outlineLevel="0" collapsed="false">
      <c r="B33" s="9" t="s">
        <v>45</v>
      </c>
      <c r="C33" s="10" t="n">
        <v>3</v>
      </c>
      <c r="D33" s="11" t="n">
        <f aca="false">C33/$C$37</f>
        <v>0.0227272727272727</v>
      </c>
      <c r="E33" s="12" t="n">
        <v>5.764278E-013</v>
      </c>
      <c r="F33" s="12" t="n">
        <v>8.844037E-013</v>
      </c>
      <c r="G33" s="12" t="n">
        <v>1.19238E-012</v>
      </c>
      <c r="H33" s="12" t="n">
        <v>1.416978E-012</v>
      </c>
      <c r="I33" s="12" t="n">
        <v>1.641576E-012</v>
      </c>
    </row>
    <row r="34" customFormat="false" ht="12.8" hidden="false" customHeight="false" outlineLevel="0" collapsed="false">
      <c r="B34" s="9" t="s">
        <v>46</v>
      </c>
      <c r="C34" s="10" t="n">
        <v>100</v>
      </c>
      <c r="D34" s="11" t="n">
        <f aca="false">C34/$C$37</f>
        <v>0.757575757575758</v>
      </c>
      <c r="E34" s="12" t="n">
        <v>8.881784E-016</v>
      </c>
      <c r="F34" s="12" t="n">
        <v>1.354472E-014</v>
      </c>
      <c r="G34" s="12" t="n">
        <v>2.997602E-014</v>
      </c>
      <c r="H34" s="12" t="n">
        <v>5.57332E-014</v>
      </c>
      <c r="I34" s="12" t="n">
        <v>1.303402E-013</v>
      </c>
    </row>
    <row r="35" customFormat="false" ht="12.8" hidden="false" customHeight="false" outlineLevel="0" collapsed="false">
      <c r="B35" s="9" t="s">
        <v>42</v>
      </c>
      <c r="C35" s="16" t="n">
        <v>22</v>
      </c>
      <c r="D35" s="17" t="n">
        <f aca="false">C35/$C$37</f>
        <v>0.166666666666667</v>
      </c>
      <c r="E35" s="18" t="n">
        <v>0</v>
      </c>
      <c r="F35" s="18" t="n">
        <v>6.938894E-016</v>
      </c>
      <c r="G35" s="18" t="n">
        <v>3.663736E-015</v>
      </c>
      <c r="H35" s="18" t="n">
        <v>1.759703E-014</v>
      </c>
      <c r="I35" s="18" t="n">
        <v>5.984102E-014</v>
      </c>
    </row>
    <row r="36" customFormat="false" ht="12.8" hidden="false" customHeight="false" outlineLevel="0" collapsed="false">
      <c r="B36" s="9" t="s">
        <v>43</v>
      </c>
      <c r="C36" s="16" t="n">
        <v>7</v>
      </c>
      <c r="D36" s="17" t="n">
        <f aca="false">C36/$C$37</f>
        <v>0.053030303030303</v>
      </c>
      <c r="E36" s="18" t="n">
        <v>4.440892E-016</v>
      </c>
      <c r="F36" s="18" t="n">
        <v>6.106227E-016</v>
      </c>
      <c r="G36" s="18" t="n">
        <v>1.998401E-015</v>
      </c>
      <c r="H36" s="18" t="n">
        <v>5.394019E-013</v>
      </c>
      <c r="I36" s="18" t="n">
        <v>3.217093E-012</v>
      </c>
    </row>
    <row r="37" customFormat="false" ht="12.8" hidden="false" customHeight="false" outlineLevel="0" collapsed="false">
      <c r="C37" s="6" t="n">
        <f aca="false">SUM(C33:C36)</f>
        <v>132</v>
      </c>
    </row>
    <row r="39" customFormat="false" ht="12.8" hidden="false" customHeight="false" outlineLevel="0" collapsed="false">
      <c r="C39" s="6" t="n">
        <f aca="false">C24+C37</f>
        <v>5000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3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I36" activeCellId="0" sqref="I3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9.48"/>
  </cols>
  <sheetData>
    <row r="1" customFormat="false" ht="12.8" hidden="false" customHeight="false" outlineLevel="0" collapsed="false">
      <c r="B1" s="1" t="s">
        <v>27</v>
      </c>
      <c r="C1" s="1" t="s">
        <v>28</v>
      </c>
    </row>
    <row r="4" customFormat="false" ht="12.8" hidden="false" customHeight="false" outlineLevel="0" collapsed="false">
      <c r="B4" s="6" t="s">
        <v>29</v>
      </c>
    </row>
    <row r="5" customFormat="false" ht="12.8" hidden="false" customHeight="false" outlineLevel="0" collapsed="false">
      <c r="B5" s="6"/>
      <c r="C5" s="6" t="s">
        <v>30</v>
      </c>
      <c r="E5" s="1" t="s">
        <v>31</v>
      </c>
      <c r="F5" s="1" t="s">
        <v>32</v>
      </c>
      <c r="G5" s="1" t="s">
        <v>33</v>
      </c>
      <c r="I5" s="1" t="s">
        <v>34</v>
      </c>
    </row>
    <row r="6" customFormat="false" ht="12.8" hidden="false" customHeight="false" outlineLevel="0" collapsed="false">
      <c r="B6" s="6" t="s">
        <v>35</v>
      </c>
      <c r="C6" s="1" t="n">
        <v>4838</v>
      </c>
      <c r="D6" s="7" t="n">
        <f aca="false">C6/C8</f>
        <v>0.9676</v>
      </c>
      <c r="E6" s="12" t="n">
        <v>8.881784E-016</v>
      </c>
      <c r="F6" s="12" t="n">
        <v>8.402281E-011</v>
      </c>
      <c r="G6" s="1" t="n">
        <v>2.0239</v>
      </c>
      <c r="H6" s="1" t="n">
        <f aca="false">G6/C12</f>
        <v>0.00040478</v>
      </c>
      <c r="I6" s="1" t="n">
        <f aca="false">H6*1000000</f>
        <v>404.78</v>
      </c>
    </row>
    <row r="7" customFormat="false" ht="12.8" hidden="false" customHeight="false" outlineLevel="0" collapsed="false">
      <c r="B7" s="6" t="s">
        <v>36</v>
      </c>
      <c r="C7" s="1" t="n">
        <v>5000</v>
      </c>
      <c r="D7" s="7" t="n">
        <f aca="false">C7/C8</f>
        <v>1</v>
      </c>
      <c r="E7" s="12" t="n">
        <v>2.220446E-016</v>
      </c>
      <c r="F7" s="12" t="n">
        <v>9.599432E-016</v>
      </c>
      <c r="G7" s="1" t="n">
        <v>0.0325</v>
      </c>
      <c r="H7" s="1" t="n">
        <f aca="false">G7/C12</f>
        <v>6.5E-006</v>
      </c>
      <c r="I7" s="1" t="n">
        <f aca="false">H7*1000000</f>
        <v>6.5</v>
      </c>
      <c r="J7" s="1" t="n">
        <f aca="false">G6/G7</f>
        <v>62.2738461538461</v>
      </c>
    </row>
    <row r="8" customFormat="false" ht="12.8" hidden="false" customHeight="false" outlineLevel="0" collapsed="false">
      <c r="C8" s="1" t="n">
        <v>5000</v>
      </c>
    </row>
    <row r="9" customFormat="false" ht="12.8" hidden="false" customHeight="false" outlineLevel="0" collapsed="false">
      <c r="B9" s="6" t="s">
        <v>37</v>
      </c>
      <c r="C9" s="6" t="s">
        <v>38</v>
      </c>
      <c r="D9" s="6" t="s">
        <v>39</v>
      </c>
      <c r="E9" s="6" t="s">
        <v>40</v>
      </c>
      <c r="F9" s="8" t="n">
        <v>0.25</v>
      </c>
      <c r="G9" s="8" t="n">
        <v>0.5</v>
      </c>
      <c r="H9" s="8" t="n">
        <v>0.75</v>
      </c>
      <c r="I9" s="6" t="s">
        <v>41</v>
      </c>
    </row>
    <row r="10" customFormat="false" ht="12.8" hidden="false" customHeight="false" outlineLevel="0" collapsed="false">
      <c r="B10" s="9" t="s">
        <v>42</v>
      </c>
      <c r="C10" s="10" t="n">
        <v>949</v>
      </c>
      <c r="D10" s="11" t="n">
        <f aca="false">C10/C12</f>
        <v>0.1898</v>
      </c>
      <c r="E10" s="10" t="n">
        <v>0</v>
      </c>
      <c r="F10" s="12" t="n">
        <v>0</v>
      </c>
      <c r="G10" s="19" t="n">
        <v>2.220446E-016</v>
      </c>
      <c r="H10" s="19" t="n">
        <v>4.440892E-016</v>
      </c>
      <c r="I10" s="19" t="n">
        <v>5.995204E-015</v>
      </c>
      <c r="J10" s="10"/>
    </row>
    <row r="11" customFormat="false" ht="12.8" hidden="false" customHeight="false" outlineLevel="0" collapsed="false">
      <c r="B11" s="9" t="s">
        <v>43</v>
      </c>
      <c r="C11" s="10" t="n">
        <v>4051</v>
      </c>
      <c r="D11" s="11" t="n">
        <f aca="false">C11/C12</f>
        <v>0.8102</v>
      </c>
      <c r="E11" s="12" t="n">
        <v>0</v>
      </c>
      <c r="F11" s="12" t="n">
        <v>0</v>
      </c>
      <c r="G11" s="19" t="n">
        <v>2.220446E-016</v>
      </c>
      <c r="H11" s="19" t="n">
        <v>5.551115E-016</v>
      </c>
      <c r="I11" s="19" t="n">
        <v>2.478018E-013</v>
      </c>
      <c r="J11" s="10"/>
    </row>
    <row r="12" customFormat="false" ht="12.8" hidden="false" customHeight="false" outlineLevel="0" collapsed="false">
      <c r="C12" s="6" t="n">
        <f aca="false">SUM(C10:C11)</f>
        <v>5000</v>
      </c>
    </row>
    <row r="15" customFormat="false" ht="12.8" hidden="false" customHeight="false" outlineLevel="0" collapsed="false">
      <c r="B15" s="6" t="s">
        <v>44</v>
      </c>
    </row>
    <row r="16" customFormat="false" ht="12.8" hidden="false" customHeight="false" outlineLevel="0" collapsed="false">
      <c r="B16" s="6"/>
      <c r="C16" s="6" t="s">
        <v>30</v>
      </c>
      <c r="G16" s="1" t="s">
        <v>33</v>
      </c>
      <c r="I16" s="1" t="s">
        <v>34</v>
      </c>
    </row>
    <row r="17" customFormat="false" ht="12.8" hidden="false" customHeight="false" outlineLevel="0" collapsed="false">
      <c r="B17" s="6" t="s">
        <v>35</v>
      </c>
      <c r="C17" s="1" t="n">
        <v>3084</v>
      </c>
      <c r="D17" s="7" t="n">
        <f aca="false">C17/C19</f>
        <v>0.678100263852243</v>
      </c>
      <c r="G17" s="1" t="n">
        <v>2.58</v>
      </c>
      <c r="H17" s="1" t="n">
        <f aca="false">G17/C24</f>
        <v>0.000567282321899736</v>
      </c>
      <c r="I17" s="1" t="n">
        <f aca="false">H17*1000000</f>
        <v>567.282321899736</v>
      </c>
    </row>
    <row r="18" customFormat="false" ht="12.8" hidden="false" customHeight="false" outlineLevel="0" collapsed="false">
      <c r="B18" s="6" t="s">
        <v>36</v>
      </c>
      <c r="C18" s="1" t="n">
        <v>4548</v>
      </c>
      <c r="D18" s="7" t="n">
        <f aca="false">C18/C19</f>
        <v>1</v>
      </c>
      <c r="G18" s="1" t="n">
        <v>0.2672</v>
      </c>
      <c r="H18" s="1" t="n">
        <f aca="false">G18/C24</f>
        <v>5.87510993843448E-005</v>
      </c>
      <c r="I18" s="1" t="n">
        <f aca="false">H18*1000000</f>
        <v>58.7510993843448</v>
      </c>
    </row>
    <row r="19" customFormat="false" ht="12.8" hidden="false" customHeight="false" outlineLevel="0" collapsed="false">
      <c r="C19" s="1" t="n">
        <f aca="false">4548</f>
        <v>4548</v>
      </c>
    </row>
    <row r="20" customFormat="false" ht="12.8" hidden="false" customHeight="false" outlineLevel="0" collapsed="false">
      <c r="B20" s="6" t="s">
        <v>37</v>
      </c>
      <c r="C20" s="6" t="s">
        <v>38</v>
      </c>
      <c r="D20" s="6" t="s">
        <v>39</v>
      </c>
      <c r="E20" s="6" t="s">
        <v>40</v>
      </c>
      <c r="F20" s="8" t="n">
        <v>0.25</v>
      </c>
      <c r="G20" s="8" t="n">
        <v>0.5</v>
      </c>
      <c r="H20" s="8" t="n">
        <v>0.75</v>
      </c>
      <c r="I20" s="6" t="s">
        <v>41</v>
      </c>
    </row>
    <row r="21" customFormat="false" ht="12.8" hidden="false" customHeight="false" outlineLevel="0" collapsed="false">
      <c r="B21" s="9" t="s">
        <v>49</v>
      </c>
      <c r="C21" s="10" t="n">
        <v>133</v>
      </c>
      <c r="D21" s="11" t="n">
        <f aca="false">C21/$C$24</f>
        <v>0.0292436235708004</v>
      </c>
      <c r="E21" s="19" t="n">
        <v>5.551115E-016</v>
      </c>
      <c r="F21" s="20" t="n">
        <v>1.7E-014</v>
      </c>
      <c r="G21" s="19" t="n">
        <v>2.7E-014</v>
      </c>
      <c r="H21" s="19" t="n">
        <v>4.3E-014</v>
      </c>
      <c r="I21" s="19" t="n">
        <v>1.15E-013</v>
      </c>
    </row>
    <row r="22" customFormat="false" ht="12.8" hidden="false" customHeight="false" outlineLevel="0" collapsed="false">
      <c r="B22" s="9" t="s">
        <v>42</v>
      </c>
      <c r="C22" s="10" t="n">
        <v>4289</v>
      </c>
      <c r="D22" s="11" t="n">
        <f aca="false">C22/$C$24</f>
        <v>0.943051890941073</v>
      </c>
      <c r="E22" s="12" t="n">
        <v>0</v>
      </c>
      <c r="F22" s="4" t="n">
        <v>2.22E-016</v>
      </c>
      <c r="G22" s="4" t="n">
        <v>5.55E-016</v>
      </c>
      <c r="H22" s="19" t="n">
        <v>3.77E-015</v>
      </c>
      <c r="I22" s="19" t="n">
        <v>4.81E-013</v>
      </c>
    </row>
    <row r="23" customFormat="false" ht="12.8" hidden="false" customHeight="false" outlineLevel="0" collapsed="false">
      <c r="B23" s="1" t="s">
        <v>43</v>
      </c>
      <c r="C23" s="2" t="n">
        <v>126</v>
      </c>
      <c r="D23" s="11" t="n">
        <f aca="false">C23/$C$24</f>
        <v>0.0277044854881266</v>
      </c>
      <c r="E23" s="1" t="n">
        <v>0</v>
      </c>
      <c r="F23" s="4" t="n">
        <v>2.22E-016</v>
      </c>
      <c r="G23" s="4" t="n">
        <v>4.44E-016</v>
      </c>
      <c r="H23" s="4" t="n">
        <v>1.67E-015</v>
      </c>
      <c r="I23" s="4" t="n">
        <v>2.6E-013</v>
      </c>
    </row>
    <row r="24" customFormat="false" ht="12.8" hidden="false" customHeight="false" outlineLevel="0" collapsed="false">
      <c r="C24" s="1" t="n">
        <f aca="false">SUM(C21:C23)</f>
        <v>4548</v>
      </c>
    </row>
    <row r="26" customFormat="false" ht="12.8" hidden="false" customHeight="false" outlineLevel="0" collapsed="false">
      <c r="B26" s="6" t="s">
        <v>47</v>
      </c>
      <c r="C26" s="1" t="s">
        <v>48</v>
      </c>
    </row>
    <row r="27" customFormat="false" ht="12.8" hidden="false" customHeight="false" outlineLevel="0" collapsed="false">
      <c r="B27" s="6"/>
      <c r="C27" s="6" t="s">
        <v>30</v>
      </c>
      <c r="G27" s="1" t="s">
        <v>33</v>
      </c>
      <c r="I27" s="1" t="s">
        <v>34</v>
      </c>
    </row>
    <row r="28" customFormat="false" ht="12.8" hidden="false" customHeight="false" outlineLevel="0" collapsed="false">
      <c r="B28" s="6" t="s">
        <v>35</v>
      </c>
      <c r="C28" s="1" t="n">
        <v>8</v>
      </c>
      <c r="D28" s="7" t="n">
        <f aca="false">C28/C30</f>
        <v>0.0176991150442478</v>
      </c>
      <c r="G28" s="1" t="n">
        <v>0.1037</v>
      </c>
      <c r="H28" s="1" t="n">
        <f aca="false">G28/C35</f>
        <v>0.000229424778761062</v>
      </c>
      <c r="I28" s="1" t="n">
        <f aca="false">H28*1000000</f>
        <v>229.424778761062</v>
      </c>
    </row>
    <row r="29" customFormat="false" ht="12.8" hidden="false" customHeight="false" outlineLevel="0" collapsed="false">
      <c r="B29" s="6" t="s">
        <v>36</v>
      </c>
      <c r="C29" s="1" t="n">
        <v>425</v>
      </c>
      <c r="D29" s="7" t="n">
        <f aca="false">C29/C30</f>
        <v>0.940265486725664</v>
      </c>
      <c r="G29" s="1" t="n">
        <v>0.024</v>
      </c>
      <c r="H29" s="1" t="n">
        <f aca="false">G29/C35</f>
        <v>5.30973451327434E-005</v>
      </c>
      <c r="I29" s="1" t="n">
        <f aca="false">H29*1000000</f>
        <v>53.0973451327434</v>
      </c>
    </row>
    <row r="30" customFormat="false" ht="12.8" hidden="false" customHeight="false" outlineLevel="0" collapsed="false">
      <c r="C30" s="1" t="n">
        <v>452</v>
      </c>
    </row>
    <row r="31" customFormat="false" ht="12.8" hidden="false" customHeight="false" outlineLevel="0" collapsed="false">
      <c r="B31" s="6" t="s">
        <v>37</v>
      </c>
      <c r="C31" s="6" t="s">
        <v>38</v>
      </c>
      <c r="D31" s="6" t="s">
        <v>39</v>
      </c>
      <c r="E31" s="6" t="s">
        <v>40</v>
      </c>
      <c r="F31" s="8" t="n">
        <v>0.25</v>
      </c>
      <c r="G31" s="8" t="n">
        <v>0.5</v>
      </c>
      <c r="H31" s="8" t="n">
        <v>0.75</v>
      </c>
      <c r="I31" s="6" t="s">
        <v>41</v>
      </c>
    </row>
    <row r="32" customFormat="false" ht="12.8" hidden="false" customHeight="false" outlineLevel="0" collapsed="false">
      <c r="B32" s="9" t="s">
        <v>49</v>
      </c>
      <c r="C32" s="10" t="n">
        <v>247</v>
      </c>
      <c r="D32" s="11" t="n">
        <f aca="false">C32/$C$35</f>
        <v>0.546460176991151</v>
      </c>
      <c r="E32" s="19" t="n">
        <v>0</v>
      </c>
      <c r="F32" s="20" t="n">
        <v>3.09E-014</v>
      </c>
      <c r="G32" s="19" t="n">
        <v>5.43E-014</v>
      </c>
      <c r="H32" s="19" t="n">
        <v>9.6E-014</v>
      </c>
      <c r="I32" s="19" t="s">
        <v>11</v>
      </c>
    </row>
    <row r="33" customFormat="false" ht="12.8" hidden="false" customHeight="false" outlineLevel="0" collapsed="false">
      <c r="B33" s="9" t="s">
        <v>42</v>
      </c>
      <c r="C33" s="10" t="n">
        <v>204</v>
      </c>
      <c r="D33" s="11" t="n">
        <f aca="false">C33/$C$35</f>
        <v>0.451327433628319</v>
      </c>
      <c r="E33" s="4" t="n">
        <v>2.22E-016</v>
      </c>
      <c r="F33" s="4" t="n">
        <v>1.73E-014</v>
      </c>
      <c r="G33" s="4" t="n">
        <v>3.22E-014</v>
      </c>
      <c r="H33" s="19" t="n">
        <v>4.73E-014</v>
      </c>
      <c r="I33" s="19" t="n">
        <v>1.19E-013</v>
      </c>
    </row>
    <row r="34" customFormat="false" ht="12.8" hidden="false" customHeight="false" outlineLevel="0" collapsed="false">
      <c r="B34" s="1" t="s">
        <v>43</v>
      </c>
      <c r="C34" s="2" t="n">
        <v>1</v>
      </c>
      <c r="D34" s="11" t="n">
        <f aca="false">C34/$C$35</f>
        <v>0.00221238938053097</v>
      </c>
      <c r="E34" s="4" t="n">
        <v>7.76E-013</v>
      </c>
      <c r="F34" s="4" t="n">
        <v>7.76E-013</v>
      </c>
      <c r="G34" s="4" t="n">
        <v>7.76E-013</v>
      </c>
      <c r="H34" s="4" t="n">
        <v>7.76E-013</v>
      </c>
      <c r="I34" s="4" t="n">
        <v>7.76E-013</v>
      </c>
    </row>
    <row r="35" customFormat="false" ht="12.8" hidden="false" customHeight="false" outlineLevel="0" collapsed="false">
      <c r="C35" s="1" t="n">
        <f aca="false">SUM(C32:C34)</f>
        <v>452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B77"/>
  <sheetViews>
    <sheetView showFormulas="false" showGridLines="true" showRowColHeaders="true" showZeros="true" rightToLeft="false" tabSelected="false" showOutlineSymbols="true" defaultGridColor="true" view="normal" topLeftCell="A4" colorId="64" zoomScale="85" zoomScaleNormal="85" zoomScalePageLayoutView="100" workbookViewId="0">
      <selection pane="topLeft" activeCell="I20" activeCellId="0" sqref="I20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72"/>
    <col collapsed="false" customWidth="true" hidden="false" outlineLevel="0" max="4" min="4" style="1" width="8.13"/>
    <col collapsed="false" customWidth="true" hidden="false" outlineLevel="0" max="5" min="5" style="1" width="10.76"/>
    <col collapsed="false" customWidth="true" hidden="false" outlineLevel="0" max="6" min="6" style="1" width="9.36"/>
    <col collapsed="false" customWidth="true" hidden="false" outlineLevel="0" max="7" min="7" style="1" width="14.79"/>
    <col collapsed="false" customWidth="true" hidden="false" outlineLevel="0" max="8" min="8" style="1" width="22.66"/>
    <col collapsed="false" customWidth="true" hidden="false" outlineLevel="0" max="10" min="9" style="1" width="18.34"/>
  </cols>
  <sheetData>
    <row r="1" customFormat="false" ht="12.8" hidden="false" customHeight="false" outlineLevel="0" collapsed="false">
      <c r="B1" s="1" t="s">
        <v>27</v>
      </c>
      <c r="C1" s="1" t="s">
        <v>28</v>
      </c>
    </row>
    <row r="4" customFormat="false" ht="12.8" hidden="false" customHeight="false" outlineLevel="0" collapsed="false">
      <c r="B4" s="6" t="s">
        <v>29</v>
      </c>
    </row>
    <row r="5" customFormat="false" ht="12.8" hidden="false" customHeight="false" outlineLevel="0" collapsed="false">
      <c r="B5" s="6"/>
      <c r="C5" s="6" t="s">
        <v>30</v>
      </c>
      <c r="E5" s="1" t="s">
        <v>31</v>
      </c>
      <c r="F5" s="1" t="s">
        <v>32</v>
      </c>
      <c r="G5" s="1" t="s">
        <v>33</v>
      </c>
      <c r="I5" s="1" t="s">
        <v>34</v>
      </c>
    </row>
    <row r="6" customFormat="false" ht="12.8" hidden="false" customHeight="false" outlineLevel="0" collapsed="false">
      <c r="B6" s="6" t="s">
        <v>35</v>
      </c>
      <c r="C6" s="1" t="n">
        <v>3983</v>
      </c>
      <c r="D6" s="7" t="n">
        <f aca="false">C6/C8</f>
        <v>0.7966</v>
      </c>
      <c r="E6" s="12" t="n">
        <v>1.776357E-015</v>
      </c>
      <c r="F6" s="12" t="n">
        <v>1.888488E-005</v>
      </c>
      <c r="G6" s="1" t="n">
        <v>2.531</v>
      </c>
      <c r="H6" s="1" t="n">
        <f aca="false">G6/C8</f>
        <v>0.0005062</v>
      </c>
      <c r="I6" s="1" t="n">
        <f aca="false">H6*1000000</f>
        <v>506.2</v>
      </c>
    </row>
    <row r="7" customFormat="false" ht="12.8" hidden="false" customHeight="false" outlineLevel="0" collapsed="false">
      <c r="B7" s="6" t="s">
        <v>36</v>
      </c>
      <c r="C7" s="1" t="n">
        <v>4939</v>
      </c>
      <c r="D7" s="7" t="n">
        <f aca="false">C7/C8</f>
        <v>0.9878</v>
      </c>
      <c r="E7" s="12" t="n">
        <v>3.89E-015</v>
      </c>
      <c r="F7" s="12" t="n">
        <v>1.01E-013</v>
      </c>
      <c r="G7" s="1" t="n">
        <v>0.122</v>
      </c>
      <c r="H7" s="1" t="n">
        <f aca="false">G7/C8</f>
        <v>2.44E-005</v>
      </c>
      <c r="I7" s="1" t="n">
        <f aca="false">H7*1000000</f>
        <v>24.4</v>
      </c>
      <c r="J7" s="1" t="n">
        <f aca="false">G6/G7</f>
        <v>20.7459016393443</v>
      </c>
    </row>
    <row r="8" customFormat="false" ht="12.8" hidden="false" customHeight="false" outlineLevel="0" collapsed="false">
      <c r="C8" s="1" t="n">
        <v>5000</v>
      </c>
    </row>
    <row r="9" customFormat="false" ht="12.8" hidden="false" customHeight="false" outlineLevel="0" collapsed="false">
      <c r="B9" s="6" t="s">
        <v>37</v>
      </c>
      <c r="C9" s="6" t="s">
        <v>38</v>
      </c>
      <c r="D9" s="6" t="s">
        <v>39</v>
      </c>
      <c r="E9" s="6" t="s">
        <v>40</v>
      </c>
      <c r="F9" s="8" t="n">
        <v>0.25</v>
      </c>
      <c r="G9" s="8" t="n">
        <v>0.5</v>
      </c>
      <c r="H9" s="8" t="n">
        <v>0.75</v>
      </c>
      <c r="I9" s="6" t="s">
        <v>41</v>
      </c>
    </row>
    <row r="10" customFormat="false" ht="12.8" hidden="false" customHeight="false" outlineLevel="0" collapsed="false">
      <c r="B10" s="9" t="s">
        <v>50</v>
      </c>
      <c r="C10" s="10" t="n">
        <v>212</v>
      </c>
      <c r="D10" s="11" t="n">
        <f aca="false">C10/$C$14</f>
        <v>0.0424</v>
      </c>
      <c r="E10" s="10" t="n">
        <v>0</v>
      </c>
      <c r="F10" s="12" t="n">
        <v>4.440892E-016</v>
      </c>
      <c r="G10" s="12" t="n">
        <v>1.609823E-015</v>
      </c>
      <c r="H10" s="12" t="n">
        <v>1.137979E-014</v>
      </c>
      <c r="I10" s="12" t="n">
        <v>2.680967E-012</v>
      </c>
      <c r="J10" s="10"/>
    </row>
    <row r="11" customFormat="false" ht="12.8" hidden="false" customHeight="false" outlineLevel="0" collapsed="false">
      <c r="B11" s="9" t="s">
        <v>51</v>
      </c>
      <c r="C11" s="10" t="n">
        <v>597</v>
      </c>
      <c r="D11" s="11" t="n">
        <f aca="false">C11/$C$14</f>
        <v>0.1194</v>
      </c>
      <c r="E11" s="10" t="n">
        <v>0</v>
      </c>
      <c r="F11" s="12" t="n">
        <v>8.881784E-016</v>
      </c>
      <c r="G11" s="12" t="n">
        <v>4.218847E-015</v>
      </c>
      <c r="H11" s="12" t="n">
        <v>1.465494E-014</v>
      </c>
      <c r="I11" s="12" t="n">
        <v>1.703526E-012</v>
      </c>
      <c r="J11" s="10"/>
    </row>
    <row r="12" customFormat="false" ht="12.8" hidden="false" customHeight="false" outlineLevel="0" collapsed="false">
      <c r="B12" s="1" t="s">
        <v>52</v>
      </c>
      <c r="C12" s="10" t="n">
        <v>606</v>
      </c>
      <c r="D12" s="11" t="n">
        <f aca="false">C12/$C$14</f>
        <v>0.1212</v>
      </c>
      <c r="E12" s="10" t="n">
        <v>0</v>
      </c>
      <c r="F12" s="12" t="n">
        <v>3.330669E-016</v>
      </c>
      <c r="G12" s="12" t="n">
        <v>8.881784E-016</v>
      </c>
      <c r="H12" s="12" t="n">
        <v>5.301315E-015</v>
      </c>
      <c r="I12" s="12" t="n">
        <v>3.083089E-011</v>
      </c>
    </row>
    <row r="13" customFormat="false" ht="12.8" hidden="false" customHeight="false" outlineLevel="0" collapsed="false">
      <c r="B13" s="1" t="s">
        <v>42</v>
      </c>
      <c r="C13" s="10" t="n">
        <v>3585</v>
      </c>
      <c r="D13" s="11" t="n">
        <f aca="false">C13/$C$14</f>
        <v>0.717</v>
      </c>
      <c r="E13" s="10" t="n">
        <v>0</v>
      </c>
      <c r="F13" s="12" t="n">
        <v>6.661338E-016</v>
      </c>
      <c r="G13" s="12" t="n">
        <v>4.996004E-015</v>
      </c>
      <c r="H13" s="12" t="n">
        <v>1.776357E-014</v>
      </c>
      <c r="I13" s="12" t="n">
        <v>7.557532E-011</v>
      </c>
    </row>
    <row r="14" customFormat="false" ht="12.8" hidden="false" customHeight="false" outlineLevel="0" collapsed="false">
      <c r="C14" s="1" t="n">
        <f aca="false">SUM(C10:C13)</f>
        <v>5000</v>
      </c>
      <c r="D14" s="11"/>
    </row>
    <row r="15" customFormat="false" ht="12.8" hidden="false" customHeight="false" outlineLevel="0" collapsed="false">
      <c r="D15" s="11"/>
    </row>
    <row r="17" customFormat="false" ht="12.8" hidden="false" customHeight="false" outlineLevel="0" collapsed="false">
      <c r="B17" s="21" t="s">
        <v>44</v>
      </c>
      <c r="C17" s="22" t="s">
        <v>53</v>
      </c>
      <c r="D17" s="23"/>
      <c r="E17" s="23"/>
      <c r="F17" s="23"/>
      <c r="G17" s="23"/>
      <c r="H17" s="23"/>
      <c r="I17" s="23"/>
    </row>
    <row r="18" customFormat="false" ht="12.8" hidden="false" customHeight="false" outlineLevel="0" collapsed="false">
      <c r="B18" s="21"/>
      <c r="C18" s="21" t="s">
        <v>30</v>
      </c>
      <c r="D18" s="23"/>
      <c r="E18" s="23"/>
      <c r="F18" s="23"/>
      <c r="G18" s="23"/>
      <c r="H18" s="23"/>
      <c r="I18" s="1" t="s">
        <v>34</v>
      </c>
    </row>
    <row r="19" customFormat="false" ht="12.8" hidden="false" customHeight="false" outlineLevel="0" collapsed="false">
      <c r="B19" s="21" t="s">
        <v>35</v>
      </c>
      <c r="C19" s="23" t="n">
        <v>3135</v>
      </c>
      <c r="D19" s="24" t="n">
        <f aca="false">C19/C21</f>
        <v>0.627</v>
      </c>
      <c r="E19" s="23"/>
      <c r="F19" s="23"/>
      <c r="G19" s="23" t="n">
        <v>2.7484</v>
      </c>
      <c r="H19" s="23" t="n">
        <f aca="false">G19/C21</f>
        <v>0.00054968</v>
      </c>
      <c r="I19" s="1" t="n">
        <f aca="false">H19*1000000</f>
        <v>549.68</v>
      </c>
    </row>
    <row r="20" customFormat="false" ht="12.8" hidden="false" customHeight="false" outlineLevel="0" collapsed="false">
      <c r="B20" s="21" t="s">
        <v>36</v>
      </c>
      <c r="C20" s="23" t="n">
        <v>4475</v>
      </c>
      <c r="D20" s="24" t="n">
        <f aca="false">C20/C21</f>
        <v>0.895</v>
      </c>
      <c r="E20" s="23"/>
      <c r="F20" s="23" t="s">
        <v>54</v>
      </c>
      <c r="G20" s="23" t="n">
        <v>0.5108</v>
      </c>
      <c r="H20" s="23" t="n">
        <f aca="false">G20/C21</f>
        <v>0.00010216</v>
      </c>
      <c r="I20" s="1" t="n">
        <f aca="false">H20*1000000</f>
        <v>102.16</v>
      </c>
      <c r="J20" s="1" t="n">
        <f aca="false">G19/G20</f>
        <v>5.38057948316367</v>
      </c>
    </row>
    <row r="21" customFormat="false" ht="12.8" hidden="false" customHeight="false" outlineLevel="0" collapsed="false">
      <c r="B21" s="23"/>
      <c r="C21" s="23" t="n">
        <v>5000</v>
      </c>
      <c r="D21" s="23"/>
      <c r="E21" s="23"/>
      <c r="F21" s="23"/>
      <c r="G21" s="23"/>
      <c r="H21" s="23"/>
      <c r="I21" s="23"/>
    </row>
    <row r="22" customFormat="false" ht="12.8" hidden="false" customHeight="false" outlineLevel="0" collapsed="false">
      <c r="B22" s="21" t="s">
        <v>37</v>
      </c>
      <c r="C22" s="21" t="s">
        <v>38</v>
      </c>
      <c r="D22" s="21" t="s">
        <v>39</v>
      </c>
      <c r="E22" s="21" t="s">
        <v>40</v>
      </c>
      <c r="F22" s="25" t="n">
        <v>0.25</v>
      </c>
      <c r="G22" s="25" t="n">
        <v>0.5</v>
      </c>
      <c r="H22" s="25" t="n">
        <v>0.75</v>
      </c>
      <c r="I22" s="21" t="s">
        <v>41</v>
      </c>
    </row>
    <row r="23" customFormat="false" ht="13.25" hidden="false" customHeight="false" outlineLevel="0" collapsed="false">
      <c r="B23" s="26" t="s">
        <v>42</v>
      </c>
      <c r="C23" s="27" t="n">
        <v>5000</v>
      </c>
      <c r="D23" s="28" t="n">
        <f aca="false">C23/C24</f>
        <v>1</v>
      </c>
      <c r="E23" s="29" t="n">
        <v>0</v>
      </c>
      <c r="F23" s="30" t="n">
        <v>2.22E-016</v>
      </c>
      <c r="G23" s="30" t="n">
        <v>8.88E-016</v>
      </c>
      <c r="H23" s="31" t="n">
        <v>1.09E-014</v>
      </c>
      <c r="I23" s="31" t="s">
        <v>11</v>
      </c>
    </row>
    <row r="24" customFormat="false" ht="12.8" hidden="false" customHeight="false" outlineLevel="0" collapsed="false">
      <c r="B24" s="23"/>
      <c r="C24" s="23" t="n">
        <f aca="false">SUM(C22:C23)</f>
        <v>5000</v>
      </c>
      <c r="D24" s="23"/>
      <c r="E24" s="23"/>
      <c r="F24" s="23"/>
      <c r="G24" s="23"/>
      <c r="H24" s="23"/>
      <c r="I24" s="23"/>
    </row>
    <row r="25" customFormat="false" ht="12.8" hidden="false" customHeight="false" outlineLevel="0" collapsed="false">
      <c r="B25" s="23"/>
      <c r="C25" s="23"/>
      <c r="D25" s="23"/>
      <c r="E25" s="23"/>
      <c r="F25" s="23"/>
      <c r="G25" s="23"/>
      <c r="H25" s="23"/>
      <c r="I25" s="23"/>
      <c r="L25" s="14"/>
      <c r="M25" s="14"/>
      <c r="N25" s="14"/>
      <c r="O25" s="32"/>
      <c r="P25" s="32"/>
      <c r="Q25" s="32"/>
      <c r="R25" s="14"/>
    </row>
    <row r="26" customFormat="false" ht="12.8" hidden="false" customHeight="false" outlineLevel="0" collapsed="false">
      <c r="B26" s="21" t="s">
        <v>47</v>
      </c>
      <c r="C26" s="23" t="s">
        <v>48</v>
      </c>
      <c r="D26" s="23"/>
      <c r="E26" s="23"/>
      <c r="F26" s="23"/>
      <c r="G26" s="23"/>
      <c r="H26" s="23"/>
      <c r="I26" s="23"/>
      <c r="L26" s="33"/>
      <c r="M26" s="33"/>
      <c r="N26" s="33"/>
      <c r="O26" s="33"/>
      <c r="P26" s="33"/>
      <c r="Q26" s="33"/>
      <c r="R26" s="33"/>
    </row>
    <row r="27" customFormat="false" ht="12.8" hidden="false" customHeight="false" outlineLevel="0" collapsed="false">
      <c r="B27" s="21"/>
      <c r="C27" s="21" t="s">
        <v>30</v>
      </c>
      <c r="D27" s="23"/>
      <c r="E27" s="23"/>
      <c r="F27" s="23"/>
      <c r="G27" s="23"/>
      <c r="H27" s="23"/>
      <c r="I27" s="23"/>
      <c r="L27" s="12"/>
      <c r="M27" s="12"/>
      <c r="N27" s="10"/>
      <c r="O27" s="12"/>
      <c r="P27" s="12"/>
      <c r="Q27" s="12"/>
      <c r="R27" s="12"/>
    </row>
    <row r="28" customFormat="false" ht="12.8" hidden="false" customHeight="false" outlineLevel="0" collapsed="false">
      <c r="B28" s="21" t="s">
        <v>35</v>
      </c>
      <c r="C28" s="23" t="n">
        <v>4</v>
      </c>
      <c r="D28" s="24" t="n">
        <f aca="false">C28/C30</f>
        <v>0.00761904761904762</v>
      </c>
      <c r="E28" s="23"/>
      <c r="F28" s="23" t="s">
        <v>54</v>
      </c>
      <c r="G28" s="23"/>
      <c r="H28" s="23"/>
      <c r="I28" s="23"/>
      <c r="K28" s="6" t="s">
        <v>55</v>
      </c>
      <c r="L28" s="12"/>
      <c r="M28" s="12"/>
      <c r="N28" s="10"/>
      <c r="O28" s="12"/>
      <c r="P28" s="12"/>
      <c r="Q28" s="12"/>
      <c r="R28" s="12"/>
    </row>
    <row r="29" customFormat="false" ht="12.8" hidden="false" customHeight="false" outlineLevel="0" collapsed="false">
      <c r="B29" s="21" t="s">
        <v>36</v>
      </c>
      <c r="C29" s="23" t="n">
        <v>489</v>
      </c>
      <c r="D29" s="24" t="n">
        <f aca="false">C29/C30</f>
        <v>0.931428571428571</v>
      </c>
      <c r="E29" s="23"/>
      <c r="F29" s="23"/>
      <c r="G29" s="23"/>
      <c r="H29" s="23"/>
      <c r="I29" s="23"/>
      <c r="J29" s="6" t="s">
        <v>35</v>
      </c>
      <c r="K29" s="1" t="n">
        <f aca="false">C19+C28</f>
        <v>3139</v>
      </c>
      <c r="L29" s="7" t="n">
        <f aca="false">K29/C21</f>
        <v>0.6278</v>
      </c>
      <c r="M29" s="12"/>
      <c r="N29" s="10"/>
      <c r="O29" s="12"/>
      <c r="P29" s="12"/>
      <c r="Q29" s="12"/>
      <c r="R29" s="12"/>
    </row>
    <row r="30" customFormat="false" ht="12.8" hidden="false" customHeight="false" outlineLevel="0" collapsed="false">
      <c r="B30" s="23"/>
      <c r="C30" s="23" t="n">
        <v>525</v>
      </c>
      <c r="D30" s="23"/>
      <c r="E30" s="23"/>
      <c r="F30" s="23"/>
      <c r="G30" s="23"/>
      <c r="H30" s="23"/>
      <c r="I30" s="23"/>
      <c r="J30" s="6" t="s">
        <v>36</v>
      </c>
      <c r="K30" s="1" t="n">
        <f aca="false">C20+C29</f>
        <v>4964</v>
      </c>
      <c r="L30" s="7" t="n">
        <f aca="false">K30/C24</f>
        <v>0.9928</v>
      </c>
      <c r="M30" s="12"/>
      <c r="N30" s="10"/>
      <c r="O30" s="12"/>
      <c r="P30" s="12"/>
      <c r="Q30" s="12"/>
      <c r="R30" s="12"/>
    </row>
    <row r="31" customFormat="false" ht="12.8" hidden="false" customHeight="false" outlineLevel="0" collapsed="false">
      <c r="B31" s="21" t="s">
        <v>37</v>
      </c>
      <c r="C31" s="21" t="s">
        <v>38</v>
      </c>
      <c r="D31" s="21" t="s">
        <v>39</v>
      </c>
      <c r="E31" s="21" t="s">
        <v>40</v>
      </c>
      <c r="F31" s="25" t="n">
        <v>0.25</v>
      </c>
      <c r="G31" s="25" t="n">
        <v>0.5</v>
      </c>
      <c r="H31" s="25" t="n">
        <v>0.75</v>
      </c>
      <c r="I31" s="21" t="s">
        <v>41</v>
      </c>
    </row>
    <row r="32" customFormat="false" ht="12.8" hidden="false" customHeight="false" outlineLevel="0" collapsed="false">
      <c r="B32" s="26" t="s">
        <v>42</v>
      </c>
      <c r="C32" s="27" t="n">
        <v>525</v>
      </c>
      <c r="D32" s="28" t="n">
        <f aca="false">C32/$C$33</f>
        <v>1</v>
      </c>
      <c r="E32" s="30" t="n">
        <v>2.22E-016</v>
      </c>
      <c r="F32" s="30" t="n">
        <v>2.56E-016</v>
      </c>
      <c r="G32" s="30" t="n">
        <v>4.46E-014</v>
      </c>
      <c r="H32" s="31" t="n">
        <v>6.99E-014</v>
      </c>
      <c r="I32" s="31" t="s">
        <v>11</v>
      </c>
    </row>
    <row r="33" customFormat="false" ht="12.8" hidden="false" customHeight="false" outlineLevel="0" collapsed="false">
      <c r="B33" s="23"/>
      <c r="C33" s="23" t="n">
        <f aca="false">SUM(C32)</f>
        <v>525</v>
      </c>
      <c r="D33" s="23"/>
      <c r="E33" s="23"/>
      <c r="F33" s="23"/>
      <c r="G33" s="23"/>
      <c r="H33" s="23"/>
      <c r="I33" s="23"/>
    </row>
    <row r="36" customFormat="false" ht="12.8" hidden="false" customHeight="false" outlineLevel="0" collapsed="false">
      <c r="B36" s="34" t="s">
        <v>44</v>
      </c>
      <c r="C36" s="35" t="s">
        <v>56</v>
      </c>
      <c r="D36" s="36"/>
      <c r="E36" s="36"/>
      <c r="F36" s="36"/>
      <c r="G36" s="36"/>
      <c r="H36" s="36"/>
      <c r="I36" s="36"/>
    </row>
    <row r="37" customFormat="false" ht="12.8" hidden="false" customHeight="false" outlineLevel="0" collapsed="false">
      <c r="B37" s="34"/>
      <c r="C37" s="34" t="s">
        <v>30</v>
      </c>
      <c r="D37" s="36"/>
      <c r="E37" s="36"/>
      <c r="F37" s="36"/>
      <c r="G37" s="1" t="s">
        <v>33</v>
      </c>
      <c r="H37" s="36"/>
      <c r="I37" s="36"/>
    </row>
    <row r="38" customFormat="false" ht="12.8" hidden="false" customHeight="false" outlineLevel="0" collapsed="false">
      <c r="B38" s="34" t="s">
        <v>35</v>
      </c>
      <c r="C38" s="36" t="n">
        <v>3135</v>
      </c>
      <c r="D38" s="37" t="n">
        <f aca="false">C38/C40</f>
        <v>0.627</v>
      </c>
      <c r="E38" s="36"/>
      <c r="F38" s="36" t="s">
        <v>54</v>
      </c>
      <c r="G38" s="36" t="n">
        <v>2.7944</v>
      </c>
      <c r="H38" s="1" t="n">
        <f aca="false">G38/$C$40</f>
        <v>0.00055888</v>
      </c>
      <c r="I38" s="1" t="n">
        <f aca="false">H38*1000000</f>
        <v>558.88</v>
      </c>
    </row>
    <row r="39" customFormat="false" ht="12.8" hidden="false" customHeight="false" outlineLevel="0" collapsed="false">
      <c r="B39" s="34" t="s">
        <v>36</v>
      </c>
      <c r="C39" s="36" t="n">
        <v>4296</v>
      </c>
      <c r="D39" s="37" t="n">
        <f aca="false">C39/C40</f>
        <v>0.8592</v>
      </c>
      <c r="E39" s="36"/>
      <c r="F39" s="36" t="s">
        <v>57</v>
      </c>
      <c r="G39" s="36" t="n">
        <v>0.4403</v>
      </c>
      <c r="H39" s="1" t="n">
        <f aca="false">G39/$C$40</f>
        <v>8.806E-005</v>
      </c>
      <c r="I39" s="1" t="n">
        <f aca="false">H39*1000000</f>
        <v>88.06</v>
      </c>
      <c r="J39" s="1" t="n">
        <f aca="false">G38/G39</f>
        <v>6.34658187599364</v>
      </c>
    </row>
    <row r="40" customFormat="false" ht="12.8" hidden="false" customHeight="false" outlineLevel="0" collapsed="false">
      <c r="B40" s="36"/>
      <c r="C40" s="36" t="n">
        <v>5000</v>
      </c>
      <c r="D40" s="36"/>
      <c r="E40" s="36"/>
      <c r="F40" s="36"/>
      <c r="G40" s="36"/>
      <c r="H40" s="36"/>
      <c r="I40" s="36"/>
    </row>
    <row r="41" customFormat="false" ht="12.8" hidden="false" customHeight="false" outlineLevel="0" collapsed="false">
      <c r="B41" s="34" t="s">
        <v>37</v>
      </c>
      <c r="C41" s="34" t="s">
        <v>38</v>
      </c>
      <c r="D41" s="34" t="s">
        <v>39</v>
      </c>
      <c r="E41" s="34" t="s">
        <v>40</v>
      </c>
      <c r="F41" s="38" t="n">
        <v>0.25</v>
      </c>
      <c r="G41" s="38" t="n">
        <v>0.5</v>
      </c>
      <c r="H41" s="38" t="n">
        <v>0.75</v>
      </c>
      <c r="I41" s="34" t="s">
        <v>41</v>
      </c>
    </row>
    <row r="42" customFormat="false" ht="12.8" hidden="false" customHeight="false" outlineLevel="0" collapsed="false">
      <c r="B42" s="39" t="s">
        <v>58</v>
      </c>
      <c r="C42" s="40" t="n">
        <v>378</v>
      </c>
      <c r="D42" s="41" t="n">
        <f aca="false">C42/$C$48</f>
        <v>0.0756</v>
      </c>
      <c r="E42" s="42" t="n">
        <v>0</v>
      </c>
      <c r="F42" s="42" t="n">
        <v>0</v>
      </c>
      <c r="G42" s="42" t="n">
        <v>0</v>
      </c>
      <c r="H42" s="42" t="s">
        <v>11</v>
      </c>
      <c r="I42" s="40" t="s">
        <v>11</v>
      </c>
    </row>
    <row r="43" customFormat="false" ht="12.8" hidden="false" customHeight="false" outlineLevel="0" collapsed="false">
      <c r="B43" s="39" t="s">
        <v>49</v>
      </c>
      <c r="C43" s="40" t="n">
        <v>27</v>
      </c>
      <c r="D43" s="41" t="n">
        <f aca="false">C43/$C$48</f>
        <v>0.0054</v>
      </c>
      <c r="E43" s="42" t="n">
        <v>0</v>
      </c>
      <c r="F43" s="42" t="n">
        <v>0</v>
      </c>
      <c r="G43" s="42" t="n">
        <v>8.790813E-011</v>
      </c>
      <c r="H43" s="42" t="s">
        <v>11</v>
      </c>
      <c r="I43" s="40" t="s">
        <v>11</v>
      </c>
    </row>
    <row r="44" customFormat="false" ht="12.8" hidden="false" customHeight="false" outlineLevel="0" collapsed="false">
      <c r="B44" s="39" t="s">
        <v>50</v>
      </c>
      <c r="C44" s="40" t="n">
        <v>11</v>
      </c>
      <c r="D44" s="41" t="n">
        <f aca="false">C44/$C$48</f>
        <v>0.0022</v>
      </c>
      <c r="E44" s="42" t="n">
        <v>2.220446E-016</v>
      </c>
      <c r="F44" s="42" t="n">
        <v>1.332268E-015</v>
      </c>
      <c r="G44" s="42" t="n">
        <v>2.109424E-015</v>
      </c>
      <c r="H44" s="42" t="n">
        <v>7.86593E-014</v>
      </c>
      <c r="I44" s="42" t="n">
        <v>6.380718E-011</v>
      </c>
    </row>
    <row r="45" customFormat="false" ht="12.8" hidden="false" customHeight="false" outlineLevel="0" collapsed="false">
      <c r="B45" s="39" t="s">
        <v>51</v>
      </c>
      <c r="C45" s="40" t="n">
        <v>169</v>
      </c>
      <c r="D45" s="41" t="n">
        <f aca="false">C45/$C$48</f>
        <v>0.0338</v>
      </c>
      <c r="E45" s="42" t="n">
        <v>0</v>
      </c>
      <c r="F45" s="42" t="n">
        <v>4.440892E-016</v>
      </c>
      <c r="G45" s="42" t="n">
        <v>3.774758E-015</v>
      </c>
      <c r="H45" s="42" t="n">
        <v>2.375877E-014</v>
      </c>
      <c r="I45" s="42" t="s">
        <v>11</v>
      </c>
    </row>
    <row r="46" customFormat="false" ht="12.8" hidden="false" customHeight="false" outlineLevel="0" collapsed="false">
      <c r="B46" s="39" t="s">
        <v>52</v>
      </c>
      <c r="C46" s="40" t="n">
        <v>671</v>
      </c>
      <c r="D46" s="41" t="n">
        <f aca="false">C46/$C$48</f>
        <v>0.1342</v>
      </c>
      <c r="E46" s="42" t="n">
        <v>0</v>
      </c>
      <c r="F46" s="42" t="n">
        <v>3.330669E-016</v>
      </c>
      <c r="G46" s="42" t="n">
        <v>2.220446E-015</v>
      </c>
      <c r="H46" s="42" t="n">
        <v>2.070566E-013</v>
      </c>
      <c r="I46" s="40" t="s">
        <v>11</v>
      </c>
    </row>
    <row r="47" customFormat="false" ht="12.8" hidden="false" customHeight="false" outlineLevel="0" collapsed="false">
      <c r="B47" s="36" t="s">
        <v>42</v>
      </c>
      <c r="C47" s="40" t="n">
        <v>3744</v>
      </c>
      <c r="D47" s="41" t="n">
        <f aca="false">C47/$C$48</f>
        <v>0.7488</v>
      </c>
      <c r="E47" s="42" t="n">
        <v>0</v>
      </c>
      <c r="F47" s="42" t="n">
        <v>3.330669E-016</v>
      </c>
      <c r="G47" s="42" t="n">
        <v>8.881784E-016</v>
      </c>
      <c r="H47" s="42" t="n">
        <v>1.199041E-014</v>
      </c>
      <c r="I47" s="40" t="s">
        <v>11</v>
      </c>
    </row>
    <row r="48" customFormat="false" ht="12.8" hidden="false" customHeight="false" outlineLevel="0" collapsed="false">
      <c r="B48" s="36"/>
      <c r="C48" s="36" t="n">
        <f aca="false">SUM(C42:C47)</f>
        <v>5000</v>
      </c>
      <c r="D48" s="36"/>
      <c r="E48" s="36"/>
      <c r="F48" s="36"/>
      <c r="G48" s="36"/>
      <c r="H48" s="36"/>
      <c r="I48" s="36"/>
    </row>
    <row r="49" customFormat="false" ht="12.8" hidden="false" customHeight="false" outlineLevel="0" collapsed="false">
      <c r="K49" s="2"/>
    </row>
    <row r="50" customFormat="false" ht="12.8" hidden="false" customHeight="false" outlineLevel="0" collapsed="false">
      <c r="B50" s="34" t="s">
        <v>47</v>
      </c>
      <c r="C50" s="36" t="s">
        <v>48</v>
      </c>
      <c r="D50" s="36"/>
      <c r="E50" s="36"/>
      <c r="F50" s="36"/>
      <c r="G50" s="36"/>
      <c r="H50" s="36"/>
      <c r="I50" s="36"/>
      <c r="K50" s="2"/>
    </row>
    <row r="51" customFormat="false" ht="12.8" hidden="false" customHeight="false" outlineLevel="0" collapsed="false">
      <c r="B51" s="34"/>
      <c r="C51" s="34" t="s">
        <v>30</v>
      </c>
      <c r="D51" s="36"/>
      <c r="E51" s="36"/>
      <c r="F51" s="36"/>
      <c r="G51" s="36"/>
      <c r="H51" s="36"/>
      <c r="I51" s="36"/>
      <c r="K51" s="3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</row>
    <row r="52" customFormat="false" ht="12.8" hidden="false" customHeight="false" outlineLevel="0" collapsed="false">
      <c r="B52" s="34" t="s">
        <v>35</v>
      </c>
      <c r="C52" s="36" t="n">
        <v>73</v>
      </c>
      <c r="D52" s="37" t="n">
        <f aca="false">C52/C54</f>
        <v>0.103693181818182</v>
      </c>
      <c r="E52" s="36"/>
      <c r="F52" s="36" t="s">
        <v>59</v>
      </c>
      <c r="G52" s="36"/>
      <c r="H52" s="36"/>
      <c r="I52" s="36"/>
      <c r="K52" s="6" t="s">
        <v>55</v>
      </c>
      <c r="L52" s="12"/>
      <c r="M52" s="14"/>
      <c r="N52" s="14"/>
      <c r="O52" s="14"/>
      <c r="P52" s="32"/>
      <c r="Q52" s="32"/>
      <c r="R52" s="32"/>
      <c r="S52" s="14"/>
      <c r="T52" s="14"/>
      <c r="U52" s="14"/>
      <c r="V52" s="14"/>
      <c r="W52" s="14"/>
      <c r="X52" s="32"/>
      <c r="Y52" s="32"/>
      <c r="Z52" s="32"/>
      <c r="AA52" s="14"/>
    </row>
    <row r="53" customFormat="false" ht="12.8" hidden="false" customHeight="false" outlineLevel="0" collapsed="false">
      <c r="B53" s="34" t="s">
        <v>36</v>
      </c>
      <c r="C53" s="36" t="n">
        <v>415</v>
      </c>
      <c r="D53" s="37" t="n">
        <f aca="false">C53/C54</f>
        <v>0.589488636363636</v>
      </c>
      <c r="E53" s="36"/>
      <c r="F53" s="36" t="s">
        <v>57</v>
      </c>
      <c r="G53" s="36"/>
      <c r="H53" s="36"/>
      <c r="I53" s="36"/>
      <c r="J53" s="6" t="s">
        <v>35</v>
      </c>
      <c r="K53" s="1" t="n">
        <f aca="false">C38+C52</f>
        <v>3208</v>
      </c>
      <c r="L53" s="7" t="n">
        <f aca="false">K53/C24</f>
        <v>0.6416</v>
      </c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</row>
    <row r="54" customFormat="false" ht="12.8" hidden="false" customHeight="false" outlineLevel="0" collapsed="false">
      <c r="B54" s="36"/>
      <c r="C54" s="36" t="n">
        <v>704</v>
      </c>
      <c r="D54" s="36"/>
      <c r="E54" s="36"/>
      <c r="F54" s="36"/>
      <c r="G54" s="36"/>
      <c r="H54" s="36"/>
      <c r="I54" s="36"/>
      <c r="J54" s="6" t="s">
        <v>36</v>
      </c>
      <c r="K54" s="1" t="n">
        <f aca="false">C39+C53</f>
        <v>4711</v>
      </c>
      <c r="L54" s="7" t="n">
        <f aca="false">K54/C48</f>
        <v>0.9422</v>
      </c>
      <c r="M54" s="10"/>
      <c r="N54" s="10"/>
      <c r="O54" s="10"/>
      <c r="P54" s="10"/>
      <c r="Q54" s="10"/>
      <c r="R54" s="10"/>
      <c r="S54" s="10"/>
      <c r="T54" s="10"/>
      <c r="U54" s="12"/>
      <c r="V54" s="12"/>
      <c r="AB54" s="14"/>
    </row>
    <row r="55" customFormat="false" ht="12.8" hidden="false" customHeight="false" outlineLevel="0" collapsed="false">
      <c r="B55" s="34" t="s">
        <v>37</v>
      </c>
      <c r="C55" s="34" t="s">
        <v>38</v>
      </c>
      <c r="D55" s="34" t="s">
        <v>39</v>
      </c>
      <c r="E55" s="34" t="s">
        <v>40</v>
      </c>
      <c r="F55" s="38" t="n">
        <v>0.25</v>
      </c>
      <c r="G55" s="38" t="n">
        <v>0.5</v>
      </c>
      <c r="H55" s="38" t="n">
        <v>0.75</v>
      </c>
      <c r="I55" s="34" t="s">
        <v>41</v>
      </c>
      <c r="K55" s="14"/>
      <c r="L55" s="10"/>
      <c r="M55" s="10"/>
      <c r="N55" s="10"/>
      <c r="O55" s="10"/>
      <c r="P55" s="10"/>
      <c r="Q55" s="10"/>
      <c r="R55" s="10"/>
      <c r="S55" s="10"/>
      <c r="T55" s="10"/>
      <c r="U55" s="12"/>
      <c r="V55" s="12"/>
      <c r="AB55" s="33"/>
    </row>
    <row r="56" customFormat="false" ht="12.8" hidden="false" customHeight="false" outlineLevel="0" collapsed="false">
      <c r="B56" s="39" t="s">
        <v>58</v>
      </c>
      <c r="C56" s="44" t="n">
        <v>116</v>
      </c>
      <c r="D56" s="41" t="n">
        <f aca="false">C56/$C$62</f>
        <v>0.169096209912536</v>
      </c>
      <c r="E56" s="45" t="n">
        <v>2.109424E-015</v>
      </c>
      <c r="F56" s="45" t="n">
        <v>2.299272E-013</v>
      </c>
      <c r="G56" s="45" t="n">
        <v>6.300604E-010</v>
      </c>
      <c r="H56" s="45" t="s">
        <v>11</v>
      </c>
      <c r="I56" s="45" t="s">
        <v>11</v>
      </c>
      <c r="K56" s="14"/>
      <c r="L56" s="10"/>
      <c r="M56" s="10"/>
      <c r="N56" s="10"/>
      <c r="O56" s="10"/>
      <c r="P56" s="10"/>
      <c r="Q56" s="10"/>
      <c r="R56" s="10"/>
      <c r="S56" s="10"/>
      <c r="T56" s="10"/>
      <c r="U56" s="12"/>
      <c r="V56" s="10"/>
    </row>
    <row r="57" customFormat="false" ht="12.8" hidden="false" customHeight="false" outlineLevel="0" collapsed="false">
      <c r="B57" s="39" t="s">
        <v>49</v>
      </c>
      <c r="C57" s="44" t="n">
        <v>13</v>
      </c>
      <c r="D57" s="41" t="n">
        <f aca="false">C57/$C$62</f>
        <v>0.0189504373177843</v>
      </c>
      <c r="E57" s="45" t="n">
        <v>2.664535E-015</v>
      </c>
      <c r="F57" s="45" t="n">
        <v>4.285461E-014</v>
      </c>
      <c r="G57" s="45" t="n">
        <v>2.051692E-013</v>
      </c>
      <c r="H57" s="45" t="n">
        <v>8.789769E-011</v>
      </c>
      <c r="I57" s="45" t="s">
        <v>11</v>
      </c>
      <c r="K57" s="14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 customFormat="false" ht="12.8" hidden="false" customHeight="false" outlineLevel="0" collapsed="false">
      <c r="B58" s="39" t="s">
        <v>50</v>
      </c>
      <c r="C58" s="44" t="n">
        <v>2</v>
      </c>
      <c r="D58" s="41" t="n">
        <f aca="false">C58/$C$62</f>
        <v>0.00291545189504373</v>
      </c>
      <c r="E58" s="45" t="n">
        <v>9.323653E-013</v>
      </c>
      <c r="F58" s="45" t="n">
        <v>1.665107E-011</v>
      </c>
      <c r="G58" s="45" t="n">
        <v>3.236977E-011</v>
      </c>
      <c r="H58" s="45" t="n">
        <v>4.808848E-011</v>
      </c>
      <c r="I58" s="45" t="n">
        <v>6.380718E-011</v>
      </c>
      <c r="K58" s="14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customFormat="false" ht="12.8" hidden="false" customHeight="false" outlineLevel="0" collapsed="false">
      <c r="B59" s="39" t="s">
        <v>51</v>
      </c>
      <c r="C59" s="44" t="n">
        <v>13</v>
      </c>
      <c r="D59" s="41" t="n">
        <f aca="false">C59/$C$62</f>
        <v>0.0189504373177843</v>
      </c>
      <c r="E59" s="45" t="n">
        <v>2.546852E-013</v>
      </c>
      <c r="F59" s="45" t="n">
        <v>7.085443E-013</v>
      </c>
      <c r="G59" s="45" t="n">
        <v>1.608602E-012</v>
      </c>
      <c r="H59" s="45" t="n">
        <v>7.450596E-012</v>
      </c>
      <c r="I59" s="45" t="n">
        <v>7.961076E-011</v>
      </c>
      <c r="N59" s="10"/>
      <c r="O59" s="10"/>
      <c r="P59" s="10"/>
      <c r="Q59" s="10"/>
      <c r="R59" s="10"/>
      <c r="S59" s="10"/>
      <c r="T59" s="10"/>
      <c r="U59" s="10"/>
      <c r="V59" s="12"/>
      <c r="W59" s="12"/>
    </row>
    <row r="60" customFormat="false" ht="12.8" hidden="false" customHeight="false" outlineLevel="0" collapsed="false">
      <c r="B60" s="39" t="s">
        <v>52</v>
      </c>
      <c r="C60" s="44" t="n">
        <v>151</v>
      </c>
      <c r="D60" s="41" t="n">
        <f aca="false">C60/$C$62</f>
        <v>0.220116618075802</v>
      </c>
      <c r="E60" s="45" t="n">
        <v>9.992007E-016</v>
      </c>
      <c r="F60" s="45" t="n">
        <v>9.831025E-013</v>
      </c>
      <c r="G60" s="45" t="n">
        <v>2.077236E-010</v>
      </c>
      <c r="H60" s="45" t="s">
        <v>11</v>
      </c>
      <c r="I60" s="45" t="s">
        <v>11</v>
      </c>
      <c r="N60" s="10"/>
      <c r="O60" s="10"/>
      <c r="P60" s="10"/>
      <c r="Q60" s="10"/>
      <c r="R60" s="10"/>
      <c r="S60" s="10"/>
      <c r="T60" s="10"/>
      <c r="U60" s="10"/>
      <c r="V60" s="10"/>
      <c r="W60" s="10"/>
    </row>
    <row r="61" customFormat="false" ht="12.8" hidden="false" customHeight="false" outlineLevel="0" collapsed="false">
      <c r="B61" s="36" t="s">
        <v>42</v>
      </c>
      <c r="C61" s="44" t="n">
        <v>391</v>
      </c>
      <c r="D61" s="41" t="n">
        <f aca="false">C61/$C$62</f>
        <v>0.56997084548105</v>
      </c>
      <c r="E61" s="45" t="n">
        <v>2.220446E-016</v>
      </c>
      <c r="F61" s="45" t="n">
        <v>2.675637E-014</v>
      </c>
      <c r="G61" s="45" t="n">
        <v>4.707346E-014</v>
      </c>
      <c r="H61" s="45" t="n">
        <v>7.338574E-014</v>
      </c>
      <c r="I61" s="45" t="s">
        <v>11</v>
      </c>
      <c r="N61" s="10"/>
      <c r="O61" s="10"/>
      <c r="P61" s="10"/>
      <c r="Q61" s="10"/>
      <c r="R61" s="10"/>
      <c r="S61" s="10"/>
      <c r="T61" s="10"/>
      <c r="U61" s="10"/>
      <c r="V61" s="10"/>
      <c r="W61" s="10"/>
    </row>
    <row r="62" customFormat="false" ht="12.8" hidden="false" customHeight="false" outlineLevel="0" collapsed="false">
      <c r="B62" s="36"/>
      <c r="C62" s="36" t="n">
        <f aca="false">SUM(C56:C61)</f>
        <v>686</v>
      </c>
      <c r="D62" s="41"/>
      <c r="E62" s="36"/>
      <c r="F62" s="36"/>
      <c r="G62" s="36"/>
      <c r="H62" s="36"/>
      <c r="I62" s="36"/>
    </row>
    <row r="63" customFormat="false" ht="12.8" hidden="false" customHeight="false" outlineLevel="0" collapsed="false">
      <c r="C63" s="1" t="n">
        <f aca="false">C62+18</f>
        <v>704</v>
      </c>
      <c r="D63" s="41"/>
    </row>
    <row r="65" customFormat="false" ht="12.8" hidden="false" customHeight="false" outlineLevel="0" collapsed="false">
      <c r="K65" s="46"/>
      <c r="L65" s="44"/>
      <c r="M65" s="44"/>
      <c r="N65" s="44"/>
      <c r="O65" s="44"/>
      <c r="P65" s="44"/>
      <c r="Q65" s="44"/>
      <c r="R65" s="44"/>
      <c r="S65" s="44"/>
      <c r="T65" s="44"/>
      <c r="U65" s="45"/>
      <c r="V65" s="45"/>
      <c r="W65" s="45"/>
      <c r="X65" s="45"/>
      <c r="Y65" s="45"/>
      <c r="Z65" s="45"/>
      <c r="AA65" s="45"/>
    </row>
    <row r="66" customFormat="false" ht="12.8" hidden="false" customHeight="false" outlineLevel="0" collapsed="false">
      <c r="K66" s="46"/>
      <c r="L66" s="44"/>
      <c r="M66" s="44"/>
      <c r="N66" s="44"/>
      <c r="O66" s="44"/>
      <c r="P66" s="44"/>
      <c r="Q66" s="44"/>
      <c r="R66" s="44"/>
      <c r="S66" s="44"/>
      <c r="T66" s="44"/>
      <c r="U66" s="45"/>
      <c r="V66" s="45"/>
      <c r="W66" s="45"/>
      <c r="X66" s="45"/>
      <c r="Y66" s="45"/>
      <c r="Z66" s="45"/>
      <c r="AA66" s="45"/>
    </row>
    <row r="67" customFormat="false" ht="12.8" hidden="false" customHeight="false" outlineLevel="0" collapsed="false">
      <c r="J67" s="2"/>
      <c r="K67" s="46"/>
      <c r="L67" s="44"/>
      <c r="M67" s="44"/>
      <c r="N67" s="44"/>
      <c r="O67" s="44"/>
      <c r="P67" s="44"/>
      <c r="Q67" s="44"/>
      <c r="R67" s="44"/>
      <c r="S67" s="44"/>
      <c r="T67" s="44"/>
      <c r="U67" s="45"/>
      <c r="V67" s="45"/>
      <c r="W67" s="45"/>
      <c r="X67" s="45"/>
      <c r="Y67" s="45"/>
      <c r="Z67" s="45"/>
      <c r="AA67" s="45"/>
    </row>
    <row r="68" customFormat="false" ht="12.8" hidden="false" customHeight="false" outlineLevel="0" collapsed="false">
      <c r="J68" s="2"/>
      <c r="K68" s="46"/>
      <c r="L68" s="44"/>
      <c r="M68" s="44"/>
      <c r="N68" s="44"/>
      <c r="O68" s="44"/>
      <c r="P68" s="44"/>
      <c r="Q68" s="44"/>
      <c r="R68" s="44"/>
      <c r="S68" s="44"/>
      <c r="T68" s="44"/>
      <c r="U68" s="45"/>
      <c r="V68" s="45"/>
      <c r="W68" s="45"/>
      <c r="X68" s="45"/>
      <c r="Y68" s="45"/>
      <c r="Z68" s="45"/>
      <c r="AA68" s="45"/>
    </row>
    <row r="69" customFormat="false" ht="12.8" hidden="false" customHeight="false" outlineLevel="0" collapsed="false">
      <c r="J69" s="33"/>
      <c r="K69" s="46"/>
      <c r="L69" s="44"/>
      <c r="M69" s="44"/>
      <c r="N69" s="44"/>
      <c r="O69" s="44"/>
      <c r="P69" s="44"/>
      <c r="Q69" s="44"/>
      <c r="R69" s="44"/>
      <c r="S69" s="44"/>
      <c r="T69" s="44"/>
      <c r="U69" s="45"/>
      <c r="V69" s="44"/>
      <c r="W69" s="45"/>
      <c r="X69" s="45"/>
      <c r="Y69" s="45"/>
      <c r="Z69" s="45"/>
      <c r="AA69" s="45"/>
    </row>
    <row r="70" customFormat="false" ht="12.8" hidden="false" customHeight="false" outlineLevel="0" collapsed="false">
      <c r="J70" s="33"/>
      <c r="K70" s="46"/>
      <c r="L70" s="44"/>
      <c r="M70" s="44"/>
      <c r="N70" s="44"/>
      <c r="O70" s="44"/>
      <c r="P70" s="44"/>
      <c r="Q70" s="44"/>
      <c r="R70" s="44"/>
      <c r="S70" s="44"/>
      <c r="T70" s="44"/>
      <c r="U70" s="45"/>
      <c r="V70" s="45"/>
      <c r="W70" s="45"/>
      <c r="X70" s="45"/>
      <c r="Y70" s="45"/>
      <c r="Z70" s="45"/>
      <c r="AA70" s="45"/>
    </row>
    <row r="71" customFormat="false" ht="12.8" hidden="false" customHeight="false" outlineLevel="0" collapsed="false">
      <c r="J71" s="14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customFormat="false" ht="12.8" hidden="false" customHeight="false" outlineLevel="0" collapsed="false">
      <c r="J72" s="14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2"/>
      <c r="W72" s="12"/>
      <c r="X72" s="12"/>
      <c r="Y72" s="12"/>
      <c r="Z72" s="10"/>
    </row>
    <row r="73" customFormat="false" ht="12.8" hidden="false" customHeight="false" outlineLevel="0" collapsed="false">
      <c r="J73" s="14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2"/>
      <c r="W73" s="12"/>
      <c r="X73" s="12"/>
      <c r="Y73" s="12"/>
      <c r="Z73" s="10"/>
    </row>
    <row r="74" customFormat="false" ht="12.8" hidden="false" customHeight="false" outlineLevel="0" collapsed="false">
      <c r="J74" s="14"/>
      <c r="K74" s="10"/>
      <c r="L74" s="10"/>
      <c r="M74" s="10"/>
      <c r="N74" s="10"/>
      <c r="O74" s="10"/>
      <c r="P74" s="10"/>
      <c r="Q74" s="10"/>
      <c r="R74" s="10"/>
      <c r="S74" s="10"/>
      <c r="T74" s="12"/>
      <c r="U74" s="12"/>
      <c r="V74" s="12"/>
      <c r="W74" s="12"/>
      <c r="X74" s="12"/>
      <c r="Y74" s="12"/>
      <c r="Z74" s="12"/>
    </row>
    <row r="75" customFormat="false" ht="12.8" hidden="false" customHeight="false" outlineLevel="0" collapsed="false">
      <c r="J75" s="14"/>
      <c r="K75" s="10"/>
      <c r="L75" s="10"/>
      <c r="M75" s="10"/>
      <c r="N75" s="10"/>
      <c r="O75" s="10"/>
      <c r="P75" s="10"/>
      <c r="Q75" s="10"/>
      <c r="R75" s="10"/>
      <c r="S75" s="10"/>
      <c r="T75" s="12"/>
      <c r="U75" s="12"/>
      <c r="V75" s="12"/>
      <c r="W75" s="12"/>
      <c r="X75" s="12"/>
      <c r="Y75" s="12"/>
      <c r="Z75" s="12"/>
    </row>
    <row r="76" customFormat="false" ht="12.8" hidden="false" customHeight="false" outlineLevel="0" collapsed="false">
      <c r="J76" s="14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2"/>
      <c r="W76" s="12"/>
      <c r="X76" s="12"/>
      <c r="Y76" s="12"/>
      <c r="Z76" s="10"/>
    </row>
    <row r="77" customFormat="false" ht="12.8" hidden="false" customHeight="false" outlineLevel="0" collapsed="false">
      <c r="J77" s="14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2"/>
      <c r="W77" s="12"/>
      <c r="X77" s="12"/>
      <c r="Y77" s="12"/>
      <c r="Z77" s="10"/>
    </row>
  </sheetData>
  <mergeCells count="2">
    <mergeCell ref="L51:S51"/>
    <mergeCell ref="T51:AA5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1506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2024-12-07T02:16:00Z</dcterms:created>
  <dc:creator/>
  <dc:description/>
  <dc:language>en-GB</dc:language>
  <cp:lastModifiedBy/>
  <dcterms:modified xsi:type="dcterms:W3CDTF">2025-02-02T19:43:33Z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