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L1_C1_Excel\DSL1_CS1\US Edited CS1\S2\"/>
    </mc:Choice>
  </mc:AlternateContent>
  <xr:revisionPtr revIDLastSave="654" documentId="13_ncr:1_{F2022344-0EC7-40B3-8207-FA8BC631FF46}" xr6:coauthVersionLast="47" xr6:coauthVersionMax="47" xr10:uidLastSave="{67D449E8-BE46-41F8-99F3-52C3F3615008}"/>
  <bookViews>
    <workbookView xWindow="-110" yWindow="-110" windowWidth="19420" windowHeight="10420" firstSheet="1" xr2:uid="{00000000-000D-0000-FFFF-FFFF00000000}"/>
  </bookViews>
  <sheets>
    <sheet name="Sheet1" sheetId="1" r:id="rId1"/>
    <sheet name="Task1.1" sheetId="7" r:id="rId2"/>
    <sheet name="Task1" sheetId="5" r:id="rId3"/>
    <sheet name="Task2" sheetId="2" r:id="rId4"/>
    <sheet name="Task3" sheetId="3" r:id="rId5"/>
    <sheet name="Task4" sheetId="4" r:id="rId6"/>
  </sheets>
  <definedNames>
    <definedName name="_xlnm._FilterDatabase" localSheetId="0" hidden="1">Sheet1!$A$1:$O$63</definedName>
    <definedName name="_xlnm._FilterDatabase" localSheetId="4" hidden="1">Task3!$A$1:$G$63</definedName>
    <definedName name="_xlchart.v1.0" hidden="1">Task1!$B$1</definedName>
    <definedName name="_xlchart.v1.1" hidden="1">Task1!$B$2:$B$21</definedName>
    <definedName name="_xlchart.v1.2" hidden="1">Task1!$C$1</definedName>
    <definedName name="_xlchart.v1.3" hidden="1">Task1!$C$2:$C$21</definedName>
    <definedName name="_xlchart.v1.4" hidden="1">Task1!$D$1</definedName>
    <definedName name="_xlchart.v1.5" hidden="1">Task1!$D$2:$D$21</definedName>
    <definedName name="_xlchart.v1.6" hidden="1">Task1!$E$1</definedName>
    <definedName name="_xlchart.v1.7" hidden="1">Task1!$E$2:$E$21</definedName>
    <definedName name="_xlchart.v1.8" hidden="1">Task1!$F$1</definedName>
    <definedName name="_xlchart.v1.9" hidden="1">Task1!$F$2:$F$21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7" l="1"/>
  <c r="L15" i="7"/>
  <c r="L14" i="7"/>
  <c r="K16" i="7"/>
  <c r="K15" i="7"/>
  <c r="K14" i="7"/>
  <c r="J16" i="7"/>
  <c r="J15" i="7"/>
  <c r="J14" i="7"/>
  <c r="H16" i="7"/>
  <c r="H15" i="7"/>
  <c r="H14" i="7"/>
  <c r="G16" i="7"/>
  <c r="G15" i="7"/>
  <c r="G14" i="7"/>
  <c r="F16" i="7"/>
  <c r="F15" i="7"/>
  <c r="F14" i="7"/>
  <c r="C16" i="7"/>
  <c r="C15" i="7"/>
  <c r="C14" i="7"/>
  <c r="B16" i="7"/>
  <c r="B15" i="7"/>
  <c r="B14" i="7"/>
  <c r="F34" i="5"/>
  <c r="F33" i="5"/>
  <c r="F32" i="5"/>
  <c r="D34" i="5"/>
  <c r="D33" i="5"/>
  <c r="D32" i="5"/>
  <c r="B34" i="5"/>
  <c r="B33" i="5"/>
  <c r="B32" i="5"/>
  <c r="F25" i="5"/>
  <c r="D25" i="5"/>
  <c r="B25" i="5"/>
  <c r="F24" i="5"/>
  <c r="D24" i="5"/>
  <c r="B24" i="5"/>
  <c r="F23" i="5"/>
  <c r="D23" i="5"/>
  <c r="B23" i="5"/>
  <c r="S9" i="5"/>
  <c r="S7" i="5"/>
  <c r="S6" i="5"/>
  <c r="S5" i="5"/>
  <c r="D26" i="5" a="1"/>
  <c r="D26" i="5" s="1"/>
  <c r="M16" i="5"/>
  <c r="M15" i="5"/>
  <c r="M14" i="5"/>
  <c r="M7" i="5"/>
  <c r="M6" i="5"/>
  <c r="M5" i="5"/>
  <c r="F26" i="5" a="1"/>
  <c r="F26" i="5"/>
  <c r="B26" i="5" a="1"/>
  <c r="B26" i="5"/>
  <c r="C4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2" i="3"/>
  <c r="E26" i="2"/>
  <c r="E25" i="2"/>
  <c r="D24" i="2"/>
  <c r="E24" i="2"/>
  <c r="D27" i="2" a="1"/>
  <c r="D27" i="2"/>
  <c r="D26" i="2"/>
  <c r="D25" i="2"/>
  <c r="C27" i="2" a="1"/>
  <c r="C27" i="2"/>
  <c r="C26" i="2"/>
  <c r="C25" i="2"/>
  <c r="B25" i="2"/>
  <c r="C24" i="2"/>
  <c r="B27" i="2" a="1"/>
  <c r="B27" i="2"/>
  <c r="B26" i="2"/>
  <c r="B24" i="2"/>
  <c r="N10" i="1"/>
  <c r="N15" i="1"/>
  <c r="N7" i="1"/>
  <c r="N11" i="1"/>
  <c r="N20" i="1"/>
  <c r="N38" i="1"/>
  <c r="N16" i="1"/>
  <c r="N27" i="1"/>
  <c r="N4" i="1"/>
  <c r="N17" i="1"/>
  <c r="N12" i="1"/>
  <c r="N21" i="1"/>
  <c r="N18" i="1"/>
  <c r="N19" i="1"/>
  <c r="N22" i="1"/>
  <c r="N28" i="1"/>
  <c r="N13" i="1"/>
  <c r="N8" i="1"/>
  <c r="N34" i="1"/>
  <c r="N23" i="1"/>
  <c r="N35" i="1"/>
  <c r="N36" i="1"/>
  <c r="N39" i="1"/>
  <c r="N3" i="1"/>
  <c r="N29" i="1"/>
  <c r="N42" i="1"/>
  <c r="N43" i="1"/>
  <c r="N44" i="1"/>
  <c r="N45" i="1"/>
  <c r="N30" i="1"/>
  <c r="N2" i="1"/>
  <c r="N24" i="1"/>
  <c r="N31" i="1"/>
  <c r="N40" i="1"/>
  <c r="N41" i="1"/>
  <c r="N5" i="1"/>
  <c r="N32" i="1"/>
  <c r="N46" i="1"/>
  <c r="N25" i="1"/>
  <c r="N37" i="1"/>
  <c r="N26" i="1"/>
  <c r="N33" i="1"/>
  <c r="N6" i="1"/>
  <c r="N9" i="1"/>
  <c r="N14" i="1"/>
  <c r="M10" i="1"/>
  <c r="M15" i="1"/>
  <c r="M7" i="1"/>
  <c r="M11" i="1"/>
  <c r="M20" i="1"/>
  <c r="M38" i="1"/>
  <c r="M16" i="1"/>
  <c r="M27" i="1"/>
  <c r="M4" i="1"/>
  <c r="M17" i="1"/>
  <c r="M12" i="1"/>
  <c r="M21" i="1"/>
  <c r="M18" i="1"/>
  <c r="M19" i="1"/>
  <c r="M22" i="1"/>
  <c r="M28" i="1"/>
  <c r="M13" i="1"/>
  <c r="M8" i="1"/>
  <c r="M34" i="1"/>
  <c r="M23" i="1"/>
  <c r="M35" i="1"/>
  <c r="M36" i="1"/>
  <c r="M39" i="1"/>
  <c r="M3" i="1"/>
  <c r="M29" i="1"/>
  <c r="M42" i="1"/>
  <c r="M43" i="1"/>
  <c r="M44" i="1"/>
  <c r="M45" i="1"/>
  <c r="M30" i="1"/>
  <c r="M2" i="1"/>
  <c r="M24" i="1"/>
  <c r="M31" i="1"/>
  <c r="M40" i="1"/>
  <c r="M41" i="1"/>
  <c r="M5" i="1"/>
  <c r="M32" i="1"/>
  <c r="M46" i="1"/>
  <c r="M25" i="1"/>
  <c r="M37" i="1"/>
  <c r="M26" i="1"/>
  <c r="M33" i="1"/>
  <c r="M6" i="1"/>
  <c r="M9" i="1"/>
  <c r="M14" i="1"/>
  <c r="F2" i="3" l="1"/>
  <c r="M8" i="5"/>
  <c r="S8" i="5"/>
  <c r="M17" i="5"/>
  <c r="M18" i="5" s="1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O14" i="1"/>
  <c r="O9" i="1"/>
  <c r="O6" i="1"/>
  <c r="O33" i="1"/>
  <c r="O26" i="1"/>
  <c r="O37" i="1"/>
  <c r="O25" i="1"/>
  <c r="O46" i="1"/>
  <c r="O32" i="1"/>
  <c r="O5" i="1"/>
  <c r="O41" i="1"/>
  <c r="O40" i="1"/>
  <c r="O31" i="1"/>
  <c r="O24" i="1"/>
  <c r="O2" i="1"/>
  <c r="O30" i="1"/>
  <c r="O45" i="1"/>
  <c r="O44" i="1"/>
  <c r="O43" i="1"/>
  <c r="O42" i="1"/>
  <c r="O29" i="1"/>
  <c r="O3" i="1"/>
  <c r="O39" i="1"/>
  <c r="O36" i="1"/>
  <c r="O35" i="1"/>
  <c r="O23" i="1"/>
  <c r="O34" i="1"/>
  <c r="O8" i="1"/>
  <c r="O13" i="1"/>
  <c r="O28" i="1"/>
  <c r="O22" i="1"/>
  <c r="O19" i="1"/>
  <c r="O18" i="1"/>
  <c r="O21" i="1"/>
  <c r="O12" i="1"/>
  <c r="O17" i="1"/>
  <c r="O4" i="1"/>
  <c r="O27" i="1"/>
  <c r="O16" i="1"/>
  <c r="O38" i="1"/>
  <c r="O20" i="1"/>
  <c r="O11" i="1"/>
  <c r="O7" i="1"/>
  <c r="O15" i="1"/>
  <c r="O10" i="1"/>
  <c r="L6" i="3" l="1"/>
  <c r="L5" i="3"/>
  <c r="L4" i="3"/>
  <c r="S10" i="5"/>
  <c r="M10" i="5"/>
  <c r="M9" i="5"/>
  <c r="M19" i="5"/>
  <c r="J11" i="3"/>
  <c r="L7" i="3" l="1"/>
  <c r="L9" i="3" l="1"/>
  <c r="L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<sst xmlns="http://schemas.openxmlformats.org/spreadsheetml/2006/main" count="460" uniqueCount="142">
  <si>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</si>
  <si>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</si>
  <si>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</si>
  <si>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</si>
  <si>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</si>
  <si>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</si>
  <si>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</si>
  <si>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</si>
  <si>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</si>
  <si>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</si>
  <si>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</si>
  <si>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Yearofbirth</t>
  </si>
  <si>
    <t>Yearofplacement</t>
  </si>
  <si>
    <t>Age</t>
  </si>
  <si>
    <t>Ruby Wilson</t>
  </si>
  <si>
    <t>Boston</t>
  </si>
  <si>
    <t>Finance</t>
  </si>
  <si>
    <t>USA</t>
  </si>
  <si>
    <t>IT</t>
  </si>
  <si>
    <t>Claire Abderson</t>
  </si>
  <si>
    <t xml:space="preserve">Harvard </t>
  </si>
  <si>
    <t>Ivaan Thakrey</t>
  </si>
  <si>
    <t>India</t>
  </si>
  <si>
    <t>K4578242</t>
  </si>
  <si>
    <t>Elena Green</t>
  </si>
  <si>
    <t>Washington</t>
  </si>
  <si>
    <t>KK45268980</t>
  </si>
  <si>
    <t>Thomas Edward</t>
  </si>
  <si>
    <t xml:space="preserve">Pharmaceutical </t>
  </si>
  <si>
    <t>KK45268987</t>
  </si>
  <si>
    <t>Dhruv Verma</t>
  </si>
  <si>
    <t>K4578236</t>
  </si>
  <si>
    <t>Robert Anderson</t>
  </si>
  <si>
    <t>Micheal Roger</t>
  </si>
  <si>
    <t>Bank</t>
  </si>
  <si>
    <t>KK45268988</t>
  </si>
  <si>
    <t>Aayansh Sharma</t>
  </si>
  <si>
    <t>J4563219</t>
  </si>
  <si>
    <t>Veer Patil</t>
  </si>
  <si>
    <t>K4578237</t>
  </si>
  <si>
    <t>Ishaan Verma</t>
  </si>
  <si>
    <t>K4578244</t>
  </si>
  <si>
    <t>Velentina Clark</t>
  </si>
  <si>
    <t>Rudra Verma</t>
  </si>
  <si>
    <t>F2356145</t>
  </si>
  <si>
    <t>Aditya Pandey</t>
  </si>
  <si>
    <t>W4526893</t>
  </si>
  <si>
    <t>Shivnew Patel</t>
  </si>
  <si>
    <t>K4578240</t>
  </si>
  <si>
    <t>Yuvaan Sheik</t>
  </si>
  <si>
    <t>K4578243</t>
  </si>
  <si>
    <t>Arjun Singh</t>
  </si>
  <si>
    <t>Bella Wilson</t>
  </si>
  <si>
    <t>Ahmed Shah</t>
  </si>
  <si>
    <t>K4578238</t>
  </si>
  <si>
    <t>Kabir Singh</t>
  </si>
  <si>
    <t>K4578245</t>
  </si>
  <si>
    <t>Lucus Jones</t>
  </si>
  <si>
    <t>Charles Taylor</t>
  </si>
  <si>
    <t>Skylar Walker</t>
  </si>
  <si>
    <t>Italy</t>
  </si>
  <si>
    <t>KK45268976</t>
  </si>
  <si>
    <t>Thomas Turner</t>
  </si>
  <si>
    <t>KK45268983</t>
  </si>
  <si>
    <t>John Edwards</t>
  </si>
  <si>
    <t>KK45268985</t>
  </si>
  <si>
    <t>Atharv Mahajan</t>
  </si>
  <si>
    <t>K4578241</t>
  </si>
  <si>
    <t>Maya Haris</t>
  </si>
  <si>
    <t>Ariana Jackson</t>
  </si>
  <si>
    <t>James Martinez</t>
  </si>
  <si>
    <t>Hailey Allen</t>
  </si>
  <si>
    <t>KK45268977</t>
  </si>
  <si>
    <t>Michael Baker</t>
  </si>
  <si>
    <t>KK45268981</t>
  </si>
  <si>
    <t>John Parker</t>
  </si>
  <si>
    <t>KK45268986</t>
  </si>
  <si>
    <t>Delilah Williams</t>
  </si>
  <si>
    <t>Anna Perez</t>
  </si>
  <si>
    <t>Ivy Thomas</t>
  </si>
  <si>
    <t>Henry Parker</t>
  </si>
  <si>
    <t>KK45268984</t>
  </si>
  <si>
    <t>Viyaan K</t>
  </si>
  <si>
    <t>K4578239</t>
  </si>
  <si>
    <t>Richard Thompson</t>
  </si>
  <si>
    <t>Jack Wright</t>
  </si>
  <si>
    <t>KK45268978</t>
  </si>
  <si>
    <t>Sophie Adamas</t>
  </si>
  <si>
    <t>KK45268979</t>
  </si>
  <si>
    <t>Serenity Taylor</t>
  </si>
  <si>
    <t>Oliver Smith</t>
  </si>
  <si>
    <t>Ethan S</t>
  </si>
  <si>
    <t>UAE</t>
  </si>
  <si>
    <t>Jacob Williams</t>
  </si>
  <si>
    <t>William Carter</t>
  </si>
  <si>
    <t>KK45268982</t>
  </si>
  <si>
    <t>Harvard</t>
  </si>
  <si>
    <t>Pharma</t>
  </si>
  <si>
    <t>max</t>
  </si>
  <si>
    <t>min</t>
  </si>
  <si>
    <t>diff</t>
  </si>
  <si>
    <t>Interpretation:</t>
  </si>
  <si>
    <t>1.Harvard univeristy has wide salary range in the finance domain compared to all the domains of different univeristies.</t>
  </si>
  <si>
    <t>Finance Package Offered</t>
  </si>
  <si>
    <t>Pharma Package Offered</t>
  </si>
  <si>
    <t>IT Package Offered</t>
  </si>
  <si>
    <t>Outliners</t>
  </si>
  <si>
    <t>Q1</t>
  </si>
  <si>
    <t>Q2</t>
  </si>
  <si>
    <t>Q3</t>
  </si>
  <si>
    <t>IQR(Q3-Q1)</t>
  </si>
  <si>
    <t>UPPERFENCE(Q3+1.5*IQR)</t>
  </si>
  <si>
    <t>1 outlier</t>
  </si>
  <si>
    <t>LOWERFENCE(Q1-1.5*IQR)</t>
  </si>
  <si>
    <t>no outlier</t>
  </si>
  <si>
    <t>no outliers</t>
  </si>
  <si>
    <t>Mean</t>
  </si>
  <si>
    <t>Median</t>
  </si>
  <si>
    <t>1.From box chart the finance package has right  skewness as its mean is greater than median.</t>
  </si>
  <si>
    <t>Mode</t>
  </si>
  <si>
    <t>2.The Pharma packages also has left  skewness as its mean is less than median.</t>
  </si>
  <si>
    <t>Multimode</t>
  </si>
  <si>
    <t>3.The IT packages has no skewness where mean and median are nearly equal.</t>
  </si>
  <si>
    <t>4.Finance domain has widest range which is the difference of its max and min range salaries.</t>
  </si>
  <si>
    <t>20-25 AGE Package Offered</t>
  </si>
  <si>
    <t>25-30 age Package Offered</t>
  </si>
  <si>
    <t>30-35 age Package Offered</t>
  </si>
  <si>
    <t>35-40 AGE Package Offered</t>
  </si>
  <si>
    <t>Interpretaion:</t>
  </si>
  <si>
    <t>The mean, median, mode are calculated to comapre the compensation packages of employees.</t>
  </si>
  <si>
    <t>1.The average of 25-30 age employees mean is greater amongst all.</t>
  </si>
  <si>
    <t>MEAN</t>
  </si>
  <si>
    <t>MEDIAN</t>
  </si>
  <si>
    <t>MODE</t>
  </si>
  <si>
    <t>MULTIMODE</t>
  </si>
  <si>
    <t>Year of birth</t>
  </si>
  <si>
    <t>Year of placement</t>
  </si>
  <si>
    <t>Outliers</t>
  </si>
  <si>
    <t>No outlier</t>
  </si>
  <si>
    <t>The maximum age at which the graduate is recruited is 39 years calculated by MAX function.Yes there is one outlier in age field.</t>
  </si>
  <si>
    <t>Month</t>
  </si>
  <si>
    <t>So in the month of January highest number of graduates accepted the offer. It is identified by MODE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</si>
</sst>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wrapText="1"/>
    </xf>
    <xf numFmtId="164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2" fillId="0" borderId="0" xfId="0" applyFont="1"/>
    <xf numFmtId="0" fontId="4" fillId="0" borderId="0" xfId="0" applyFont="1"/>
    <xf numFmtId="0" fontId="0" fillId="3" borderId="0" xfId="0" applyFill="1"/>
    <xf numFmtId="0" fontId="2" fillId="2" borderId="0" xfId="0" applyFont="1" applyFill="1"/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0" fontId="2" fillId="10" borderId="0" xfId="0" applyFont="1" applyFill="1"/>
    <xf numFmtId="0" fontId="2" fillId="4" borderId="0" xfId="0" applyFont="1" applyFill="1"/>
    <xf numFmtId="164" fontId="0" fillId="11" borderId="0" xfId="0" applyNumberFormat="1" applyFill="1"/>
    <xf numFmtId="0" fontId="0" fillId="11" borderId="0" xfId="0" applyFill="1"/>
    <xf numFmtId="0" fontId="5" fillId="0" borderId="0" xfId="0" applyFont="1"/>
    <xf numFmtId="6" fontId="0" fillId="0" borderId="0" xfId="0" applyNumberFormat="1" applyAlignment="1">
      <alignment wrapText="1"/>
    </xf>
    <xf numFmtId="6" fontId="0" fillId="0" borderId="0" xfId="0" applyNumberFormat="1"/>
    <xf numFmtId="0" fontId="0" fillId="12" borderId="0" xfId="0" applyFill="1"/>
    <xf numFmtId="164" fontId="0" fillId="6" borderId="0" xfId="0" applyNumberFormat="1" applyFill="1"/>
    <xf numFmtId="6" fontId="0" fillId="6" borderId="0" xfId="0" applyNumberFormat="1" applyFill="1"/>
    <xf numFmtId="0" fontId="0" fillId="13" borderId="0" xfId="0" applyFill="1"/>
  </cellXfs>
  <cellStyles count="2">
    <cellStyle name="Currency" xfId="1" builtinId="4"/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boxWhisker" uniqueId="{1D6A06FC-143C-4BDB-B45E-B2AE04CDB4FE}">
          <cx:tx>
            <cx:txData>
              <cx:f>_xlchart.v1.0</cx:f>
              <cx:v>Finance Package Offered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8796B7A-D2C0-4E76-BD5F-6D499D9CF1C6}">
          <cx:tx>
            <cx:txData>
              <cx:f>_xlchart.v1.2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051179F-8C33-4C4D-B1DC-E2C4F761F31A}">
          <cx:tx>
            <cx:txData>
              <cx:f>_xlchart.v1.4</cx:f>
              <cx:v>Pharma Package Offered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</cx:dataLabels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3B5281A-F434-40A3-90E2-91A74F3F5D3C}">
          <cx:tx>
            <cx:txData>
              <cx:f>_xlchart.v1.6</cx:f>
              <cx:v/>
            </cx:txData>
          </cx:tx>
          <cx:spPr>
            <a:solidFill>
              <a:srgbClr val="000000"/>
            </a:solidFill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644BD90-2E93-4A99-ADB5-6AADB45C9789}">
          <cx:tx>
            <cx:txData>
              <cx:f>_xlchart.v1.8</cx:f>
              <cx:v>IT Package Offered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</cx:dataLabels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600075</xdr:colOff>
      <xdr:row>11</xdr:row>
      <xdr:rowOff>38100</xdr:rowOff>
    </xdr:from>
    <xdr:to>
      <xdr:col>26</xdr:col>
      <xdr:colOff>295275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33834C4-522C-FAB5-FD3B-DBB4E1680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selection activeCell="C1" sqref="C1"/>
    </sheetView>
  </sheetViews>
  <sheetFormatPr defaultRowHeight="14.45"/>
  <cols>
    <col min="1" max="1" width="22.5703125" customWidth="1"/>
    <col min="2" max="2" width="28.5703125" customWidth="1"/>
    <col min="3" max="3" width="22.42578125" customWidth="1"/>
    <col min="4" max="4" width="29.5703125" customWidth="1"/>
    <col min="5" max="5" width="23.140625" customWidth="1"/>
    <col min="6" max="6" width="22.42578125" customWidth="1"/>
    <col min="7" max="7" width="21.85546875" customWidth="1"/>
    <col min="8" max="10" width="13.85546875" style="4" customWidth="1"/>
    <col min="11" max="11" width="15.140625" customWidth="1"/>
  </cols>
  <sheetData>
    <row r="1" spans="1:15" s="1" customFormat="1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15</v>
      </c>
      <c r="C2" s="2">
        <v>50000</v>
      </c>
      <c r="D2" t="s">
        <v>16</v>
      </c>
      <c r="E2" t="s">
        <v>17</v>
      </c>
      <c r="F2">
        <v>12</v>
      </c>
      <c r="G2" t="s">
        <v>18</v>
      </c>
      <c r="H2" s="4">
        <v>888856143</v>
      </c>
      <c r="I2" s="7">
        <v>29946</v>
      </c>
      <c r="J2" s="7">
        <v>42824</v>
      </c>
      <c r="K2" s="6">
        <v>43833</v>
      </c>
      <c r="M2">
        <f>YEAR(I2)</f>
        <v>1981</v>
      </c>
      <c r="N2">
        <f>YEAR(K2)</f>
        <v>2020</v>
      </c>
      <c r="O2">
        <f>N2-M2</f>
        <v>39</v>
      </c>
    </row>
    <row r="3" spans="1:15">
      <c r="A3" t="s">
        <v>19</v>
      </c>
      <c r="B3" t="s">
        <v>20</v>
      </c>
      <c r="C3" s="2">
        <v>130000</v>
      </c>
      <c r="D3" t="s">
        <v>18</v>
      </c>
      <c r="E3" t="s">
        <v>17</v>
      </c>
      <c r="F3">
        <v>10</v>
      </c>
      <c r="G3" t="s">
        <v>18</v>
      </c>
      <c r="H3" s="4">
        <v>888856136</v>
      </c>
      <c r="I3" s="7">
        <v>31221</v>
      </c>
      <c r="J3" s="7">
        <v>42856</v>
      </c>
      <c r="K3" s="6">
        <v>43677</v>
      </c>
      <c r="M3">
        <f>YEAR(I3)</f>
        <v>1985</v>
      </c>
      <c r="N3">
        <f>YEAR(K3)</f>
        <v>2019</v>
      </c>
      <c r="O3">
        <f>N3-M3</f>
        <v>34</v>
      </c>
    </row>
    <row r="4" spans="1:15">
      <c r="A4" t="s">
        <v>21</v>
      </c>
      <c r="B4" t="s">
        <v>20</v>
      </c>
      <c r="C4" s="2">
        <v>80000</v>
      </c>
      <c r="D4" t="s">
        <v>16</v>
      </c>
      <c r="E4" t="s">
        <v>22</v>
      </c>
      <c r="F4">
        <v>5</v>
      </c>
      <c r="G4" t="s">
        <v>18</v>
      </c>
      <c r="H4" s="4" t="s">
        <v>23</v>
      </c>
      <c r="I4" s="7">
        <v>31514</v>
      </c>
      <c r="J4" s="7">
        <v>42483</v>
      </c>
      <c r="K4" s="6">
        <v>43756</v>
      </c>
      <c r="M4">
        <f>YEAR(I4)</f>
        <v>1986</v>
      </c>
      <c r="N4">
        <f>YEAR(K4)</f>
        <v>2019</v>
      </c>
      <c r="O4">
        <f>N4-M4</f>
        <v>33</v>
      </c>
    </row>
    <row r="5" spans="1:15">
      <c r="A5" t="s">
        <v>24</v>
      </c>
      <c r="B5" t="s">
        <v>25</v>
      </c>
      <c r="C5" s="2">
        <v>55000</v>
      </c>
      <c r="D5" t="s">
        <v>16</v>
      </c>
      <c r="E5" t="s">
        <v>17</v>
      </c>
      <c r="F5">
        <v>4</v>
      </c>
      <c r="G5" t="s">
        <v>16</v>
      </c>
      <c r="H5" s="4" t="s">
        <v>26</v>
      </c>
      <c r="I5" s="7">
        <v>31531</v>
      </c>
      <c r="J5" s="7">
        <v>42803</v>
      </c>
      <c r="K5" s="6">
        <v>43522</v>
      </c>
      <c r="M5">
        <f>YEAR(I5)</f>
        <v>1986</v>
      </c>
      <c r="N5">
        <f>YEAR(K5)</f>
        <v>2019</v>
      </c>
      <c r="O5">
        <f>N5-M5</f>
        <v>33</v>
      </c>
    </row>
    <row r="6" spans="1:15">
      <c r="A6" t="s">
        <v>27</v>
      </c>
      <c r="B6" t="s">
        <v>25</v>
      </c>
      <c r="C6" s="5">
        <v>50000</v>
      </c>
      <c r="D6" t="s">
        <v>28</v>
      </c>
      <c r="E6" t="s">
        <v>17</v>
      </c>
      <c r="F6">
        <v>3</v>
      </c>
      <c r="G6" t="s">
        <v>18</v>
      </c>
      <c r="H6" s="4" t="s">
        <v>29</v>
      </c>
      <c r="I6" s="7">
        <v>32366</v>
      </c>
      <c r="J6" s="7">
        <v>42482</v>
      </c>
      <c r="K6" s="6">
        <v>44263</v>
      </c>
      <c r="M6">
        <f>YEAR(I6)</f>
        <v>1988</v>
      </c>
      <c r="N6">
        <f>YEAR(K6)</f>
        <v>2021</v>
      </c>
      <c r="O6">
        <f>N6-M6</f>
        <v>33</v>
      </c>
    </row>
    <row r="7" spans="1:15">
      <c r="A7" t="s">
        <v>30</v>
      </c>
      <c r="B7" t="s">
        <v>15</v>
      </c>
      <c r="C7" s="2">
        <v>45000</v>
      </c>
      <c r="D7" t="s">
        <v>16</v>
      </c>
      <c r="E7" t="s">
        <v>22</v>
      </c>
      <c r="F7">
        <v>5</v>
      </c>
      <c r="G7" t="s">
        <v>16</v>
      </c>
      <c r="H7" s="4" t="s">
        <v>31</v>
      </c>
      <c r="I7" s="7">
        <v>32940</v>
      </c>
      <c r="J7" s="7">
        <v>42443</v>
      </c>
      <c r="K7" s="6">
        <v>44271</v>
      </c>
      <c r="M7">
        <f>YEAR(I7)</f>
        <v>1990</v>
      </c>
      <c r="N7">
        <f>YEAR(K7)</f>
        <v>2021</v>
      </c>
      <c r="O7">
        <f>N7-M7</f>
        <v>31</v>
      </c>
    </row>
    <row r="8" spans="1:15">
      <c r="A8" t="s">
        <v>32</v>
      </c>
      <c r="B8" t="s">
        <v>15</v>
      </c>
      <c r="C8" s="2">
        <v>70000</v>
      </c>
      <c r="D8" t="s">
        <v>16</v>
      </c>
      <c r="E8" t="s">
        <v>17</v>
      </c>
      <c r="F8">
        <v>5</v>
      </c>
      <c r="G8" t="s">
        <v>16</v>
      </c>
      <c r="H8" s="4">
        <v>888856130</v>
      </c>
      <c r="I8" s="7">
        <v>32112</v>
      </c>
      <c r="J8" s="7">
        <v>42472</v>
      </c>
      <c r="K8" s="6">
        <v>43282</v>
      </c>
      <c r="M8">
        <f>YEAR(I8)</f>
        <v>1987</v>
      </c>
      <c r="N8">
        <f>YEAR(K8)</f>
        <v>2018</v>
      </c>
      <c r="O8">
        <f>N8-M8</f>
        <v>31</v>
      </c>
    </row>
    <row r="9" spans="1:15">
      <c r="A9" t="s">
        <v>33</v>
      </c>
      <c r="B9" t="s">
        <v>15</v>
      </c>
      <c r="C9" s="2">
        <v>80000</v>
      </c>
      <c r="D9" t="s">
        <v>34</v>
      </c>
      <c r="E9" t="s">
        <v>17</v>
      </c>
      <c r="F9">
        <v>4</v>
      </c>
      <c r="G9" t="s">
        <v>18</v>
      </c>
      <c r="H9" s="4" t="s">
        <v>35</v>
      </c>
      <c r="I9" s="7">
        <v>32203</v>
      </c>
      <c r="J9" s="7">
        <v>42830</v>
      </c>
      <c r="K9" s="6">
        <v>43820</v>
      </c>
      <c r="M9">
        <f>YEAR(I9)</f>
        <v>1988</v>
      </c>
      <c r="N9">
        <f>YEAR(K9)</f>
        <v>2019</v>
      </c>
      <c r="O9">
        <f>N9-M9</f>
        <v>31</v>
      </c>
    </row>
    <row r="10" spans="1:15">
      <c r="A10" t="s">
        <v>36</v>
      </c>
      <c r="B10" t="s">
        <v>15</v>
      </c>
      <c r="C10" s="2">
        <v>40000</v>
      </c>
      <c r="D10" t="s">
        <v>28</v>
      </c>
      <c r="E10" t="s">
        <v>22</v>
      </c>
      <c r="F10">
        <v>5</v>
      </c>
      <c r="G10" t="s">
        <v>28</v>
      </c>
      <c r="H10" s="4" t="s">
        <v>37</v>
      </c>
      <c r="I10" s="7">
        <v>32556</v>
      </c>
      <c r="J10" s="7">
        <v>42833</v>
      </c>
      <c r="K10" s="6">
        <v>43749</v>
      </c>
      <c r="M10">
        <f>YEAR(I10)</f>
        <v>1989</v>
      </c>
      <c r="N10">
        <f>YEAR(K10)</f>
        <v>2019</v>
      </c>
      <c r="O10">
        <f>N10-M10</f>
        <v>30</v>
      </c>
    </row>
    <row r="11" spans="1:15">
      <c r="A11" t="s">
        <v>38</v>
      </c>
      <c r="B11" t="s">
        <v>15</v>
      </c>
      <c r="C11" s="2">
        <v>90000</v>
      </c>
      <c r="D11" t="s">
        <v>16</v>
      </c>
      <c r="E11" t="s">
        <v>22</v>
      </c>
      <c r="F11">
        <v>5</v>
      </c>
      <c r="G11" t="s">
        <v>16</v>
      </c>
      <c r="H11" s="4" t="s">
        <v>39</v>
      </c>
      <c r="I11" s="7">
        <v>32752</v>
      </c>
      <c r="J11" s="7">
        <v>42809</v>
      </c>
      <c r="K11" s="6">
        <v>43644</v>
      </c>
      <c r="M11">
        <f>YEAR(I11)</f>
        <v>1989</v>
      </c>
      <c r="N11">
        <f>YEAR(K11)</f>
        <v>2019</v>
      </c>
      <c r="O11">
        <f>N11-M11</f>
        <v>30</v>
      </c>
    </row>
    <row r="12" spans="1:15">
      <c r="A12" t="s">
        <v>40</v>
      </c>
      <c r="B12" t="s">
        <v>25</v>
      </c>
      <c r="C12" s="2">
        <v>150000</v>
      </c>
      <c r="D12" t="s">
        <v>16</v>
      </c>
      <c r="E12" t="s">
        <v>22</v>
      </c>
      <c r="F12">
        <v>5</v>
      </c>
      <c r="G12" t="s">
        <v>16</v>
      </c>
      <c r="H12" s="4" t="s">
        <v>41</v>
      </c>
      <c r="I12" s="7">
        <v>32675</v>
      </c>
      <c r="J12" s="7">
        <v>42854</v>
      </c>
      <c r="K12" s="6">
        <v>43643</v>
      </c>
      <c r="M12">
        <f>YEAR(I12)</f>
        <v>1989</v>
      </c>
      <c r="N12">
        <f>YEAR(K12)</f>
        <v>2019</v>
      </c>
      <c r="O12">
        <f>N12-M12</f>
        <v>30</v>
      </c>
    </row>
    <row r="13" spans="1:15">
      <c r="A13" t="s">
        <v>42</v>
      </c>
      <c r="B13" t="s">
        <v>15</v>
      </c>
      <c r="C13" s="2">
        <v>80000</v>
      </c>
      <c r="D13" t="s">
        <v>16</v>
      </c>
      <c r="E13" t="s">
        <v>17</v>
      </c>
      <c r="F13">
        <v>5</v>
      </c>
      <c r="G13" t="s">
        <v>16</v>
      </c>
      <c r="H13" s="4">
        <v>888856129</v>
      </c>
      <c r="I13" s="7">
        <v>32863</v>
      </c>
      <c r="J13" s="7">
        <v>42446</v>
      </c>
      <c r="K13" s="6">
        <v>43248</v>
      </c>
      <c r="M13">
        <f>YEAR(I13)</f>
        <v>1989</v>
      </c>
      <c r="N13">
        <f>YEAR(K13)</f>
        <v>2018</v>
      </c>
      <c r="O13">
        <f>N13-M13</f>
        <v>29</v>
      </c>
    </row>
    <row r="14" spans="1:15">
      <c r="A14" t="s">
        <v>43</v>
      </c>
      <c r="B14" t="s">
        <v>20</v>
      </c>
      <c r="C14" s="2">
        <v>230000</v>
      </c>
      <c r="D14" t="s">
        <v>16</v>
      </c>
      <c r="E14" t="s">
        <v>22</v>
      </c>
      <c r="F14">
        <v>5</v>
      </c>
      <c r="G14" t="s">
        <v>16</v>
      </c>
      <c r="H14" s="4" t="s">
        <v>44</v>
      </c>
      <c r="I14" s="7">
        <v>32929</v>
      </c>
      <c r="J14" s="7">
        <v>42463</v>
      </c>
      <c r="K14" s="6">
        <v>43459</v>
      </c>
      <c r="M14">
        <f>YEAR(I14)</f>
        <v>1990</v>
      </c>
      <c r="N14">
        <f>YEAR(K14)</f>
        <v>2018</v>
      </c>
      <c r="O14">
        <f>N14-M14</f>
        <v>28</v>
      </c>
    </row>
    <row r="15" spans="1:15">
      <c r="A15" t="s">
        <v>45</v>
      </c>
      <c r="B15" t="s">
        <v>25</v>
      </c>
      <c r="C15" s="2">
        <v>80000</v>
      </c>
      <c r="D15" t="s">
        <v>18</v>
      </c>
      <c r="E15" t="s">
        <v>22</v>
      </c>
      <c r="F15">
        <v>3</v>
      </c>
      <c r="G15" t="s">
        <v>18</v>
      </c>
      <c r="H15" s="4" t="s">
        <v>46</v>
      </c>
      <c r="I15" s="7">
        <v>33440</v>
      </c>
      <c r="J15" s="7">
        <v>42811</v>
      </c>
      <c r="K15" s="6">
        <v>43484</v>
      </c>
      <c r="M15">
        <f>YEAR(I15)</f>
        <v>1991</v>
      </c>
      <c r="N15">
        <f>YEAR(K15)</f>
        <v>2019</v>
      </c>
      <c r="O15">
        <f>N15-M15</f>
        <v>28</v>
      </c>
    </row>
    <row r="16" spans="1:15">
      <c r="A16" t="s">
        <v>47</v>
      </c>
      <c r="B16" t="s">
        <v>25</v>
      </c>
      <c r="C16" s="2">
        <v>89700</v>
      </c>
      <c r="D16" t="s">
        <v>16</v>
      </c>
      <c r="E16" t="s">
        <v>22</v>
      </c>
      <c r="F16">
        <v>3</v>
      </c>
      <c r="G16" t="s">
        <v>18</v>
      </c>
      <c r="H16" s="4" t="s">
        <v>48</v>
      </c>
      <c r="I16" s="7">
        <v>33443</v>
      </c>
      <c r="J16" s="7">
        <v>42806</v>
      </c>
      <c r="K16" s="6">
        <v>43829</v>
      </c>
      <c r="M16">
        <f>YEAR(I16)</f>
        <v>1991</v>
      </c>
      <c r="N16">
        <f>YEAR(K16)</f>
        <v>2019</v>
      </c>
      <c r="O16">
        <f>N16-M16</f>
        <v>28</v>
      </c>
    </row>
    <row r="17" spans="1:15">
      <c r="A17" t="s">
        <v>49</v>
      </c>
      <c r="B17" t="s">
        <v>20</v>
      </c>
      <c r="C17" s="2">
        <v>150000</v>
      </c>
      <c r="D17" t="s">
        <v>16</v>
      </c>
      <c r="E17" t="s">
        <v>22</v>
      </c>
      <c r="F17">
        <v>5</v>
      </c>
      <c r="G17" t="s">
        <v>16</v>
      </c>
      <c r="H17" s="4" t="s">
        <v>50</v>
      </c>
      <c r="I17" s="7">
        <v>33420</v>
      </c>
      <c r="J17" s="7">
        <v>42801</v>
      </c>
      <c r="K17" s="6">
        <v>43699</v>
      </c>
      <c r="M17">
        <f>YEAR(I17)</f>
        <v>1991</v>
      </c>
      <c r="N17">
        <f>YEAR(K17)</f>
        <v>2019</v>
      </c>
      <c r="O17">
        <f>N17-M17</f>
        <v>28</v>
      </c>
    </row>
    <row r="18" spans="1:15">
      <c r="A18" t="s">
        <v>51</v>
      </c>
      <c r="B18" t="s">
        <v>15</v>
      </c>
      <c r="C18" s="2">
        <v>85000</v>
      </c>
      <c r="D18" t="s">
        <v>28</v>
      </c>
      <c r="E18" t="s">
        <v>22</v>
      </c>
      <c r="F18">
        <v>5</v>
      </c>
      <c r="G18" t="s">
        <v>28</v>
      </c>
      <c r="H18" s="4">
        <v>88885623</v>
      </c>
      <c r="I18" s="7">
        <v>33348</v>
      </c>
      <c r="J18" s="7">
        <v>42806</v>
      </c>
      <c r="K18" s="6">
        <v>43775</v>
      </c>
      <c r="M18">
        <f>YEAR(I18)</f>
        <v>1991</v>
      </c>
      <c r="N18">
        <f>YEAR(K18)</f>
        <v>2019</v>
      </c>
      <c r="O18">
        <f>N18-M18</f>
        <v>28</v>
      </c>
    </row>
    <row r="19" spans="1:15">
      <c r="A19" t="s">
        <v>52</v>
      </c>
      <c r="B19" t="s">
        <v>15</v>
      </c>
      <c r="C19" s="2">
        <v>55000</v>
      </c>
      <c r="D19" t="s">
        <v>28</v>
      </c>
      <c r="E19" t="s">
        <v>17</v>
      </c>
      <c r="F19">
        <v>5</v>
      </c>
      <c r="G19" t="s">
        <v>28</v>
      </c>
      <c r="H19" s="4">
        <v>888856126</v>
      </c>
      <c r="I19" s="7">
        <v>33211</v>
      </c>
      <c r="J19" s="7">
        <v>42470</v>
      </c>
      <c r="K19" s="6">
        <v>43455</v>
      </c>
      <c r="M19">
        <f>YEAR(I19)</f>
        <v>1990</v>
      </c>
      <c r="N19">
        <f>YEAR(K19)</f>
        <v>2018</v>
      </c>
      <c r="O19">
        <f>N19-M19</f>
        <v>28</v>
      </c>
    </row>
    <row r="20" spans="1:15">
      <c r="A20" t="s">
        <v>53</v>
      </c>
      <c r="B20" t="s">
        <v>25</v>
      </c>
      <c r="C20" s="2">
        <v>89700</v>
      </c>
      <c r="D20" t="s">
        <v>16</v>
      </c>
      <c r="E20" t="s">
        <v>22</v>
      </c>
      <c r="F20">
        <v>3</v>
      </c>
      <c r="G20" t="s">
        <v>16</v>
      </c>
      <c r="H20" s="4" t="s">
        <v>54</v>
      </c>
      <c r="I20" s="7">
        <v>33610</v>
      </c>
      <c r="J20" s="7">
        <v>42795</v>
      </c>
      <c r="K20" s="6">
        <v>43689</v>
      </c>
      <c r="M20">
        <f>YEAR(I20)</f>
        <v>1992</v>
      </c>
      <c r="N20">
        <f>YEAR(K20)</f>
        <v>2019</v>
      </c>
      <c r="O20">
        <f>N20-M20</f>
        <v>27</v>
      </c>
    </row>
    <row r="21" spans="1:15">
      <c r="A21" t="s">
        <v>55</v>
      </c>
      <c r="B21" t="s">
        <v>20</v>
      </c>
      <c r="C21" s="2">
        <v>89700</v>
      </c>
      <c r="D21" t="s">
        <v>18</v>
      </c>
      <c r="E21" t="s">
        <v>22</v>
      </c>
      <c r="F21">
        <v>5</v>
      </c>
      <c r="G21" t="s">
        <v>18</v>
      </c>
      <c r="H21" s="4" t="s">
        <v>56</v>
      </c>
      <c r="I21" s="7">
        <v>33484</v>
      </c>
      <c r="J21" s="7">
        <v>42487</v>
      </c>
      <c r="K21" s="6">
        <v>43357</v>
      </c>
      <c r="M21">
        <f>YEAR(I21)</f>
        <v>1991</v>
      </c>
      <c r="N21">
        <f>YEAR(K21)</f>
        <v>2018</v>
      </c>
      <c r="O21">
        <f>N21-M21</f>
        <v>27</v>
      </c>
    </row>
    <row r="22" spans="1:15">
      <c r="A22" t="s">
        <v>57</v>
      </c>
      <c r="B22" t="s">
        <v>15</v>
      </c>
      <c r="C22" s="2">
        <v>45000</v>
      </c>
      <c r="D22" t="s">
        <v>28</v>
      </c>
      <c r="E22" t="s">
        <v>17</v>
      </c>
      <c r="F22">
        <v>5</v>
      </c>
      <c r="G22" t="s">
        <v>18</v>
      </c>
      <c r="H22" s="4">
        <v>888856127</v>
      </c>
      <c r="I22" s="7">
        <v>33365</v>
      </c>
      <c r="J22" s="7">
        <v>42442</v>
      </c>
      <c r="K22" s="6">
        <v>43448</v>
      </c>
      <c r="M22">
        <f>YEAR(I22)</f>
        <v>1991</v>
      </c>
      <c r="N22">
        <f>YEAR(K22)</f>
        <v>2018</v>
      </c>
      <c r="O22">
        <f>N22-M22</f>
        <v>27</v>
      </c>
    </row>
    <row r="23" spans="1:15">
      <c r="A23" t="s">
        <v>58</v>
      </c>
      <c r="B23" t="s">
        <v>25</v>
      </c>
      <c r="C23" s="2">
        <v>70000</v>
      </c>
      <c r="D23" t="s">
        <v>18</v>
      </c>
      <c r="E23" t="s">
        <v>17</v>
      </c>
      <c r="F23">
        <v>4</v>
      </c>
      <c r="G23" t="s">
        <v>18</v>
      </c>
      <c r="H23" s="4">
        <v>888856132</v>
      </c>
      <c r="I23" s="7">
        <v>34602</v>
      </c>
      <c r="J23" s="7">
        <v>42802</v>
      </c>
      <c r="K23" s="6">
        <v>43861</v>
      </c>
      <c r="M23">
        <f>YEAR(I23)</f>
        <v>1994</v>
      </c>
      <c r="N23">
        <f>YEAR(K23)</f>
        <v>2020</v>
      </c>
      <c r="O23">
        <f>N23-M23</f>
        <v>26</v>
      </c>
    </row>
    <row r="24" spans="1:15">
      <c r="A24" t="s">
        <v>59</v>
      </c>
      <c r="B24" t="s">
        <v>15</v>
      </c>
      <c r="C24" s="2">
        <v>89000</v>
      </c>
      <c r="D24" t="s">
        <v>16</v>
      </c>
      <c r="E24" t="s">
        <v>60</v>
      </c>
      <c r="F24">
        <v>5</v>
      </c>
      <c r="G24" t="s">
        <v>18</v>
      </c>
      <c r="H24" s="4" t="s">
        <v>61</v>
      </c>
      <c r="I24" s="7">
        <v>34648</v>
      </c>
      <c r="J24" s="7">
        <v>42807</v>
      </c>
      <c r="K24" s="6">
        <v>43932</v>
      </c>
      <c r="M24">
        <f>YEAR(I24)</f>
        <v>1994</v>
      </c>
      <c r="N24">
        <f>YEAR(K24)</f>
        <v>2020</v>
      </c>
      <c r="O24">
        <f>N24-M24</f>
        <v>26</v>
      </c>
    </row>
    <row r="25" spans="1:15">
      <c r="A25" t="s">
        <v>62</v>
      </c>
      <c r="B25" t="s">
        <v>20</v>
      </c>
      <c r="C25" s="2">
        <v>80000</v>
      </c>
      <c r="D25" t="s">
        <v>34</v>
      </c>
      <c r="E25" t="s">
        <v>17</v>
      </c>
      <c r="F25">
        <v>3</v>
      </c>
      <c r="G25" t="s">
        <v>28</v>
      </c>
      <c r="H25" s="4" t="s">
        <v>63</v>
      </c>
      <c r="I25" s="7">
        <v>34989</v>
      </c>
      <c r="J25" s="7">
        <v>42819</v>
      </c>
      <c r="K25" s="6">
        <v>44242</v>
      </c>
      <c r="M25">
        <f>YEAR(I25)</f>
        <v>1995</v>
      </c>
      <c r="N25">
        <f>YEAR(K25)</f>
        <v>2021</v>
      </c>
      <c r="O25">
        <f>N25-M25</f>
        <v>26</v>
      </c>
    </row>
    <row r="26" spans="1:15">
      <c r="A26" t="s">
        <v>64</v>
      </c>
      <c r="B26" t="s">
        <v>20</v>
      </c>
      <c r="C26" s="2">
        <v>40000</v>
      </c>
      <c r="D26" t="s">
        <v>34</v>
      </c>
      <c r="E26" t="s">
        <v>17</v>
      </c>
      <c r="F26">
        <v>6</v>
      </c>
      <c r="G26" t="s">
        <v>16</v>
      </c>
      <c r="H26" s="4" t="s">
        <v>65</v>
      </c>
      <c r="I26" s="7">
        <v>34740</v>
      </c>
      <c r="J26" s="7">
        <v>42436</v>
      </c>
      <c r="K26" s="6">
        <v>44270</v>
      </c>
      <c r="M26">
        <f>YEAR(I26)</f>
        <v>1995</v>
      </c>
      <c r="N26">
        <f>YEAR(K26)</f>
        <v>2021</v>
      </c>
      <c r="O26">
        <f>N26-M26</f>
        <v>26</v>
      </c>
    </row>
    <row r="27" spans="1:15">
      <c r="A27" t="s">
        <v>66</v>
      </c>
      <c r="B27" t="s">
        <v>20</v>
      </c>
      <c r="C27" s="2">
        <v>89700</v>
      </c>
      <c r="D27" t="s">
        <v>16</v>
      </c>
      <c r="E27" t="s">
        <v>22</v>
      </c>
      <c r="F27">
        <v>5</v>
      </c>
      <c r="G27" t="s">
        <v>18</v>
      </c>
      <c r="H27" s="4" t="s">
        <v>67</v>
      </c>
      <c r="I27" s="7">
        <v>34126</v>
      </c>
      <c r="J27" s="7">
        <v>42799</v>
      </c>
      <c r="K27" s="6">
        <v>43361</v>
      </c>
      <c r="M27">
        <f>YEAR(I27)</f>
        <v>1993</v>
      </c>
      <c r="N27">
        <f>YEAR(K27)</f>
        <v>2018</v>
      </c>
      <c r="O27">
        <f>N27-M27</f>
        <v>25</v>
      </c>
    </row>
    <row r="28" spans="1:15">
      <c r="A28" t="s">
        <v>68</v>
      </c>
      <c r="B28" t="s">
        <v>15</v>
      </c>
      <c r="C28" s="5">
        <v>110000</v>
      </c>
      <c r="D28" t="s">
        <v>28</v>
      </c>
      <c r="E28" t="s">
        <v>17</v>
      </c>
      <c r="F28">
        <v>5</v>
      </c>
      <c r="G28" t="s">
        <v>28</v>
      </c>
      <c r="H28" s="4">
        <v>888856128</v>
      </c>
      <c r="I28" s="7">
        <v>34560</v>
      </c>
      <c r="J28" s="7">
        <v>42839</v>
      </c>
      <c r="K28" s="6">
        <v>43491</v>
      </c>
      <c r="M28">
        <f>YEAR(I28)</f>
        <v>1994</v>
      </c>
      <c r="N28">
        <f>YEAR(K28)</f>
        <v>2019</v>
      </c>
      <c r="O28">
        <f>N28-M28</f>
        <v>25</v>
      </c>
    </row>
    <row r="29" spans="1:15">
      <c r="A29" t="s">
        <v>69</v>
      </c>
      <c r="B29" t="s">
        <v>20</v>
      </c>
      <c r="C29" s="2">
        <v>140000</v>
      </c>
      <c r="D29" t="s">
        <v>18</v>
      </c>
      <c r="E29" t="s">
        <v>17</v>
      </c>
      <c r="F29">
        <v>3</v>
      </c>
      <c r="G29" t="s">
        <v>18</v>
      </c>
      <c r="H29" s="4">
        <v>888856137</v>
      </c>
      <c r="I29" s="7">
        <v>33977</v>
      </c>
      <c r="J29" s="7">
        <v>42802</v>
      </c>
      <c r="K29" s="6">
        <v>43431</v>
      </c>
      <c r="M29">
        <f>YEAR(I29)</f>
        <v>1993</v>
      </c>
      <c r="N29">
        <f>YEAR(K29)</f>
        <v>2018</v>
      </c>
      <c r="O29">
        <f>N29-M29</f>
        <v>25</v>
      </c>
    </row>
    <row r="30" spans="1:15">
      <c r="A30" t="s">
        <v>70</v>
      </c>
      <c r="B30" t="s">
        <v>25</v>
      </c>
      <c r="C30" s="2">
        <v>60000</v>
      </c>
      <c r="D30" t="s">
        <v>16</v>
      </c>
      <c r="E30" t="s">
        <v>17</v>
      </c>
      <c r="F30">
        <v>5</v>
      </c>
      <c r="G30" t="s">
        <v>18</v>
      </c>
      <c r="H30" s="4">
        <v>888856142</v>
      </c>
      <c r="I30" s="7">
        <v>34033</v>
      </c>
      <c r="J30" s="7">
        <v>42435</v>
      </c>
      <c r="K30" s="6">
        <v>43337</v>
      </c>
      <c r="M30">
        <f>YEAR(I30)</f>
        <v>1993</v>
      </c>
      <c r="N30">
        <f>YEAR(K30)</f>
        <v>2018</v>
      </c>
      <c r="O30">
        <f>N30-M30</f>
        <v>25</v>
      </c>
    </row>
    <row r="31" spans="1:15">
      <c r="A31" t="s">
        <v>71</v>
      </c>
      <c r="B31" t="s">
        <v>15</v>
      </c>
      <c r="C31" s="2">
        <v>55000</v>
      </c>
      <c r="D31" t="s">
        <v>16</v>
      </c>
      <c r="E31" t="s">
        <v>60</v>
      </c>
      <c r="F31">
        <v>5</v>
      </c>
      <c r="G31" t="s">
        <v>18</v>
      </c>
      <c r="H31" s="4" t="s">
        <v>72</v>
      </c>
      <c r="I31" s="7">
        <v>34375</v>
      </c>
      <c r="J31" s="7">
        <v>42809</v>
      </c>
      <c r="K31" s="6">
        <v>43709</v>
      </c>
      <c r="M31">
        <f>YEAR(I31)</f>
        <v>1994</v>
      </c>
      <c r="N31">
        <f>YEAR(K31)</f>
        <v>2019</v>
      </c>
      <c r="O31">
        <f>N31-M31</f>
        <v>25</v>
      </c>
    </row>
    <row r="32" spans="1:15">
      <c r="A32" t="s">
        <v>73</v>
      </c>
      <c r="B32" t="s">
        <v>25</v>
      </c>
      <c r="C32" s="2">
        <v>50000</v>
      </c>
      <c r="D32" t="s">
        <v>16</v>
      </c>
      <c r="E32" t="s">
        <v>17</v>
      </c>
      <c r="F32">
        <v>3</v>
      </c>
      <c r="G32" t="s">
        <v>16</v>
      </c>
      <c r="H32" s="4" t="s">
        <v>74</v>
      </c>
      <c r="I32" s="7">
        <v>34576</v>
      </c>
      <c r="J32" s="7">
        <v>42832</v>
      </c>
      <c r="K32" s="6">
        <v>43682</v>
      </c>
      <c r="M32">
        <f>YEAR(I32)</f>
        <v>1994</v>
      </c>
      <c r="N32">
        <f>YEAR(K32)</f>
        <v>2019</v>
      </c>
      <c r="O32">
        <f>N32-M32</f>
        <v>25</v>
      </c>
    </row>
    <row r="33" spans="1:15">
      <c r="A33" t="s">
        <v>75</v>
      </c>
      <c r="B33" t="s">
        <v>20</v>
      </c>
      <c r="C33" s="5">
        <v>45000</v>
      </c>
      <c r="D33" t="s">
        <v>28</v>
      </c>
      <c r="E33" t="s">
        <v>17</v>
      </c>
      <c r="F33">
        <v>2</v>
      </c>
      <c r="G33" t="s">
        <v>16</v>
      </c>
      <c r="H33" s="4" t="s">
        <v>76</v>
      </c>
      <c r="I33" s="7">
        <v>34293</v>
      </c>
      <c r="J33" s="7">
        <v>42453</v>
      </c>
      <c r="K33" s="6">
        <v>43453</v>
      </c>
      <c r="M33">
        <f>YEAR(I33)</f>
        <v>1993</v>
      </c>
      <c r="N33">
        <f>YEAR(K33)</f>
        <v>2018</v>
      </c>
      <c r="O33">
        <f>N33-M33</f>
        <v>25</v>
      </c>
    </row>
    <row r="34" spans="1:15">
      <c r="A34" t="s">
        <v>77</v>
      </c>
      <c r="B34" t="s">
        <v>25</v>
      </c>
      <c r="C34" s="2">
        <v>65000</v>
      </c>
      <c r="D34" t="s">
        <v>18</v>
      </c>
      <c r="E34" t="s">
        <v>17</v>
      </c>
      <c r="F34">
        <v>4</v>
      </c>
      <c r="G34" t="s">
        <v>18</v>
      </c>
      <c r="H34" s="4">
        <v>888856131</v>
      </c>
      <c r="I34" s="7">
        <v>34921</v>
      </c>
      <c r="J34" s="7">
        <v>42814</v>
      </c>
      <c r="K34" s="6">
        <v>43516</v>
      </c>
      <c r="M34">
        <f>YEAR(I34)</f>
        <v>1995</v>
      </c>
      <c r="N34">
        <f>YEAR(K34)</f>
        <v>2019</v>
      </c>
      <c r="O34">
        <f>N34-M34</f>
        <v>24</v>
      </c>
    </row>
    <row r="35" spans="1:15">
      <c r="A35" t="s">
        <v>78</v>
      </c>
      <c r="B35" t="s">
        <v>25</v>
      </c>
      <c r="C35" s="2">
        <v>45000</v>
      </c>
      <c r="D35" t="s">
        <v>18</v>
      </c>
      <c r="E35" t="s">
        <v>17</v>
      </c>
      <c r="F35">
        <v>2</v>
      </c>
      <c r="G35" t="s">
        <v>18</v>
      </c>
      <c r="H35" s="4">
        <v>888856133</v>
      </c>
      <c r="I35" s="7">
        <v>34602</v>
      </c>
      <c r="J35" s="7">
        <v>42470</v>
      </c>
      <c r="K35" s="6">
        <v>43290</v>
      </c>
      <c r="M35">
        <f>YEAR(I35)</f>
        <v>1994</v>
      </c>
      <c r="N35">
        <f>YEAR(K35)</f>
        <v>2018</v>
      </c>
      <c r="O35">
        <f>N35-M35</f>
        <v>24</v>
      </c>
    </row>
    <row r="36" spans="1:15">
      <c r="A36" t="s">
        <v>79</v>
      </c>
      <c r="B36" t="s">
        <v>25</v>
      </c>
      <c r="C36" s="2">
        <v>10000</v>
      </c>
      <c r="D36" t="s">
        <v>18</v>
      </c>
      <c r="E36" t="s">
        <v>17</v>
      </c>
      <c r="F36">
        <v>0</v>
      </c>
      <c r="G36" t="s">
        <v>18</v>
      </c>
      <c r="H36" s="4">
        <v>888856134</v>
      </c>
      <c r="I36" s="7">
        <v>34383</v>
      </c>
      <c r="J36" s="7">
        <v>42842</v>
      </c>
      <c r="K36" s="6">
        <v>43286</v>
      </c>
      <c r="M36">
        <f>YEAR(I36)</f>
        <v>1994</v>
      </c>
      <c r="N36">
        <f>YEAR(K36)</f>
        <v>2018</v>
      </c>
      <c r="O36">
        <f>N36-M36</f>
        <v>24</v>
      </c>
    </row>
    <row r="37" spans="1:15">
      <c r="A37" t="s">
        <v>80</v>
      </c>
      <c r="B37" t="s">
        <v>20</v>
      </c>
      <c r="C37" s="2">
        <v>89700</v>
      </c>
      <c r="D37" t="s">
        <v>34</v>
      </c>
      <c r="E37" t="s">
        <v>17</v>
      </c>
      <c r="F37">
        <v>4</v>
      </c>
      <c r="G37" t="s">
        <v>28</v>
      </c>
      <c r="H37" s="4" t="s">
        <v>81</v>
      </c>
      <c r="I37" s="7">
        <v>34530</v>
      </c>
      <c r="J37" s="7">
        <v>42433</v>
      </c>
      <c r="K37" s="6">
        <v>43397</v>
      </c>
      <c r="M37">
        <f>YEAR(I37)</f>
        <v>1994</v>
      </c>
      <c r="N37">
        <f>YEAR(K37)</f>
        <v>2018</v>
      </c>
      <c r="O37">
        <f>N37-M37</f>
        <v>24</v>
      </c>
    </row>
    <row r="38" spans="1:15">
      <c r="A38" t="s">
        <v>82</v>
      </c>
      <c r="B38" t="s">
        <v>25</v>
      </c>
      <c r="C38" s="2">
        <v>89700</v>
      </c>
      <c r="D38" t="s">
        <v>16</v>
      </c>
      <c r="E38" t="s">
        <v>22</v>
      </c>
      <c r="F38">
        <v>4</v>
      </c>
      <c r="G38" t="s">
        <v>16</v>
      </c>
      <c r="H38" s="4" t="s">
        <v>83</v>
      </c>
      <c r="I38" s="7">
        <v>34856</v>
      </c>
      <c r="J38" s="7">
        <v>42434</v>
      </c>
      <c r="K38" s="6">
        <v>43291</v>
      </c>
      <c r="M38">
        <f>YEAR(I38)</f>
        <v>1995</v>
      </c>
      <c r="N38">
        <f>YEAR(K38)</f>
        <v>2018</v>
      </c>
      <c r="O38">
        <f>N38-M38</f>
        <v>23</v>
      </c>
    </row>
    <row r="39" spans="1:15">
      <c r="A39" t="s">
        <v>84</v>
      </c>
      <c r="B39" t="s">
        <v>20</v>
      </c>
      <c r="C39" s="2">
        <v>130000</v>
      </c>
      <c r="D39" t="s">
        <v>18</v>
      </c>
      <c r="E39" t="s">
        <v>17</v>
      </c>
      <c r="F39">
        <v>2</v>
      </c>
      <c r="G39" t="s">
        <v>18</v>
      </c>
      <c r="H39" s="4">
        <v>888856135</v>
      </c>
      <c r="I39" s="7">
        <v>35030</v>
      </c>
      <c r="J39" s="7">
        <v>42433</v>
      </c>
      <c r="K39" s="6">
        <v>43105</v>
      </c>
      <c r="M39">
        <f>YEAR(I39)</f>
        <v>1995</v>
      </c>
      <c r="N39">
        <f>YEAR(K39)</f>
        <v>2018</v>
      </c>
      <c r="O39">
        <f>N39-M39</f>
        <v>23</v>
      </c>
    </row>
    <row r="40" spans="1:15">
      <c r="A40" t="s">
        <v>85</v>
      </c>
      <c r="B40" t="s">
        <v>25</v>
      </c>
      <c r="C40" s="2">
        <v>45000</v>
      </c>
      <c r="D40" t="s">
        <v>16</v>
      </c>
      <c r="E40" t="s">
        <v>17</v>
      </c>
      <c r="F40">
        <v>2</v>
      </c>
      <c r="G40" t="s">
        <v>18</v>
      </c>
      <c r="H40" s="4" t="s">
        <v>86</v>
      </c>
      <c r="I40" s="7">
        <v>35340</v>
      </c>
      <c r="J40" s="7">
        <v>42842</v>
      </c>
      <c r="K40" s="6">
        <v>43756</v>
      </c>
      <c r="M40">
        <f>YEAR(I40)</f>
        <v>1996</v>
      </c>
      <c r="N40">
        <f>YEAR(K40)</f>
        <v>2019</v>
      </c>
      <c r="O40">
        <f>N40-M40</f>
        <v>23</v>
      </c>
    </row>
    <row r="41" spans="1:15">
      <c r="A41" t="s">
        <v>87</v>
      </c>
      <c r="B41" t="s">
        <v>25</v>
      </c>
      <c r="C41" s="2">
        <v>40000</v>
      </c>
      <c r="D41" t="s">
        <v>16</v>
      </c>
      <c r="E41" t="s">
        <v>17</v>
      </c>
      <c r="F41">
        <v>2</v>
      </c>
      <c r="G41" t="s">
        <v>16</v>
      </c>
      <c r="H41" s="4" t="s">
        <v>88</v>
      </c>
      <c r="I41" s="7">
        <v>35278</v>
      </c>
      <c r="J41" s="7">
        <v>42848</v>
      </c>
      <c r="K41" s="6">
        <v>43589</v>
      </c>
      <c r="M41">
        <f>YEAR(I41)</f>
        <v>1996</v>
      </c>
      <c r="N41">
        <f>YEAR(K41)</f>
        <v>2019</v>
      </c>
      <c r="O41">
        <f>N41-M41</f>
        <v>23</v>
      </c>
    </row>
    <row r="42" spans="1:15">
      <c r="A42" t="s">
        <v>89</v>
      </c>
      <c r="B42" t="s">
        <v>20</v>
      </c>
      <c r="C42" s="2">
        <v>45000</v>
      </c>
      <c r="D42" t="s">
        <v>28</v>
      </c>
      <c r="E42" t="s">
        <v>17</v>
      </c>
      <c r="F42">
        <v>5</v>
      </c>
      <c r="G42" t="s">
        <v>28</v>
      </c>
      <c r="H42" s="4">
        <v>888856138</v>
      </c>
      <c r="I42" s="7">
        <v>35134</v>
      </c>
      <c r="J42" s="7">
        <v>42464</v>
      </c>
      <c r="K42" s="6">
        <v>43116</v>
      </c>
      <c r="M42">
        <f>YEAR(I42)</f>
        <v>1996</v>
      </c>
      <c r="N42">
        <f>YEAR(K42)</f>
        <v>2018</v>
      </c>
      <c r="O42">
        <f>N42-M42</f>
        <v>22</v>
      </c>
    </row>
    <row r="43" spans="1:15">
      <c r="A43" t="s">
        <v>90</v>
      </c>
      <c r="B43" t="s">
        <v>20</v>
      </c>
      <c r="C43" s="2">
        <v>89700</v>
      </c>
      <c r="D43" t="s">
        <v>28</v>
      </c>
      <c r="E43" t="s">
        <v>17</v>
      </c>
      <c r="F43">
        <v>5</v>
      </c>
      <c r="G43" t="s">
        <v>28</v>
      </c>
      <c r="H43" s="4">
        <v>888856139</v>
      </c>
      <c r="I43" s="7">
        <v>35202</v>
      </c>
      <c r="J43" s="7">
        <v>42453</v>
      </c>
      <c r="K43" s="6">
        <v>43214</v>
      </c>
      <c r="M43">
        <f>YEAR(I43)</f>
        <v>1996</v>
      </c>
      <c r="N43">
        <f>YEAR(K43)</f>
        <v>2018</v>
      </c>
      <c r="O43">
        <f>N43-M43</f>
        <v>22</v>
      </c>
    </row>
    <row r="44" spans="1:15">
      <c r="A44" t="s">
        <v>91</v>
      </c>
      <c r="B44" t="s">
        <v>20</v>
      </c>
      <c r="C44" s="2">
        <v>150000</v>
      </c>
      <c r="D44" t="s">
        <v>28</v>
      </c>
      <c r="E44" t="s">
        <v>92</v>
      </c>
      <c r="F44">
        <v>5</v>
      </c>
      <c r="G44" t="s">
        <v>28</v>
      </c>
      <c r="H44" s="4">
        <v>888856140</v>
      </c>
      <c r="I44" s="7">
        <v>35167</v>
      </c>
      <c r="J44" s="7">
        <v>42460</v>
      </c>
      <c r="K44" s="6">
        <v>43219</v>
      </c>
      <c r="M44">
        <f>YEAR(I44)</f>
        <v>1996</v>
      </c>
      <c r="N44">
        <f>YEAR(K44)</f>
        <v>2018</v>
      </c>
      <c r="O44">
        <f>N44-M44</f>
        <v>22</v>
      </c>
    </row>
    <row r="45" spans="1:15">
      <c r="A45" t="s">
        <v>93</v>
      </c>
      <c r="B45" t="s">
        <v>15</v>
      </c>
      <c r="C45" s="2">
        <v>85000</v>
      </c>
      <c r="D45" t="s">
        <v>28</v>
      </c>
      <c r="E45" t="s">
        <v>92</v>
      </c>
      <c r="F45">
        <v>0</v>
      </c>
      <c r="G45" t="s">
        <v>28</v>
      </c>
      <c r="H45" s="4">
        <v>888856141</v>
      </c>
      <c r="I45" s="7">
        <v>35397</v>
      </c>
      <c r="J45" s="7">
        <v>42436</v>
      </c>
      <c r="K45" s="6">
        <v>43370</v>
      </c>
      <c r="M45">
        <f>YEAR(I45)</f>
        <v>1996</v>
      </c>
      <c r="N45">
        <f>YEAR(K45)</f>
        <v>2018</v>
      </c>
      <c r="O45">
        <f>N45-M45</f>
        <v>22</v>
      </c>
    </row>
    <row r="46" spans="1:15">
      <c r="A46" t="s">
        <v>94</v>
      </c>
      <c r="B46" t="s">
        <v>25</v>
      </c>
      <c r="C46" s="2">
        <v>50000</v>
      </c>
      <c r="D46" t="s">
        <v>16</v>
      </c>
      <c r="E46" t="s">
        <v>17</v>
      </c>
      <c r="F46">
        <v>2</v>
      </c>
      <c r="G46" t="s">
        <v>16</v>
      </c>
      <c r="H46" s="4" t="s">
        <v>95</v>
      </c>
      <c r="I46" s="7">
        <v>35113</v>
      </c>
      <c r="J46" s="7">
        <v>42472</v>
      </c>
      <c r="K46" s="6">
        <v>43426</v>
      </c>
      <c r="M46">
        <f>YEAR(I46)</f>
        <v>1996</v>
      </c>
      <c r="N46">
        <f>YEAR(K46)</f>
        <v>2018</v>
      </c>
      <c r="O46">
        <f>N46-M46</f>
        <v>22</v>
      </c>
    </row>
    <row r="47" spans="1:15">
      <c r="C47" s="5"/>
    </row>
    <row r="49" spans="3:6">
      <c r="D49" s="2"/>
    </row>
    <row r="50" spans="3:6">
      <c r="C50" s="5"/>
      <c r="D50" s="2"/>
      <c r="F50" s="2"/>
    </row>
    <row r="51" spans="3:6">
      <c r="C51" s="5"/>
      <c r="D51" s="2"/>
      <c r="F51" s="2"/>
    </row>
    <row r="52" spans="3:6">
      <c r="D52" s="2"/>
      <c r="F52" s="2"/>
    </row>
    <row r="53" spans="3:6">
      <c r="D53" s="2"/>
      <c r="F53" s="2"/>
    </row>
    <row r="54" spans="3:6">
      <c r="D54" s="2"/>
      <c r="F54" s="2"/>
    </row>
    <row r="55" spans="3:6">
      <c r="D55" s="2"/>
      <c r="F55" s="2"/>
    </row>
    <row r="56" spans="3:6">
      <c r="D56" s="5"/>
      <c r="F56" s="2"/>
    </row>
    <row r="57" spans="3:6">
      <c r="D57" s="2"/>
      <c r="F57" s="2"/>
    </row>
    <row r="58" spans="3:6">
      <c r="D58" s="2"/>
      <c r="F58" s="2"/>
    </row>
    <row r="59" spans="3:6">
      <c r="D59" s="2"/>
      <c r="F59" s="2"/>
    </row>
    <row r="60" spans="3:6">
      <c r="D60" s="2"/>
      <c r="F60" s="2"/>
    </row>
    <row r="61" spans="3:6">
      <c r="D61" s="2"/>
      <c r="F61" s="2"/>
    </row>
    <row r="62" spans="3:6">
      <c r="D62" s="2"/>
      <c r="F62" s="2"/>
    </row>
    <row r="63" spans="3:6">
      <c r="C63" s="5"/>
      <c r="F63" s="2"/>
    </row>
  </sheetData>
  <autoFilter ref="A1:O63" xr:uid="{00000000-0001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8A28-B9AA-4691-941A-0B0A390DAECA}">
  <dimension ref="A1:L20"/>
  <sheetViews>
    <sheetView workbookViewId="0">
      <selection activeCell="I20" sqref="I20"/>
    </sheetView>
  </sheetViews>
  <sheetFormatPr defaultRowHeight="15"/>
  <cols>
    <col min="1" max="1" width="4.85546875" bestFit="1" customWidth="1"/>
    <col min="2" max="2" width="16.140625" customWidth="1"/>
    <col min="3" max="3" width="15.85546875" bestFit="1" customWidth="1"/>
    <col min="4" max="4" width="13.85546875" customWidth="1"/>
    <col min="6" max="7" width="15.5703125" bestFit="1" customWidth="1"/>
    <col min="8" max="8" width="15.5703125" customWidth="1"/>
    <col min="10" max="12" width="15.5703125" bestFit="1" customWidth="1"/>
  </cols>
  <sheetData>
    <row r="1" spans="1:12">
      <c r="B1" s="24" t="s">
        <v>25</v>
      </c>
      <c r="F1" s="24" t="s">
        <v>96</v>
      </c>
      <c r="J1" s="24" t="s">
        <v>15</v>
      </c>
    </row>
    <row r="2" spans="1:12">
      <c r="B2" s="28" t="s">
        <v>16</v>
      </c>
      <c r="C2" s="28" t="s">
        <v>18</v>
      </c>
      <c r="D2" s="28" t="s">
        <v>97</v>
      </c>
      <c r="F2" s="28" t="s">
        <v>16</v>
      </c>
      <c r="G2" s="28" t="s">
        <v>18</v>
      </c>
      <c r="H2" s="28" t="s">
        <v>97</v>
      </c>
      <c r="J2" s="28" t="s">
        <v>16</v>
      </c>
      <c r="K2" s="28" t="s">
        <v>18</v>
      </c>
      <c r="L2" s="28" t="s">
        <v>97</v>
      </c>
    </row>
    <row r="3" spans="1:12">
      <c r="B3" s="1" t="s">
        <v>2</v>
      </c>
      <c r="C3" s="25" t="s">
        <v>2</v>
      </c>
      <c r="D3" s="8" t="s">
        <v>2</v>
      </c>
      <c r="F3" s="8" t="s">
        <v>2</v>
      </c>
      <c r="G3" t="s">
        <v>2</v>
      </c>
      <c r="H3" t="s">
        <v>2</v>
      </c>
      <c r="J3" t="s">
        <v>2</v>
      </c>
      <c r="K3" t="s">
        <v>2</v>
      </c>
      <c r="L3" t="s">
        <v>2</v>
      </c>
    </row>
    <row r="4" spans="1:12">
      <c r="B4" s="2">
        <v>55000</v>
      </c>
      <c r="C4" s="26">
        <v>50000</v>
      </c>
      <c r="F4" s="2">
        <v>230000</v>
      </c>
      <c r="G4" s="2">
        <v>130000</v>
      </c>
      <c r="H4" s="2">
        <v>80000</v>
      </c>
      <c r="J4" s="2">
        <v>45000</v>
      </c>
      <c r="K4" s="2">
        <v>50000</v>
      </c>
      <c r="L4" s="2">
        <v>40000</v>
      </c>
    </row>
    <row r="5" spans="1:12">
      <c r="B5" s="2">
        <v>150000</v>
      </c>
      <c r="C5" s="27">
        <v>80000</v>
      </c>
      <c r="F5" s="2">
        <v>150000</v>
      </c>
      <c r="G5" s="2">
        <v>80000</v>
      </c>
      <c r="H5" s="2">
        <v>89700</v>
      </c>
      <c r="J5" s="2">
        <v>70000</v>
      </c>
      <c r="K5" s="2">
        <v>80000</v>
      </c>
      <c r="L5" s="2">
        <v>85000</v>
      </c>
    </row>
    <row r="6" spans="1:12">
      <c r="B6" s="2">
        <v>89700</v>
      </c>
      <c r="C6" s="2">
        <v>89700</v>
      </c>
      <c r="F6" s="2">
        <v>40000</v>
      </c>
      <c r="G6" s="2">
        <v>89700</v>
      </c>
      <c r="H6" s="2">
        <v>45000</v>
      </c>
      <c r="J6" s="2">
        <v>90000</v>
      </c>
      <c r="K6" s="2">
        <v>45000</v>
      </c>
      <c r="L6" s="2">
        <v>55000</v>
      </c>
    </row>
    <row r="7" spans="1:12">
      <c r="B7" s="2">
        <v>50000</v>
      </c>
      <c r="C7" s="2">
        <v>70000</v>
      </c>
      <c r="F7" s="5">
        <v>45000</v>
      </c>
      <c r="G7" s="2">
        <v>89700</v>
      </c>
      <c r="H7" s="2">
        <v>89700</v>
      </c>
      <c r="J7" s="2">
        <v>80000</v>
      </c>
      <c r="K7" s="2">
        <v>89000</v>
      </c>
      <c r="L7" s="5">
        <v>110000</v>
      </c>
    </row>
    <row r="8" spans="1:12">
      <c r="B8" s="2">
        <v>89700</v>
      </c>
      <c r="C8" s="2">
        <v>60000</v>
      </c>
      <c r="G8" s="2">
        <v>140000</v>
      </c>
      <c r="H8" s="2">
        <v>150000</v>
      </c>
      <c r="K8" s="2">
        <v>55000</v>
      </c>
      <c r="L8" s="2">
        <v>85000</v>
      </c>
    </row>
    <row r="9" spans="1:12">
      <c r="B9" s="2">
        <v>40000</v>
      </c>
      <c r="C9" s="2">
        <v>65000</v>
      </c>
      <c r="G9" s="2">
        <v>130000</v>
      </c>
    </row>
    <row r="10" spans="1:12">
      <c r="B10" s="2">
        <v>50000</v>
      </c>
      <c r="C10" s="2">
        <v>45000</v>
      </c>
    </row>
    <row r="11" spans="1:12">
      <c r="C11" s="2">
        <v>10000</v>
      </c>
    </row>
    <row r="12" spans="1:12">
      <c r="C12" s="2">
        <v>45000</v>
      </c>
    </row>
    <row r="14" spans="1:12">
      <c r="A14" s="10" t="s">
        <v>98</v>
      </c>
      <c r="B14" s="29">
        <f>MAX(B4:B10)</f>
        <v>150000</v>
      </c>
      <c r="C14" s="30">
        <f>MAX(C4:C12)</f>
        <v>89700</v>
      </c>
      <c r="F14" s="29">
        <f>MAX(F4:F7)</f>
        <v>230000</v>
      </c>
      <c r="G14" s="29">
        <f>MAX(G4:G9)</f>
        <v>140000</v>
      </c>
      <c r="H14" s="29">
        <f>MAX(H4:H8)</f>
        <v>150000</v>
      </c>
      <c r="J14" s="29">
        <f>MAX(J4:J7)</f>
        <v>90000</v>
      </c>
      <c r="K14" s="29">
        <f>MAX(K4:K8)</f>
        <v>89000</v>
      </c>
      <c r="L14" s="29">
        <f>MAX(L4:L8)</f>
        <v>110000</v>
      </c>
    </row>
    <row r="15" spans="1:12">
      <c r="A15" s="10" t="s">
        <v>99</v>
      </c>
      <c r="B15" s="29">
        <f>MIN(B4:B10)</f>
        <v>40000</v>
      </c>
      <c r="C15" s="30">
        <f>MIN(C4:C12)</f>
        <v>10000</v>
      </c>
      <c r="F15" s="29">
        <f>MIN(F4:F7)</f>
        <v>40000</v>
      </c>
      <c r="G15" s="29">
        <f>MIN(G4:G9)</f>
        <v>80000</v>
      </c>
      <c r="H15" s="29">
        <f>MIN(H4:H8)</f>
        <v>45000</v>
      </c>
      <c r="J15" s="29">
        <f>MIN(J4:J7)</f>
        <v>45000</v>
      </c>
      <c r="K15" s="29">
        <f>MIN(K4:K8)</f>
        <v>45000</v>
      </c>
      <c r="L15" s="29">
        <f>MIN(L4:L8)</f>
        <v>40000</v>
      </c>
    </row>
    <row r="16" spans="1:12">
      <c r="A16" s="10" t="s">
        <v>100</v>
      </c>
      <c r="B16" s="29">
        <f>B14-B15</f>
        <v>110000</v>
      </c>
      <c r="C16" s="30">
        <f>C14-C15</f>
        <v>79700</v>
      </c>
      <c r="F16" s="29">
        <f>F14-F15</f>
        <v>190000</v>
      </c>
      <c r="G16" s="29">
        <f>G14-G15</f>
        <v>60000</v>
      </c>
      <c r="H16" s="29">
        <f>H14-H15</f>
        <v>105000</v>
      </c>
      <c r="J16" s="29">
        <f>J14-J15</f>
        <v>45000</v>
      </c>
      <c r="K16" s="29">
        <f>K14-K15</f>
        <v>44000</v>
      </c>
      <c r="L16" s="29">
        <f>L14-L15</f>
        <v>70000</v>
      </c>
    </row>
    <row r="19" spans="2:8">
      <c r="B19" s="10" t="s">
        <v>101</v>
      </c>
    </row>
    <row r="20" spans="2:8">
      <c r="B20" s="31" t="s">
        <v>102</v>
      </c>
      <c r="C20" s="31"/>
      <c r="D20" s="31"/>
      <c r="E20" s="31"/>
      <c r="F20" s="31"/>
      <c r="G20" s="31"/>
      <c r="H20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A925-90A4-459E-BEB4-6C2AA9C7253A}">
  <dimension ref="A1:T34"/>
  <sheetViews>
    <sheetView workbookViewId="0">
      <selection activeCell="J27" sqref="J27"/>
    </sheetView>
  </sheetViews>
  <sheetFormatPr defaultRowHeight="15"/>
  <cols>
    <col min="2" max="2" width="15.85546875" customWidth="1"/>
    <col min="4" max="4" width="17" customWidth="1"/>
    <col min="6" max="6" width="15.7109375" customWidth="1"/>
  </cols>
  <sheetData>
    <row r="1" spans="2:20" ht="30.75">
      <c r="B1" s="12" t="s">
        <v>103</v>
      </c>
      <c r="D1" s="13" t="s">
        <v>104</v>
      </c>
      <c r="F1" s="14" t="s">
        <v>105</v>
      </c>
    </row>
    <row r="2" spans="2:20">
      <c r="B2" s="2">
        <v>55000</v>
      </c>
      <c r="D2" s="2">
        <v>40000</v>
      </c>
      <c r="F2" s="2">
        <v>50000</v>
      </c>
    </row>
    <row r="3" spans="2:20">
      <c r="B3" s="2">
        <v>45000</v>
      </c>
      <c r="D3" s="2">
        <v>85000</v>
      </c>
      <c r="F3" s="2">
        <v>130000</v>
      </c>
      <c r="J3" s="22" t="s">
        <v>106</v>
      </c>
    </row>
    <row r="4" spans="2:20">
      <c r="B4" s="2">
        <v>70000</v>
      </c>
      <c r="D4" s="2">
        <v>55000</v>
      </c>
      <c r="F4" s="2">
        <v>80000</v>
      </c>
      <c r="J4" s="10" t="s">
        <v>16</v>
      </c>
      <c r="P4" s="10" t="s">
        <v>97</v>
      </c>
    </row>
    <row r="5" spans="2:20">
      <c r="B5" s="2">
        <v>90000</v>
      </c>
      <c r="D5" s="2">
        <v>80000</v>
      </c>
      <c r="F5" s="5">
        <v>50000</v>
      </c>
      <c r="J5" t="s">
        <v>107</v>
      </c>
      <c r="M5">
        <f>QUARTILE(B2:B16,1)</f>
        <v>47500</v>
      </c>
      <c r="P5" t="s">
        <v>107</v>
      </c>
      <c r="S5">
        <f>QUARTILE(D2:D11,1)</f>
        <v>61250</v>
      </c>
    </row>
    <row r="6" spans="2:20">
      <c r="B6" s="2">
        <v>150000</v>
      </c>
      <c r="D6" s="5">
        <v>110000</v>
      </c>
      <c r="F6" s="2">
        <v>80000</v>
      </c>
      <c r="J6" t="s">
        <v>108</v>
      </c>
      <c r="M6">
        <f>QUARTILE(B2:B16,2)</f>
        <v>70000</v>
      </c>
      <c r="P6" t="s">
        <v>108</v>
      </c>
      <c r="S6">
        <f>QUARTILE(D2:D11,2)</f>
        <v>85000</v>
      </c>
    </row>
    <row r="7" spans="2:20">
      <c r="B7" s="2">
        <v>80000</v>
      </c>
      <c r="D7" s="2">
        <v>89700</v>
      </c>
      <c r="F7" s="2">
        <v>80000</v>
      </c>
      <c r="J7" t="s">
        <v>109</v>
      </c>
      <c r="M7">
        <f>QUARTILE(B2:B16,3)</f>
        <v>89850</v>
      </c>
      <c r="P7" t="s">
        <v>109</v>
      </c>
      <c r="S7">
        <f>QUARTILE(D2:D11,3)</f>
        <v>89700</v>
      </c>
    </row>
    <row r="8" spans="2:20">
      <c r="B8" s="2">
        <v>230000</v>
      </c>
      <c r="D8" s="2">
        <v>45000</v>
      </c>
      <c r="F8" s="2">
        <v>89700</v>
      </c>
      <c r="J8" t="s">
        <v>110</v>
      </c>
      <c r="M8">
        <f>M7-M5</f>
        <v>42350</v>
      </c>
      <c r="P8" t="s">
        <v>110</v>
      </c>
      <c r="S8">
        <f>S7-S5</f>
        <v>28450</v>
      </c>
    </row>
    <row r="9" spans="2:20">
      <c r="B9" s="2">
        <v>150000</v>
      </c>
      <c r="D9" s="2">
        <v>89700</v>
      </c>
      <c r="F9" s="2">
        <v>89700</v>
      </c>
      <c r="J9" t="s">
        <v>111</v>
      </c>
      <c r="M9">
        <f>M7+1.5*M8</f>
        <v>153375</v>
      </c>
      <c r="N9" t="s">
        <v>112</v>
      </c>
      <c r="P9" t="s">
        <v>111</v>
      </c>
      <c r="S9">
        <f>S7+1.5*S8</f>
        <v>132375</v>
      </c>
      <c r="T9" t="s">
        <v>112</v>
      </c>
    </row>
    <row r="10" spans="2:20">
      <c r="B10" s="2">
        <v>89700</v>
      </c>
      <c r="D10" s="2">
        <v>150000</v>
      </c>
      <c r="F10" s="2">
        <v>45000</v>
      </c>
      <c r="J10" t="s">
        <v>113</v>
      </c>
      <c r="M10">
        <f>M5-1.5*M8</f>
        <v>-16025</v>
      </c>
      <c r="N10" t="s">
        <v>114</v>
      </c>
      <c r="P10" t="s">
        <v>113</v>
      </c>
      <c r="S10">
        <f>S5-1.5*S8</f>
        <v>18575</v>
      </c>
      <c r="T10" t="s">
        <v>115</v>
      </c>
    </row>
    <row r="11" spans="2:20">
      <c r="B11" s="2">
        <v>40000</v>
      </c>
      <c r="D11" s="2">
        <v>85000</v>
      </c>
      <c r="F11" s="2">
        <v>70000</v>
      </c>
    </row>
    <row r="12" spans="2:20">
      <c r="B12" s="2">
        <v>50000</v>
      </c>
      <c r="F12" s="2">
        <v>89000</v>
      </c>
    </row>
    <row r="13" spans="2:20">
      <c r="B13" s="5">
        <v>45000</v>
      </c>
      <c r="F13" s="2">
        <v>89700</v>
      </c>
      <c r="J13" s="10" t="s">
        <v>18</v>
      </c>
    </row>
    <row r="14" spans="2:20">
      <c r="B14" s="2">
        <v>89700</v>
      </c>
      <c r="F14" s="2">
        <v>140000</v>
      </c>
      <c r="J14" t="s">
        <v>107</v>
      </c>
      <c r="M14">
        <f>QUARTILE(F2:F21,1)</f>
        <v>50000</v>
      </c>
    </row>
    <row r="15" spans="2:20">
      <c r="B15" s="2">
        <v>40000</v>
      </c>
      <c r="F15" s="2">
        <v>60000</v>
      </c>
      <c r="J15" t="s">
        <v>108</v>
      </c>
      <c r="M15">
        <f>QUARTILE(F2:F21,2)</f>
        <v>75000</v>
      </c>
    </row>
    <row r="16" spans="2:20">
      <c r="B16" s="2">
        <v>50000</v>
      </c>
      <c r="F16" s="2">
        <v>55000</v>
      </c>
      <c r="J16" t="s">
        <v>109</v>
      </c>
      <c r="M16">
        <f>QUARTILE(F2:F21,3)</f>
        <v>89700</v>
      </c>
    </row>
    <row r="17" spans="1:14">
      <c r="F17" s="2">
        <v>65000</v>
      </c>
      <c r="J17" t="s">
        <v>110</v>
      </c>
      <c r="M17">
        <f>M16-M14</f>
        <v>39700</v>
      </c>
    </row>
    <row r="18" spans="1:14">
      <c r="F18" s="2">
        <v>45000</v>
      </c>
      <c r="J18" t="s">
        <v>111</v>
      </c>
      <c r="M18">
        <f>M16+1.5*M17</f>
        <v>149250</v>
      </c>
      <c r="N18" t="s">
        <v>114</v>
      </c>
    </row>
    <row r="19" spans="1:14">
      <c r="F19" s="2">
        <v>10000</v>
      </c>
      <c r="J19" t="s">
        <v>113</v>
      </c>
      <c r="M19">
        <f>M14-1.5*M17</f>
        <v>-9550</v>
      </c>
      <c r="N19" t="s">
        <v>114</v>
      </c>
    </row>
    <row r="20" spans="1:14">
      <c r="F20" s="2">
        <v>130000</v>
      </c>
    </row>
    <row r="21" spans="1:14">
      <c r="F21" s="2">
        <v>45000</v>
      </c>
    </row>
    <row r="23" spans="1:14">
      <c r="A23" s="18" t="s">
        <v>116</v>
      </c>
      <c r="B23" s="19">
        <f>AVERAGE(B2:B16)</f>
        <v>84960</v>
      </c>
      <c r="C23" s="20"/>
      <c r="D23" s="19">
        <f>AVERAGE(D2:D11)</f>
        <v>82940</v>
      </c>
      <c r="E23" s="20"/>
      <c r="F23" s="19">
        <f>AVERAGE(F2:F21)</f>
        <v>74655</v>
      </c>
      <c r="J23" s="21" t="s">
        <v>101</v>
      </c>
      <c r="K23" s="21"/>
    </row>
    <row r="24" spans="1:14">
      <c r="A24" s="18" t="s">
        <v>117</v>
      </c>
      <c r="B24" s="19">
        <f>MEDIAN(B2:B16)</f>
        <v>70000</v>
      </c>
      <c r="C24" s="20"/>
      <c r="D24" s="19">
        <f>MEDIAN(D2:D11)</f>
        <v>85000</v>
      </c>
      <c r="E24" s="20"/>
      <c r="F24" s="19">
        <f>MEDIAN(F2:F21)</f>
        <v>75000</v>
      </c>
      <c r="J24" t="s">
        <v>118</v>
      </c>
    </row>
    <row r="25" spans="1:14">
      <c r="A25" s="18" t="s">
        <v>119</v>
      </c>
      <c r="B25" s="20">
        <f>MODE(B2:B16)</f>
        <v>45000</v>
      </c>
      <c r="C25" s="20"/>
      <c r="D25" s="20">
        <f>MODE(D2:D11)</f>
        <v>85000</v>
      </c>
      <c r="E25" s="20"/>
      <c r="F25" s="20">
        <f>MODE(F2:F21)</f>
        <v>80000</v>
      </c>
      <c r="J25" t="s">
        <v>120</v>
      </c>
    </row>
    <row r="26" spans="1:14">
      <c r="A26" t="s">
        <v>121</v>
      </c>
      <c r="B26" cm="1">
        <f t="array" ref="B26:B30">_xlfn.MODE.MULT(B2:B16)</f>
        <v>45000</v>
      </c>
      <c r="D26" cm="1">
        <f t="array" ref="D26:D27">_xlfn.MODE.MULT(D2:D11)</f>
        <v>85000</v>
      </c>
      <c r="F26" cm="1">
        <f t="array" ref="F26:F28">_xlfn.MODE.MULT(F2:F21)</f>
        <v>80000</v>
      </c>
      <c r="J26" t="s">
        <v>122</v>
      </c>
    </row>
    <row r="27" spans="1:14">
      <c r="B27">
        <v>150000</v>
      </c>
      <c r="D27">
        <v>89700</v>
      </c>
      <c r="F27">
        <v>89700</v>
      </c>
      <c r="J27" t="s">
        <v>123</v>
      </c>
    </row>
    <row r="28" spans="1:14">
      <c r="B28">
        <v>89700</v>
      </c>
      <c r="F28">
        <v>45000</v>
      </c>
    </row>
    <row r="29" spans="1:14">
      <c r="B29">
        <v>40000</v>
      </c>
    </row>
    <row r="30" spans="1:14">
      <c r="B30">
        <v>50000</v>
      </c>
    </row>
    <row r="32" spans="1:14">
      <c r="A32" s="18" t="s">
        <v>98</v>
      </c>
      <c r="B32" s="23">
        <f>MAX(B2:B16)</f>
        <v>230000</v>
      </c>
      <c r="C32" s="24"/>
      <c r="D32" s="23">
        <f>MAX(D2:D11)</f>
        <v>150000</v>
      </c>
      <c r="E32" s="24"/>
      <c r="F32" s="23">
        <f>MAX(F2:F21)</f>
        <v>140000</v>
      </c>
    </row>
    <row r="33" spans="1:6">
      <c r="A33" s="18" t="s">
        <v>99</v>
      </c>
      <c r="B33" s="23">
        <f>MIN(B2:B16)</f>
        <v>40000</v>
      </c>
      <c r="C33" s="24"/>
      <c r="D33" s="23">
        <f>MIN(D2:D11)</f>
        <v>40000</v>
      </c>
      <c r="E33" s="24"/>
      <c r="F33" s="23">
        <f>MIN(F2:F21)</f>
        <v>10000</v>
      </c>
    </row>
    <row r="34" spans="1:6">
      <c r="A34" s="18" t="s">
        <v>100</v>
      </c>
      <c r="B34" s="23">
        <f>B32-B33</f>
        <v>190000</v>
      </c>
      <c r="C34" s="24"/>
      <c r="D34" s="23">
        <f>D32-D33</f>
        <v>110000</v>
      </c>
      <c r="E34" s="24"/>
      <c r="F34" s="23">
        <f>F32-F33</f>
        <v>130000</v>
      </c>
    </row>
  </sheetData>
  <conditionalFormatting sqref="B2:B16">
    <cfRule type="cellIs" dxfId="7" priority="8" operator="greaterThan">
      <formula>153375</formula>
    </cfRule>
  </conditionalFormatting>
  <conditionalFormatting sqref="B2:B16">
    <cfRule type="cellIs" dxfId="6" priority="7" operator="lessThan">
      <formula>-16025</formula>
    </cfRule>
  </conditionalFormatting>
  <conditionalFormatting sqref="F2:F21">
    <cfRule type="cellIs" dxfId="5" priority="6" operator="greaterThan">
      <formula>149250</formula>
    </cfRule>
  </conditionalFormatting>
  <conditionalFormatting sqref="F2:F21">
    <cfRule type="cellIs" dxfId="4" priority="5" operator="lessThan">
      <formula>-9550</formula>
    </cfRule>
  </conditionalFormatting>
  <conditionalFormatting sqref="D2:D11">
    <cfRule type="cellIs" dxfId="3" priority="2" operator="greaterThan">
      <formula>132375</formula>
    </cfRule>
  </conditionalFormatting>
  <conditionalFormatting sqref="D2:D11">
    <cfRule type="cellIs" dxfId="2" priority="1" operator="lessThan">
      <formula>18575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7DCE-F6A2-42BE-B8BD-614A30588C04}">
  <dimension ref="A1:F28"/>
  <sheetViews>
    <sheetView workbookViewId="0">
      <selection activeCell="E26" sqref="E26"/>
    </sheetView>
  </sheetViews>
  <sheetFormatPr defaultColWidth="18.28515625" defaultRowHeight="15"/>
  <sheetData>
    <row r="1" spans="2:6" ht="30.75">
      <c r="B1" s="15" t="s">
        <v>124</v>
      </c>
      <c r="C1" s="15" t="s">
        <v>125</v>
      </c>
      <c r="D1" s="15" t="s">
        <v>126</v>
      </c>
      <c r="E1" s="15" t="s">
        <v>127</v>
      </c>
    </row>
    <row r="2" spans="2:6">
      <c r="B2" s="2">
        <v>89700</v>
      </c>
      <c r="C2" s="2">
        <v>230000</v>
      </c>
      <c r="D2" s="2">
        <v>40000</v>
      </c>
      <c r="E2" s="2">
        <v>50000</v>
      </c>
    </row>
    <row r="3" spans="2:6">
      <c r="B3" s="2">
        <v>65000</v>
      </c>
      <c r="C3" s="2">
        <v>80000</v>
      </c>
      <c r="D3" s="2">
        <v>45000</v>
      </c>
    </row>
    <row r="4" spans="2:6">
      <c r="B4" s="2">
        <v>45000</v>
      </c>
      <c r="C4" s="2">
        <v>89700</v>
      </c>
      <c r="D4" s="2">
        <v>90000</v>
      </c>
    </row>
    <row r="5" spans="2:6">
      <c r="B5" s="2">
        <v>10000</v>
      </c>
      <c r="C5" s="2">
        <v>89700</v>
      </c>
      <c r="D5" s="2">
        <v>80000</v>
      </c>
    </row>
    <row r="6" spans="2:6">
      <c r="B6" s="2">
        <v>130000</v>
      </c>
      <c r="C6" s="2">
        <v>89700</v>
      </c>
      <c r="D6" s="2">
        <v>150000</v>
      </c>
      <c r="F6" s="16" t="s">
        <v>128</v>
      </c>
    </row>
    <row r="7" spans="2:6">
      <c r="B7" s="2">
        <v>45000</v>
      </c>
      <c r="C7" s="2">
        <v>150000</v>
      </c>
      <c r="D7" s="2">
        <v>70000</v>
      </c>
      <c r="F7" t="s">
        <v>129</v>
      </c>
    </row>
    <row r="8" spans="2:6">
      <c r="B8" s="2">
        <v>89700</v>
      </c>
      <c r="C8" s="2">
        <v>89700</v>
      </c>
      <c r="D8" s="2">
        <v>130000</v>
      </c>
      <c r="F8" t="s">
        <v>130</v>
      </c>
    </row>
    <row r="9" spans="2:6">
      <c r="B9" s="2">
        <v>150000</v>
      </c>
      <c r="C9" s="2">
        <v>85000</v>
      </c>
      <c r="D9" s="2">
        <v>55000</v>
      </c>
    </row>
    <row r="10" spans="2:6">
      <c r="B10" s="2">
        <v>85000</v>
      </c>
      <c r="C10" s="2">
        <v>55000</v>
      </c>
      <c r="D10" s="5">
        <v>50000</v>
      </c>
    </row>
    <row r="11" spans="2:6">
      <c r="B11" s="2">
        <v>45000</v>
      </c>
      <c r="C11" s="2">
        <v>45000</v>
      </c>
      <c r="D11" s="2">
        <v>80000</v>
      </c>
    </row>
    <row r="12" spans="2:6">
      <c r="B12" s="2">
        <v>40000</v>
      </c>
      <c r="C12" s="5">
        <v>110000</v>
      </c>
    </row>
    <row r="13" spans="2:6">
      <c r="B13" s="2">
        <v>50000</v>
      </c>
      <c r="C13" s="2">
        <v>80000</v>
      </c>
    </row>
    <row r="14" spans="2:6">
      <c r="B14" s="2">
        <v>89700</v>
      </c>
      <c r="C14" s="2">
        <v>70000</v>
      </c>
    </row>
    <row r="15" spans="2:6">
      <c r="C15" s="2">
        <v>140000</v>
      </c>
    </row>
    <row r="16" spans="2:6">
      <c r="C16" s="2">
        <v>60000</v>
      </c>
    </row>
    <row r="17" spans="1:5">
      <c r="C17" s="2">
        <v>89000</v>
      </c>
    </row>
    <row r="18" spans="1:5">
      <c r="C18" s="2">
        <v>55000</v>
      </c>
    </row>
    <row r="19" spans="1:5">
      <c r="C19" s="2">
        <v>50000</v>
      </c>
    </row>
    <row r="20" spans="1:5">
      <c r="C20" s="2">
        <v>80000</v>
      </c>
    </row>
    <row r="21" spans="1:5">
      <c r="C21" s="2">
        <v>40000</v>
      </c>
    </row>
    <row r="22" spans="1:5">
      <c r="C22" s="5">
        <v>45000</v>
      </c>
    </row>
    <row r="24" spans="1:5">
      <c r="A24" s="10" t="s">
        <v>131</v>
      </c>
      <c r="B24" s="17">
        <f>AVERAGE(B2:B22)</f>
        <v>71853.846153846156</v>
      </c>
      <c r="C24" s="17">
        <f>AVERAGE(C2:C22)</f>
        <v>86800</v>
      </c>
      <c r="D24" s="17">
        <f>AVERAGE(D2:D22)</f>
        <v>79000</v>
      </c>
      <c r="E24" s="17">
        <f>AVERAGE(E2)</f>
        <v>50000</v>
      </c>
    </row>
    <row r="25" spans="1:5">
      <c r="A25" s="10" t="s">
        <v>132</v>
      </c>
      <c r="B25" s="17">
        <f>MEDIAN(B2:B14)</f>
        <v>65000</v>
      </c>
      <c r="C25" s="17">
        <f>MEDIAN(C2:C22)</f>
        <v>80000</v>
      </c>
      <c r="D25" s="17">
        <f>MEDIAN(D2:D11)</f>
        <v>75000</v>
      </c>
      <c r="E25" s="17">
        <f>MEDIAN(E2)</f>
        <v>50000</v>
      </c>
    </row>
    <row r="26" spans="1:5">
      <c r="A26" s="10" t="s">
        <v>133</v>
      </c>
      <c r="B26" s="18">
        <f>MODE(B2:B14)</f>
        <v>89700</v>
      </c>
      <c r="C26" s="18">
        <f>MODE(C2:C22)</f>
        <v>89700</v>
      </c>
      <c r="D26" s="18">
        <f>MODE(D2:D11)</f>
        <v>80000</v>
      </c>
      <c r="E26" s="18" t="e">
        <f>MODE(E2)</f>
        <v>#N/A</v>
      </c>
    </row>
    <row r="27" spans="1:5">
      <c r="A27" t="s">
        <v>134</v>
      </c>
      <c r="B27" cm="1">
        <f t="array" ref="B27:B28">_xlfn.MODE.MULT(B2:B14)</f>
        <v>89700</v>
      </c>
      <c r="C27" cm="1">
        <f t="array" ref="C27">_xlfn.MODE.MULT(C2:C22)</f>
        <v>89700</v>
      </c>
      <c r="D27" cm="1">
        <f t="array" ref="D27">_xlfn.MODE.MULT(D2:D11)</f>
        <v>80000</v>
      </c>
    </row>
    <row r="28" spans="1:5">
      <c r="B28">
        <v>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6C2C-AF35-4DA3-B073-35D9CFBEBD9C}">
  <dimension ref="A1:M63"/>
  <sheetViews>
    <sheetView workbookViewId="0">
      <selection activeCell="J11" sqref="J11"/>
    </sheetView>
  </sheetViews>
  <sheetFormatPr defaultRowHeight="15"/>
  <cols>
    <col min="1" max="1" width="17.7109375" bestFit="1" customWidth="1"/>
    <col min="2" max="2" width="17" customWidth="1"/>
    <col min="3" max="3" width="17.28515625" customWidth="1"/>
    <col min="4" max="4" width="14.7109375" customWidth="1"/>
    <col min="5" max="5" width="18.5703125" customWidth="1"/>
  </cols>
  <sheetData>
    <row r="1" spans="1:13">
      <c r="A1" s="1" t="s">
        <v>0</v>
      </c>
      <c r="B1" s="3" t="s">
        <v>8</v>
      </c>
      <c r="C1" s="1" t="s">
        <v>10</v>
      </c>
      <c r="D1" s="9" t="s">
        <v>135</v>
      </c>
      <c r="E1" s="8" t="s">
        <v>136</v>
      </c>
      <c r="F1" s="8" t="s">
        <v>13</v>
      </c>
    </row>
    <row r="2" spans="1:13">
      <c r="A2" t="s">
        <v>14</v>
      </c>
      <c r="B2" s="7">
        <v>29946</v>
      </c>
      <c r="C2" s="6">
        <v>43833</v>
      </c>
      <c r="D2">
        <f>YEAR(B2)</f>
        <v>1981</v>
      </c>
      <c r="E2">
        <f>YEAR(C2)</f>
        <v>2020</v>
      </c>
      <c r="F2">
        <f>E2-D2</f>
        <v>39</v>
      </c>
      <c r="I2" s="11" t="s">
        <v>137</v>
      </c>
    </row>
    <row r="3" spans="1:13">
      <c r="A3" t="s">
        <v>19</v>
      </c>
      <c r="B3" s="7">
        <v>31221</v>
      </c>
      <c r="C3" s="6">
        <v>43677</v>
      </c>
      <c r="D3">
        <f t="shared" ref="D3:D46" si="0">YEAR(B3)</f>
        <v>1985</v>
      </c>
      <c r="E3">
        <f t="shared" ref="E3:E46" si="1">YEAR(C3)</f>
        <v>2019</v>
      </c>
      <c r="F3">
        <f t="shared" ref="F3:F46" si="2">E3-D3</f>
        <v>34</v>
      </c>
      <c r="I3" s="10" t="s">
        <v>13</v>
      </c>
    </row>
    <row r="4" spans="1:13">
      <c r="A4" t="s">
        <v>21</v>
      </c>
      <c r="B4" s="7">
        <v>31514</v>
      </c>
      <c r="C4" s="6">
        <v>43756</v>
      </c>
      <c r="D4">
        <f t="shared" si="0"/>
        <v>1986</v>
      </c>
      <c r="E4">
        <f t="shared" si="1"/>
        <v>2019</v>
      </c>
      <c r="F4">
        <f t="shared" si="2"/>
        <v>33</v>
      </c>
      <c r="I4" t="s">
        <v>107</v>
      </c>
      <c r="L4">
        <f>QUARTILE(F2:F46,1)</f>
        <v>24</v>
      </c>
    </row>
    <row r="5" spans="1:13">
      <c r="A5" t="s">
        <v>24</v>
      </c>
      <c r="B5" s="7">
        <v>31531</v>
      </c>
      <c r="C5" s="6">
        <v>43522</v>
      </c>
      <c r="D5">
        <f t="shared" si="0"/>
        <v>1986</v>
      </c>
      <c r="E5">
        <f t="shared" si="1"/>
        <v>2019</v>
      </c>
      <c r="F5">
        <f t="shared" si="2"/>
        <v>33</v>
      </c>
      <c r="I5" t="s">
        <v>108</v>
      </c>
      <c r="L5">
        <f>QUARTILE(F2:F46,2)</f>
        <v>26</v>
      </c>
    </row>
    <row r="6" spans="1:13">
      <c r="A6" t="s">
        <v>27</v>
      </c>
      <c r="B6" s="7">
        <v>32366</v>
      </c>
      <c r="C6" s="6">
        <v>44263</v>
      </c>
      <c r="D6">
        <f t="shared" si="0"/>
        <v>1988</v>
      </c>
      <c r="E6">
        <f t="shared" si="1"/>
        <v>2021</v>
      </c>
      <c r="F6">
        <f t="shared" si="2"/>
        <v>33</v>
      </c>
      <c r="I6" t="s">
        <v>109</v>
      </c>
      <c r="L6">
        <f>QUARTILE(F2:F46,3)</f>
        <v>29</v>
      </c>
    </row>
    <row r="7" spans="1:13">
      <c r="A7" t="s">
        <v>30</v>
      </c>
      <c r="B7" s="7">
        <v>32940</v>
      </c>
      <c r="C7" s="6">
        <v>44271</v>
      </c>
      <c r="D7">
        <f t="shared" si="0"/>
        <v>1990</v>
      </c>
      <c r="E7">
        <f t="shared" si="1"/>
        <v>2021</v>
      </c>
      <c r="F7">
        <f t="shared" si="2"/>
        <v>31</v>
      </c>
      <c r="I7" t="s">
        <v>110</v>
      </c>
      <c r="L7">
        <f>L6-L4</f>
        <v>5</v>
      </c>
    </row>
    <row r="8" spans="1:13">
      <c r="A8" t="s">
        <v>32</v>
      </c>
      <c r="B8" s="7">
        <v>32112</v>
      </c>
      <c r="C8" s="6">
        <v>43282</v>
      </c>
      <c r="D8">
        <f t="shared" si="0"/>
        <v>1987</v>
      </c>
      <c r="E8">
        <f t="shared" si="1"/>
        <v>2018</v>
      </c>
      <c r="F8">
        <f t="shared" si="2"/>
        <v>31</v>
      </c>
      <c r="I8" t="s">
        <v>111</v>
      </c>
      <c r="L8">
        <f>L6+1.5*L7</f>
        <v>36.5</v>
      </c>
      <c r="M8" t="s">
        <v>112</v>
      </c>
    </row>
    <row r="9" spans="1:13">
      <c r="A9" t="s">
        <v>33</v>
      </c>
      <c r="B9" s="7">
        <v>32203</v>
      </c>
      <c r="C9" s="6">
        <v>43820</v>
      </c>
      <c r="D9">
        <f t="shared" si="0"/>
        <v>1988</v>
      </c>
      <c r="E9">
        <f t="shared" si="1"/>
        <v>2019</v>
      </c>
      <c r="F9">
        <f t="shared" si="2"/>
        <v>31</v>
      </c>
      <c r="I9" t="s">
        <v>113</v>
      </c>
      <c r="L9">
        <f>L4-1.5*L7</f>
        <v>16.5</v>
      </c>
      <c r="M9" t="s">
        <v>138</v>
      </c>
    </row>
    <row r="10" spans="1:13">
      <c r="A10" t="s">
        <v>36</v>
      </c>
      <c r="B10" s="7">
        <v>32556</v>
      </c>
      <c r="C10" s="6">
        <v>43749</v>
      </c>
      <c r="D10">
        <f t="shared" si="0"/>
        <v>1989</v>
      </c>
      <c r="E10">
        <f t="shared" si="1"/>
        <v>2019</v>
      </c>
      <c r="F10">
        <f t="shared" si="2"/>
        <v>30</v>
      </c>
    </row>
    <row r="11" spans="1:13">
      <c r="A11" t="s">
        <v>38</v>
      </c>
      <c r="B11" s="7">
        <v>32752</v>
      </c>
      <c r="C11" s="6">
        <v>43644</v>
      </c>
      <c r="D11">
        <f t="shared" si="0"/>
        <v>1989</v>
      </c>
      <c r="E11">
        <f t="shared" si="1"/>
        <v>2019</v>
      </c>
      <c r="F11">
        <f t="shared" si="2"/>
        <v>30</v>
      </c>
      <c r="I11" t="s">
        <v>98</v>
      </c>
      <c r="J11">
        <f>MAX(F2:F46)</f>
        <v>39</v>
      </c>
    </row>
    <row r="12" spans="1:13">
      <c r="A12" t="s">
        <v>40</v>
      </c>
      <c r="B12" s="7">
        <v>32675</v>
      </c>
      <c r="C12" s="6">
        <v>43643</v>
      </c>
      <c r="D12">
        <f t="shared" si="0"/>
        <v>1989</v>
      </c>
      <c r="E12">
        <f t="shared" si="1"/>
        <v>2019</v>
      </c>
      <c r="F12">
        <f t="shared" si="2"/>
        <v>30</v>
      </c>
    </row>
    <row r="13" spans="1:13">
      <c r="A13" t="s">
        <v>42</v>
      </c>
      <c r="B13" s="7">
        <v>32863</v>
      </c>
      <c r="C13" s="6">
        <v>43248</v>
      </c>
      <c r="D13">
        <f t="shared" si="0"/>
        <v>1989</v>
      </c>
      <c r="E13">
        <f t="shared" si="1"/>
        <v>2018</v>
      </c>
      <c r="F13">
        <f t="shared" si="2"/>
        <v>29</v>
      </c>
      <c r="I13" s="16" t="s">
        <v>101</v>
      </c>
      <c r="J13" s="16"/>
    </row>
    <row r="14" spans="1:13">
      <c r="A14" t="s">
        <v>43</v>
      </c>
      <c r="B14" s="7">
        <v>32929</v>
      </c>
      <c r="C14" s="6">
        <v>43459</v>
      </c>
      <c r="D14">
        <f t="shared" si="0"/>
        <v>1990</v>
      </c>
      <c r="E14">
        <f t="shared" si="1"/>
        <v>2018</v>
      </c>
      <c r="F14">
        <f t="shared" si="2"/>
        <v>28</v>
      </c>
      <c r="I14" t="s">
        <v>139</v>
      </c>
    </row>
    <row r="15" spans="1:13">
      <c r="A15" t="s">
        <v>45</v>
      </c>
      <c r="B15" s="7">
        <v>33440</v>
      </c>
      <c r="C15" s="6">
        <v>43484</v>
      </c>
      <c r="D15">
        <f t="shared" si="0"/>
        <v>1991</v>
      </c>
      <c r="E15">
        <f t="shared" si="1"/>
        <v>2019</v>
      </c>
      <c r="F15">
        <f t="shared" si="2"/>
        <v>28</v>
      </c>
    </row>
    <row r="16" spans="1:13">
      <c r="A16" t="s">
        <v>47</v>
      </c>
      <c r="B16" s="7">
        <v>33443</v>
      </c>
      <c r="C16" s="6">
        <v>43829</v>
      </c>
      <c r="D16">
        <f t="shared" si="0"/>
        <v>1991</v>
      </c>
      <c r="E16">
        <f t="shared" si="1"/>
        <v>2019</v>
      </c>
      <c r="F16">
        <f t="shared" si="2"/>
        <v>28</v>
      </c>
    </row>
    <row r="17" spans="1:6">
      <c r="A17" t="s">
        <v>49</v>
      </c>
      <c r="B17" s="7">
        <v>33420</v>
      </c>
      <c r="C17" s="6">
        <v>43699</v>
      </c>
      <c r="D17">
        <f t="shared" si="0"/>
        <v>1991</v>
      </c>
      <c r="E17">
        <f t="shared" si="1"/>
        <v>2019</v>
      </c>
      <c r="F17">
        <f t="shared" si="2"/>
        <v>28</v>
      </c>
    </row>
    <row r="18" spans="1:6">
      <c r="A18" t="s">
        <v>51</v>
      </c>
      <c r="B18" s="7">
        <v>33348</v>
      </c>
      <c r="C18" s="6">
        <v>43775</v>
      </c>
      <c r="D18">
        <f t="shared" si="0"/>
        <v>1991</v>
      </c>
      <c r="E18">
        <f t="shared" si="1"/>
        <v>2019</v>
      </c>
      <c r="F18">
        <f t="shared" si="2"/>
        <v>28</v>
      </c>
    </row>
    <row r="19" spans="1:6">
      <c r="A19" t="s">
        <v>52</v>
      </c>
      <c r="B19" s="7">
        <v>33211</v>
      </c>
      <c r="C19" s="6">
        <v>43455</v>
      </c>
      <c r="D19">
        <f t="shared" si="0"/>
        <v>1990</v>
      </c>
      <c r="E19">
        <f t="shared" si="1"/>
        <v>2018</v>
      </c>
      <c r="F19">
        <f t="shared" si="2"/>
        <v>28</v>
      </c>
    </row>
    <row r="20" spans="1:6">
      <c r="A20" t="s">
        <v>53</v>
      </c>
      <c r="B20" s="7">
        <v>33610</v>
      </c>
      <c r="C20" s="6">
        <v>43689</v>
      </c>
      <c r="D20">
        <f t="shared" si="0"/>
        <v>1992</v>
      </c>
      <c r="E20">
        <f t="shared" si="1"/>
        <v>2019</v>
      </c>
      <c r="F20">
        <f t="shared" si="2"/>
        <v>27</v>
      </c>
    </row>
    <row r="21" spans="1:6">
      <c r="A21" t="s">
        <v>55</v>
      </c>
      <c r="B21" s="7">
        <v>33484</v>
      </c>
      <c r="C21" s="6">
        <v>43357</v>
      </c>
      <c r="D21">
        <f t="shared" si="0"/>
        <v>1991</v>
      </c>
      <c r="E21">
        <f t="shared" si="1"/>
        <v>2018</v>
      </c>
      <c r="F21">
        <f t="shared" si="2"/>
        <v>27</v>
      </c>
    </row>
    <row r="22" spans="1:6">
      <c r="A22" t="s">
        <v>57</v>
      </c>
      <c r="B22" s="7">
        <v>33365</v>
      </c>
      <c r="C22" s="6">
        <v>43448</v>
      </c>
      <c r="D22">
        <f t="shared" si="0"/>
        <v>1991</v>
      </c>
      <c r="E22">
        <f t="shared" si="1"/>
        <v>2018</v>
      </c>
      <c r="F22">
        <f t="shared" si="2"/>
        <v>27</v>
      </c>
    </row>
    <row r="23" spans="1:6">
      <c r="A23" t="s">
        <v>58</v>
      </c>
      <c r="B23" s="7">
        <v>34602</v>
      </c>
      <c r="C23" s="6">
        <v>43861</v>
      </c>
      <c r="D23">
        <f t="shared" si="0"/>
        <v>1994</v>
      </c>
      <c r="E23">
        <f t="shared" si="1"/>
        <v>2020</v>
      </c>
      <c r="F23">
        <f t="shared" si="2"/>
        <v>26</v>
      </c>
    </row>
    <row r="24" spans="1:6">
      <c r="A24" t="s">
        <v>59</v>
      </c>
      <c r="B24" s="7">
        <v>34648</v>
      </c>
      <c r="C24" s="6">
        <v>43932</v>
      </c>
      <c r="D24">
        <f t="shared" si="0"/>
        <v>1994</v>
      </c>
      <c r="E24">
        <f t="shared" si="1"/>
        <v>2020</v>
      </c>
      <c r="F24">
        <f t="shared" si="2"/>
        <v>26</v>
      </c>
    </row>
    <row r="25" spans="1:6">
      <c r="A25" t="s">
        <v>62</v>
      </c>
      <c r="B25" s="7">
        <v>34989</v>
      </c>
      <c r="C25" s="6">
        <v>44242</v>
      </c>
      <c r="D25">
        <f t="shared" si="0"/>
        <v>1995</v>
      </c>
      <c r="E25">
        <f t="shared" si="1"/>
        <v>2021</v>
      </c>
      <c r="F25">
        <f t="shared" si="2"/>
        <v>26</v>
      </c>
    </row>
    <row r="26" spans="1:6">
      <c r="A26" t="s">
        <v>64</v>
      </c>
      <c r="B26" s="7">
        <v>34740</v>
      </c>
      <c r="C26" s="6">
        <v>44270</v>
      </c>
      <c r="D26">
        <f t="shared" si="0"/>
        <v>1995</v>
      </c>
      <c r="E26">
        <f t="shared" si="1"/>
        <v>2021</v>
      </c>
      <c r="F26">
        <f t="shared" si="2"/>
        <v>26</v>
      </c>
    </row>
    <row r="27" spans="1:6">
      <c r="A27" t="s">
        <v>66</v>
      </c>
      <c r="B27" s="7">
        <v>34126</v>
      </c>
      <c r="C27" s="6">
        <v>43361</v>
      </c>
      <c r="D27">
        <f t="shared" si="0"/>
        <v>1993</v>
      </c>
      <c r="E27">
        <f t="shared" si="1"/>
        <v>2018</v>
      </c>
      <c r="F27">
        <f t="shared" si="2"/>
        <v>25</v>
      </c>
    </row>
    <row r="28" spans="1:6">
      <c r="A28" t="s">
        <v>68</v>
      </c>
      <c r="B28" s="7">
        <v>34560</v>
      </c>
      <c r="C28" s="6">
        <v>43491</v>
      </c>
      <c r="D28">
        <f t="shared" si="0"/>
        <v>1994</v>
      </c>
      <c r="E28">
        <f t="shared" si="1"/>
        <v>2019</v>
      </c>
      <c r="F28">
        <f t="shared" si="2"/>
        <v>25</v>
      </c>
    </row>
    <row r="29" spans="1:6">
      <c r="A29" t="s">
        <v>69</v>
      </c>
      <c r="B29" s="7">
        <v>33977</v>
      </c>
      <c r="C29" s="6">
        <v>43431</v>
      </c>
      <c r="D29">
        <f t="shared" si="0"/>
        <v>1993</v>
      </c>
      <c r="E29">
        <f t="shared" si="1"/>
        <v>2018</v>
      </c>
      <c r="F29">
        <f t="shared" si="2"/>
        <v>25</v>
      </c>
    </row>
    <row r="30" spans="1:6">
      <c r="A30" t="s">
        <v>70</v>
      </c>
      <c r="B30" s="7">
        <v>34033</v>
      </c>
      <c r="C30" s="6">
        <v>43337</v>
      </c>
      <c r="D30">
        <f t="shared" si="0"/>
        <v>1993</v>
      </c>
      <c r="E30">
        <f t="shared" si="1"/>
        <v>2018</v>
      </c>
      <c r="F30">
        <f t="shared" si="2"/>
        <v>25</v>
      </c>
    </row>
    <row r="31" spans="1:6">
      <c r="A31" t="s">
        <v>71</v>
      </c>
      <c r="B31" s="7">
        <v>34375</v>
      </c>
      <c r="C31" s="6">
        <v>43709</v>
      </c>
      <c r="D31">
        <f t="shared" si="0"/>
        <v>1994</v>
      </c>
      <c r="E31">
        <f t="shared" si="1"/>
        <v>2019</v>
      </c>
      <c r="F31">
        <f t="shared" si="2"/>
        <v>25</v>
      </c>
    </row>
    <row r="32" spans="1:6">
      <c r="A32" t="s">
        <v>73</v>
      </c>
      <c r="B32" s="7">
        <v>34576</v>
      </c>
      <c r="C32" s="6">
        <v>43682</v>
      </c>
      <c r="D32">
        <f t="shared" si="0"/>
        <v>1994</v>
      </c>
      <c r="E32">
        <f t="shared" si="1"/>
        <v>2019</v>
      </c>
      <c r="F32">
        <f t="shared" si="2"/>
        <v>25</v>
      </c>
    </row>
    <row r="33" spans="1:6">
      <c r="A33" t="s">
        <v>75</v>
      </c>
      <c r="B33" s="7">
        <v>34293</v>
      </c>
      <c r="C33" s="6">
        <v>43453</v>
      </c>
      <c r="D33">
        <f t="shared" si="0"/>
        <v>1993</v>
      </c>
      <c r="E33">
        <f t="shared" si="1"/>
        <v>2018</v>
      </c>
      <c r="F33">
        <f t="shared" si="2"/>
        <v>25</v>
      </c>
    </row>
    <row r="34" spans="1:6">
      <c r="A34" t="s">
        <v>77</v>
      </c>
      <c r="B34" s="7">
        <v>34921</v>
      </c>
      <c r="C34" s="6">
        <v>43516</v>
      </c>
      <c r="D34">
        <f t="shared" si="0"/>
        <v>1995</v>
      </c>
      <c r="E34">
        <f t="shared" si="1"/>
        <v>2019</v>
      </c>
      <c r="F34">
        <f t="shared" si="2"/>
        <v>24</v>
      </c>
    </row>
    <row r="35" spans="1:6">
      <c r="A35" t="s">
        <v>78</v>
      </c>
      <c r="B35" s="7">
        <v>34602</v>
      </c>
      <c r="C35" s="6">
        <v>43290</v>
      </c>
      <c r="D35">
        <f t="shared" si="0"/>
        <v>1994</v>
      </c>
      <c r="E35">
        <f t="shared" si="1"/>
        <v>2018</v>
      </c>
      <c r="F35">
        <f t="shared" si="2"/>
        <v>24</v>
      </c>
    </row>
    <row r="36" spans="1:6">
      <c r="A36" t="s">
        <v>79</v>
      </c>
      <c r="B36" s="7">
        <v>34383</v>
      </c>
      <c r="C36" s="6">
        <v>43286</v>
      </c>
      <c r="D36">
        <f t="shared" si="0"/>
        <v>1994</v>
      </c>
      <c r="E36">
        <f t="shared" si="1"/>
        <v>2018</v>
      </c>
      <c r="F36">
        <f t="shared" si="2"/>
        <v>24</v>
      </c>
    </row>
    <row r="37" spans="1:6">
      <c r="A37" t="s">
        <v>80</v>
      </c>
      <c r="B37" s="7">
        <v>34530</v>
      </c>
      <c r="C37" s="6">
        <v>43397</v>
      </c>
      <c r="D37">
        <f t="shared" si="0"/>
        <v>1994</v>
      </c>
      <c r="E37">
        <f t="shared" si="1"/>
        <v>2018</v>
      </c>
      <c r="F37">
        <f t="shared" si="2"/>
        <v>24</v>
      </c>
    </row>
    <row r="38" spans="1:6">
      <c r="A38" t="s">
        <v>82</v>
      </c>
      <c r="B38" s="7">
        <v>34856</v>
      </c>
      <c r="C38" s="6">
        <v>43291</v>
      </c>
      <c r="D38">
        <f t="shared" si="0"/>
        <v>1995</v>
      </c>
      <c r="E38">
        <f t="shared" si="1"/>
        <v>2018</v>
      </c>
      <c r="F38">
        <f t="shared" si="2"/>
        <v>23</v>
      </c>
    </row>
    <row r="39" spans="1:6">
      <c r="A39" t="s">
        <v>84</v>
      </c>
      <c r="B39" s="7">
        <v>35030</v>
      </c>
      <c r="C39" s="6">
        <v>43105</v>
      </c>
      <c r="D39">
        <f t="shared" si="0"/>
        <v>1995</v>
      </c>
      <c r="E39">
        <f t="shared" si="1"/>
        <v>2018</v>
      </c>
      <c r="F39">
        <f t="shared" si="2"/>
        <v>23</v>
      </c>
    </row>
    <row r="40" spans="1:6">
      <c r="A40" t="s">
        <v>85</v>
      </c>
      <c r="B40" s="7">
        <v>35340</v>
      </c>
      <c r="C40" s="6">
        <v>43756</v>
      </c>
      <c r="D40">
        <f t="shared" si="0"/>
        <v>1996</v>
      </c>
      <c r="E40">
        <f t="shared" si="1"/>
        <v>2019</v>
      </c>
      <c r="F40">
        <f t="shared" si="2"/>
        <v>23</v>
      </c>
    </row>
    <row r="41" spans="1:6">
      <c r="A41" t="s">
        <v>87</v>
      </c>
      <c r="B41" s="7">
        <v>35278</v>
      </c>
      <c r="C41" s="6">
        <v>43589</v>
      </c>
      <c r="D41">
        <f t="shared" si="0"/>
        <v>1996</v>
      </c>
      <c r="E41">
        <f t="shared" si="1"/>
        <v>2019</v>
      </c>
      <c r="F41">
        <f t="shared" si="2"/>
        <v>23</v>
      </c>
    </row>
    <row r="42" spans="1:6">
      <c r="A42" t="s">
        <v>89</v>
      </c>
      <c r="B42" s="7">
        <v>35134</v>
      </c>
      <c r="C42" s="6">
        <v>43116</v>
      </c>
      <c r="D42">
        <f t="shared" si="0"/>
        <v>1996</v>
      </c>
      <c r="E42">
        <f t="shared" si="1"/>
        <v>2018</v>
      </c>
      <c r="F42">
        <f t="shared" si="2"/>
        <v>22</v>
      </c>
    </row>
    <row r="43" spans="1:6">
      <c r="A43" t="s">
        <v>90</v>
      </c>
      <c r="B43" s="7">
        <v>35202</v>
      </c>
      <c r="C43" s="6">
        <v>43214</v>
      </c>
      <c r="D43">
        <f t="shared" si="0"/>
        <v>1996</v>
      </c>
      <c r="E43">
        <f t="shared" si="1"/>
        <v>2018</v>
      </c>
      <c r="F43">
        <f t="shared" si="2"/>
        <v>22</v>
      </c>
    </row>
    <row r="44" spans="1:6">
      <c r="A44" t="s">
        <v>91</v>
      </c>
      <c r="B44" s="7">
        <v>35167</v>
      </c>
      <c r="C44" s="6">
        <v>43219</v>
      </c>
      <c r="D44">
        <f t="shared" si="0"/>
        <v>1996</v>
      </c>
      <c r="E44">
        <f t="shared" si="1"/>
        <v>2018</v>
      </c>
      <c r="F44">
        <f t="shared" si="2"/>
        <v>22</v>
      </c>
    </row>
    <row r="45" spans="1:6">
      <c r="A45" t="s">
        <v>93</v>
      </c>
      <c r="B45" s="7">
        <v>35397</v>
      </c>
      <c r="C45" s="6">
        <v>43370</v>
      </c>
      <c r="D45">
        <f t="shared" si="0"/>
        <v>1996</v>
      </c>
      <c r="E45">
        <f t="shared" si="1"/>
        <v>2018</v>
      </c>
      <c r="F45">
        <f t="shared" si="2"/>
        <v>22</v>
      </c>
    </row>
    <row r="46" spans="1:6">
      <c r="A46" t="s">
        <v>94</v>
      </c>
      <c r="B46" s="7">
        <v>35113</v>
      </c>
      <c r="C46" s="6">
        <v>43426</v>
      </c>
      <c r="D46">
        <f t="shared" si="0"/>
        <v>1996</v>
      </c>
      <c r="E46">
        <f t="shared" si="1"/>
        <v>2018</v>
      </c>
      <c r="F46">
        <f t="shared" si="2"/>
        <v>22</v>
      </c>
    </row>
    <row r="47" spans="1:6">
      <c r="B47" s="4"/>
    </row>
    <row r="48" spans="1:6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</sheetData>
  <autoFilter ref="A1:G63" xr:uid="{F3E66C2C-AF35-4DA3-B073-35D9CFBEBD9C}"/>
  <conditionalFormatting sqref="F2:F46">
    <cfRule type="cellIs" dxfId="1" priority="2" operator="greaterThan">
      <formula>36.5</formula>
    </cfRule>
  </conditionalFormatting>
  <conditionalFormatting sqref="F2:F46">
    <cfRule type="cellIs" dxfId="0" priority="1" operator="lessThan">
      <formula>16.5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BDEB-7986-4EFC-92C2-43E2DD695A27}">
  <dimension ref="A1:P48"/>
  <sheetViews>
    <sheetView workbookViewId="0">
      <selection activeCell="F7" sqref="F7"/>
    </sheetView>
  </sheetViews>
  <sheetFormatPr defaultRowHeight="15"/>
  <cols>
    <col min="1" max="1" width="17.7109375" bestFit="1" customWidth="1"/>
    <col min="2" max="2" width="11.42578125" bestFit="1" customWidth="1"/>
  </cols>
  <sheetData>
    <row r="1" spans="1:16" ht="30.75">
      <c r="A1" s="1" t="s">
        <v>0</v>
      </c>
      <c r="B1" s="1" t="s">
        <v>10</v>
      </c>
      <c r="C1" s="8" t="s">
        <v>140</v>
      </c>
    </row>
    <row r="2" spans="1:16">
      <c r="A2" t="s">
        <v>14</v>
      </c>
      <c r="B2" s="6">
        <v>43833</v>
      </c>
      <c r="C2">
        <f>MONTH(B2)</f>
        <v>1</v>
      </c>
    </row>
    <row r="3" spans="1:16">
      <c r="A3" t="s">
        <v>19</v>
      </c>
      <c r="B3" s="6">
        <v>43677</v>
      </c>
      <c r="C3">
        <f t="shared" ref="C3:C46" si="0">MONTH(B3)</f>
        <v>7</v>
      </c>
      <c r="F3" s="16" t="s">
        <v>101</v>
      </c>
      <c r="G3" s="16"/>
    </row>
    <row r="4" spans="1:16">
      <c r="A4" t="s">
        <v>21</v>
      </c>
      <c r="B4" s="6">
        <v>43756</v>
      </c>
      <c r="C4">
        <f t="shared" si="0"/>
        <v>10</v>
      </c>
      <c r="F4" s="31" t="s">
        <v>141</v>
      </c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>
      <c r="A5" t="s">
        <v>24</v>
      </c>
      <c r="B5" s="6">
        <v>43522</v>
      </c>
      <c r="C5">
        <f t="shared" si="0"/>
        <v>2</v>
      </c>
    </row>
    <row r="6" spans="1:16">
      <c r="A6" t="s">
        <v>27</v>
      </c>
      <c r="B6" s="6">
        <v>44263</v>
      </c>
      <c r="C6">
        <f t="shared" si="0"/>
        <v>3</v>
      </c>
    </row>
    <row r="7" spans="1:16">
      <c r="A7" t="s">
        <v>30</v>
      </c>
      <c r="B7" s="6">
        <v>44271</v>
      </c>
      <c r="C7">
        <f t="shared" si="0"/>
        <v>3</v>
      </c>
    </row>
    <row r="8" spans="1:16">
      <c r="A8" t="s">
        <v>32</v>
      </c>
      <c r="B8" s="6">
        <v>43282</v>
      </c>
      <c r="C8">
        <f t="shared" si="0"/>
        <v>7</v>
      </c>
    </row>
    <row r="9" spans="1:16">
      <c r="A9" t="s">
        <v>33</v>
      </c>
      <c r="B9" s="6">
        <v>43820</v>
      </c>
      <c r="C9">
        <f t="shared" si="0"/>
        <v>12</v>
      </c>
    </row>
    <row r="10" spans="1:16">
      <c r="A10" t="s">
        <v>36</v>
      </c>
      <c r="B10" s="6">
        <v>43749</v>
      </c>
      <c r="C10">
        <f t="shared" si="0"/>
        <v>10</v>
      </c>
    </row>
    <row r="11" spans="1:16">
      <c r="A11" t="s">
        <v>38</v>
      </c>
      <c r="B11" s="6">
        <v>43644</v>
      </c>
      <c r="C11">
        <f t="shared" si="0"/>
        <v>6</v>
      </c>
    </row>
    <row r="12" spans="1:16">
      <c r="A12" t="s">
        <v>40</v>
      </c>
      <c r="B12" s="6">
        <v>43643</v>
      </c>
      <c r="C12">
        <f t="shared" si="0"/>
        <v>6</v>
      </c>
    </row>
    <row r="13" spans="1:16">
      <c r="A13" t="s">
        <v>42</v>
      </c>
      <c r="B13" s="6">
        <v>43248</v>
      </c>
      <c r="C13">
        <f t="shared" si="0"/>
        <v>5</v>
      </c>
    </row>
    <row r="14" spans="1:16">
      <c r="A14" t="s">
        <v>43</v>
      </c>
      <c r="B14" s="6">
        <v>43459</v>
      </c>
      <c r="C14">
        <f t="shared" si="0"/>
        <v>12</v>
      </c>
    </row>
    <row r="15" spans="1:16">
      <c r="A15" t="s">
        <v>45</v>
      </c>
      <c r="B15" s="6">
        <v>43484</v>
      </c>
      <c r="C15">
        <f t="shared" si="0"/>
        <v>1</v>
      </c>
    </row>
    <row r="16" spans="1:16">
      <c r="A16" t="s">
        <v>47</v>
      </c>
      <c r="B16" s="6">
        <v>43829</v>
      </c>
      <c r="C16">
        <f t="shared" si="0"/>
        <v>12</v>
      </c>
    </row>
    <row r="17" spans="1:3">
      <c r="A17" t="s">
        <v>49</v>
      </c>
      <c r="B17" s="6">
        <v>43699</v>
      </c>
      <c r="C17">
        <f t="shared" si="0"/>
        <v>8</v>
      </c>
    </row>
    <row r="18" spans="1:3">
      <c r="A18" t="s">
        <v>51</v>
      </c>
      <c r="B18" s="6">
        <v>43775</v>
      </c>
      <c r="C18">
        <f t="shared" si="0"/>
        <v>11</v>
      </c>
    </row>
    <row r="19" spans="1:3">
      <c r="A19" t="s">
        <v>52</v>
      </c>
      <c r="B19" s="6">
        <v>43455</v>
      </c>
      <c r="C19">
        <f t="shared" si="0"/>
        <v>12</v>
      </c>
    </row>
    <row r="20" spans="1:3">
      <c r="A20" t="s">
        <v>53</v>
      </c>
      <c r="B20" s="6">
        <v>43689</v>
      </c>
      <c r="C20">
        <f t="shared" si="0"/>
        <v>8</v>
      </c>
    </row>
    <row r="21" spans="1:3">
      <c r="A21" t="s">
        <v>55</v>
      </c>
      <c r="B21" s="6">
        <v>43357</v>
      </c>
      <c r="C21">
        <f t="shared" si="0"/>
        <v>9</v>
      </c>
    </row>
    <row r="22" spans="1:3">
      <c r="A22" t="s">
        <v>57</v>
      </c>
      <c r="B22" s="6">
        <v>43448</v>
      </c>
      <c r="C22">
        <f t="shared" si="0"/>
        <v>12</v>
      </c>
    </row>
    <row r="23" spans="1:3">
      <c r="A23" t="s">
        <v>58</v>
      </c>
      <c r="B23" s="6">
        <v>43861</v>
      </c>
      <c r="C23">
        <f t="shared" si="0"/>
        <v>1</v>
      </c>
    </row>
    <row r="24" spans="1:3">
      <c r="A24" t="s">
        <v>59</v>
      </c>
      <c r="B24" s="6">
        <v>43932</v>
      </c>
      <c r="C24">
        <f t="shared" si="0"/>
        <v>4</v>
      </c>
    </row>
    <row r="25" spans="1:3">
      <c r="A25" t="s">
        <v>62</v>
      </c>
      <c r="B25" s="6">
        <v>44242</v>
      </c>
      <c r="C25">
        <f t="shared" si="0"/>
        <v>2</v>
      </c>
    </row>
    <row r="26" spans="1:3">
      <c r="A26" t="s">
        <v>64</v>
      </c>
      <c r="B26" s="6">
        <v>44270</v>
      </c>
      <c r="C26">
        <f t="shared" si="0"/>
        <v>3</v>
      </c>
    </row>
    <row r="27" spans="1:3">
      <c r="A27" t="s">
        <v>66</v>
      </c>
      <c r="B27" s="6">
        <v>43361</v>
      </c>
      <c r="C27">
        <f t="shared" si="0"/>
        <v>9</v>
      </c>
    </row>
    <row r="28" spans="1:3">
      <c r="A28" t="s">
        <v>68</v>
      </c>
      <c r="B28" s="6">
        <v>43491</v>
      </c>
      <c r="C28">
        <f t="shared" si="0"/>
        <v>1</v>
      </c>
    </row>
    <row r="29" spans="1:3">
      <c r="A29" t="s">
        <v>69</v>
      </c>
      <c r="B29" s="6">
        <v>43431</v>
      </c>
      <c r="C29">
        <f t="shared" si="0"/>
        <v>11</v>
      </c>
    </row>
    <row r="30" spans="1:3">
      <c r="A30" t="s">
        <v>70</v>
      </c>
      <c r="B30" s="6">
        <v>43337</v>
      </c>
      <c r="C30">
        <f t="shared" si="0"/>
        <v>8</v>
      </c>
    </row>
    <row r="31" spans="1:3">
      <c r="A31" t="s">
        <v>71</v>
      </c>
      <c r="B31" s="6">
        <v>43709</v>
      </c>
      <c r="C31">
        <f t="shared" si="0"/>
        <v>9</v>
      </c>
    </row>
    <row r="32" spans="1:3">
      <c r="A32" t="s">
        <v>73</v>
      </c>
      <c r="B32" s="6">
        <v>43682</v>
      </c>
      <c r="C32">
        <f t="shared" si="0"/>
        <v>8</v>
      </c>
    </row>
    <row r="33" spans="1:3">
      <c r="A33" t="s">
        <v>75</v>
      </c>
      <c r="B33" s="6">
        <v>43453</v>
      </c>
      <c r="C33">
        <f t="shared" si="0"/>
        <v>12</v>
      </c>
    </row>
    <row r="34" spans="1:3">
      <c r="A34" t="s">
        <v>77</v>
      </c>
      <c r="B34" s="6">
        <v>43516</v>
      </c>
      <c r="C34">
        <f t="shared" si="0"/>
        <v>2</v>
      </c>
    </row>
    <row r="35" spans="1:3">
      <c r="A35" t="s">
        <v>78</v>
      </c>
      <c r="B35" s="6">
        <v>43290</v>
      </c>
      <c r="C35">
        <f t="shared" si="0"/>
        <v>7</v>
      </c>
    </row>
    <row r="36" spans="1:3">
      <c r="A36" t="s">
        <v>79</v>
      </c>
      <c r="B36" s="6">
        <v>43286</v>
      </c>
      <c r="C36">
        <f t="shared" si="0"/>
        <v>7</v>
      </c>
    </row>
    <row r="37" spans="1:3">
      <c r="A37" t="s">
        <v>80</v>
      </c>
      <c r="B37" s="6">
        <v>43397</v>
      </c>
      <c r="C37">
        <f t="shared" si="0"/>
        <v>10</v>
      </c>
    </row>
    <row r="38" spans="1:3">
      <c r="A38" t="s">
        <v>82</v>
      </c>
      <c r="B38" s="6">
        <v>43291</v>
      </c>
      <c r="C38">
        <f t="shared" si="0"/>
        <v>7</v>
      </c>
    </row>
    <row r="39" spans="1:3">
      <c r="A39" t="s">
        <v>84</v>
      </c>
      <c r="B39" s="6">
        <v>43105</v>
      </c>
      <c r="C39">
        <f t="shared" si="0"/>
        <v>1</v>
      </c>
    </row>
    <row r="40" spans="1:3">
      <c r="A40" t="s">
        <v>85</v>
      </c>
      <c r="B40" s="6">
        <v>43756</v>
      </c>
      <c r="C40">
        <f t="shared" si="0"/>
        <v>10</v>
      </c>
    </row>
    <row r="41" spans="1:3">
      <c r="A41" t="s">
        <v>87</v>
      </c>
      <c r="B41" s="6">
        <v>43589</v>
      </c>
      <c r="C41">
        <f t="shared" si="0"/>
        <v>5</v>
      </c>
    </row>
    <row r="42" spans="1:3">
      <c r="A42" t="s">
        <v>89</v>
      </c>
      <c r="B42" s="6">
        <v>43116</v>
      </c>
      <c r="C42">
        <f t="shared" si="0"/>
        <v>1</v>
      </c>
    </row>
    <row r="43" spans="1:3">
      <c r="A43" t="s">
        <v>90</v>
      </c>
      <c r="B43" s="6">
        <v>43214</v>
      </c>
      <c r="C43">
        <f t="shared" si="0"/>
        <v>4</v>
      </c>
    </row>
    <row r="44" spans="1:3">
      <c r="A44" t="s">
        <v>91</v>
      </c>
      <c r="B44" s="6">
        <v>43219</v>
      </c>
      <c r="C44">
        <f t="shared" si="0"/>
        <v>4</v>
      </c>
    </row>
    <row r="45" spans="1:3">
      <c r="A45" t="s">
        <v>93</v>
      </c>
      <c r="B45" s="6">
        <v>43370</v>
      </c>
      <c r="C45">
        <f t="shared" si="0"/>
        <v>9</v>
      </c>
    </row>
    <row r="46" spans="1:3">
      <c r="A46" t="s">
        <v>94</v>
      </c>
      <c r="B46" s="6">
        <v>43426</v>
      </c>
      <c r="C46">
        <f t="shared" si="0"/>
        <v>11</v>
      </c>
    </row>
    <row r="48" spans="1:3">
      <c r="B48" t="s">
        <v>119</v>
      </c>
      <c r="C48">
        <f>MODE(C2:C46)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613922-848E-4938-B6DD-2026B82FF2B2}"/>
</file>

<file path=customXml/itemProps2.xml><?xml version="1.0" encoding="utf-8"?>
<ds:datastoreItem xmlns:ds="http://schemas.openxmlformats.org/officeDocument/2006/customXml" ds:itemID="{8F04AA7A-29E7-4D72-991B-FC6A6B03C2AF}"/>
</file>

<file path=customXml/itemProps3.xml><?xml version="1.0" encoding="utf-8"?>
<ds:datastoreItem xmlns:ds="http://schemas.openxmlformats.org/officeDocument/2006/customXml" ds:itemID="{BB5FB3E9-CF6F-4533-B0D7-FE72AF14A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haripriyaworks23@gmail.com</cp:lastModifiedBy>
  <cp:revision/>
  <dcterms:created xsi:type="dcterms:W3CDTF">2021-05-24T07:11:16Z</dcterms:created>
  <dcterms:modified xsi:type="dcterms:W3CDTF">2024-06-23T14:00:29Z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