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riana\Desktop\"/>
    </mc:Choice>
  </mc:AlternateContent>
  <xr:revisionPtr revIDLastSave="0" documentId="8_{61EABDAF-5082-4A01-8537-9C4F192A697B}" xr6:coauthVersionLast="47" xr6:coauthVersionMax="47" xr10:uidLastSave="{00000000-0000-0000-0000-000000000000}"/>
  <bookViews>
    <workbookView xWindow="-120" yWindow="-120" windowWidth="29040" windowHeight="1599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C39" i="1" s="1"/>
  <c r="A8" i="2"/>
  <c r="A3" i="2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C40" i="1" l="1"/>
  <c r="D40" i="1" s="1"/>
  <c r="C36" i="1"/>
  <c r="D36" i="1" s="1"/>
  <c r="C37" i="1"/>
  <c r="D37" i="1" s="1"/>
  <c r="C38" i="1"/>
  <c r="D38" i="1" s="1"/>
  <c r="C41" i="1"/>
  <c r="D41" i="1" s="1"/>
  <c r="D39" i="1"/>
  <c r="D42" i="1" l="1"/>
</calcChain>
</file>

<file path=xl/sharedStrings.xml><?xml version="1.0" encoding="utf-8"?>
<sst xmlns="http://schemas.openxmlformats.org/spreadsheetml/2006/main" count="124" uniqueCount="43">
  <si>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</si>
  <si>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</si>
  <si>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</si>
  <si>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</si>
  <si>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</si>
  <si>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</si>
  <si>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</si>
  <si>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</si>
  <si>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</si>
  <si>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</si>
  <si>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</si>
  <si>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</si>
  <si>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</si>
  <si>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</si>
  <si>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</si>
  <si>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</si>
  <si>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</si>
  <si>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</si>
  <si>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</si>
  <si>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</si>
  <si>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</si>
  <si>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</si>
  <si>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</si>
  <si>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</si>
  <si>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</si>
  <si>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</si>
  <si>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</si>
  <si>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</si>
  <si>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</si>
  <si>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</si>
  <si>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</si>
  <si>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</si>
  <si>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(30%)</t>
  </si>
  <si>
    <t>70% a 90%</t>
  </si>
  <si>
    <t>10% a 20%</t>
  </si>
  <si>
    <t>0% a 5%</t>
  </si>
  <si>
    <t>0% a 10%</t>
  </si>
  <si>
    <t>40% a 60%</t>
  </si>
  <si>
    <t>30% a 40%</t>
  </si>
  <si>
    <t>20% a 30%</t>
  </si>
  <si>
    <t>10% a 15%</t>
  </si>
  <si>
    <t>10% a 25%</t>
  </si>
  <si>
    <t>1% 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</si>
</sst>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theme="0"/>
      <name val="Segoe UI Semibold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8" fillId="3" borderId="5" xfId="0" applyFont="1" applyFill="1" applyBorder="1" applyAlignment="1">
      <alignment horizontal="left" indent="3"/>
    </xf>
    <xf numFmtId="164" fontId="9" fillId="3" borderId="6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0" fontId="8" fillId="3" borderId="8" xfId="0" applyFont="1" applyFill="1" applyBorder="1" applyAlignment="1">
      <alignment horizontal="left" indent="3"/>
    </xf>
    <xf numFmtId="164" fontId="9" fillId="3" borderId="9" xfId="0" applyNumberFormat="1" applyFont="1" applyFill="1" applyBorder="1" applyAlignment="1">
      <alignment horizontal="center"/>
    </xf>
    <xf numFmtId="164" fontId="9" fillId="3" borderId="10" xfId="0" applyNumberFormat="1" applyFont="1" applyFill="1" applyBorder="1" applyAlignment="1">
      <alignment horizontal="center"/>
    </xf>
    <xf numFmtId="0" fontId="8" fillId="3" borderId="11" xfId="0" applyFont="1" applyFill="1" applyBorder="1" applyAlignment="1">
      <alignment horizontal="left" indent="3"/>
    </xf>
    <xf numFmtId="164" fontId="9" fillId="3" borderId="12" xfId="0" applyNumberFormat="1" applyFont="1" applyFill="1" applyBorder="1" applyAlignment="1">
      <alignment horizontal="center"/>
    </xf>
    <xf numFmtId="164" fontId="9" fillId="3" borderId="13" xfId="0" applyNumberFormat="1" applyFont="1" applyFill="1" applyBorder="1" applyAlignment="1">
      <alignment horizontal="center"/>
    </xf>
    <xf numFmtId="164" fontId="10" fillId="0" borderId="16" xfId="0" applyNumberFormat="1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8" fontId="10" fillId="3" borderId="19" xfId="0" applyNumberFormat="1" applyFont="1" applyFill="1" applyBorder="1" applyAlignment="1">
      <alignment horizontal="center"/>
    </xf>
    <xf numFmtId="8" fontId="10" fillId="3" borderId="22" xfId="0" applyNumberFormat="1" applyFont="1" applyFill="1" applyBorder="1" applyAlignment="1">
      <alignment horizontal="center"/>
    </xf>
    <xf numFmtId="164" fontId="9" fillId="0" borderId="16" xfId="1" applyNumberFormat="1" applyFont="1" applyBorder="1" applyAlignment="1">
      <alignment horizontal="center"/>
    </xf>
    <xf numFmtId="10" fontId="9" fillId="0" borderId="19" xfId="0" applyNumberFormat="1" applyFont="1" applyBorder="1" applyAlignment="1">
      <alignment horizontal="center"/>
    </xf>
    <xf numFmtId="164" fontId="9" fillId="4" borderId="22" xfId="0" applyNumberFormat="1" applyFont="1" applyFill="1" applyBorder="1" applyAlignment="1">
      <alignment horizontal="center"/>
    </xf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8" fillId="4" borderId="14" xfId="0" applyFont="1" applyFill="1" applyBorder="1" applyAlignment="1">
      <alignment horizontal="left" indent="3"/>
    </xf>
    <xf numFmtId="0" fontId="8" fillId="4" borderId="15" xfId="0" applyFont="1" applyFill="1" applyBorder="1" applyAlignment="1">
      <alignment horizontal="left" indent="3"/>
    </xf>
    <xf numFmtId="0" fontId="8" fillId="4" borderId="17" xfId="0" applyFont="1" applyFill="1" applyBorder="1" applyAlignment="1">
      <alignment horizontal="left" indent="3"/>
    </xf>
    <xf numFmtId="0" fontId="8" fillId="4" borderId="18" xfId="0" applyFont="1" applyFill="1" applyBorder="1" applyAlignment="1">
      <alignment horizontal="left" indent="3"/>
    </xf>
    <xf numFmtId="0" fontId="11" fillId="3" borderId="20" xfId="0" applyFont="1" applyFill="1" applyBorder="1" applyAlignment="1">
      <alignment horizontal="left" indent="3"/>
    </xf>
    <xf numFmtId="0" fontId="11" fillId="3" borderId="21" xfId="0" applyFont="1" applyFill="1" applyBorder="1" applyAlignment="1">
      <alignment horizontal="left" indent="3"/>
    </xf>
    <xf numFmtId="0" fontId="8" fillId="4" borderId="20" xfId="0" applyFont="1" applyFill="1" applyBorder="1" applyAlignment="1">
      <alignment horizontal="left" indent="3"/>
    </xf>
    <xf numFmtId="0" fontId="8" fillId="4" borderId="21" xfId="0" applyFont="1" applyFill="1" applyBorder="1" applyAlignment="1">
      <alignment horizontal="left" indent="3"/>
    </xf>
    <xf numFmtId="0" fontId="11" fillId="3" borderId="17" xfId="0" applyFont="1" applyFill="1" applyBorder="1" applyAlignment="1">
      <alignment horizontal="left" indent="3"/>
    </xf>
    <xf numFmtId="0" fontId="11" fillId="3" borderId="18" xfId="0" applyFont="1" applyFill="1" applyBorder="1" applyAlignment="1">
      <alignment horizontal="left" indent="3"/>
    </xf>
    <xf numFmtId="0" fontId="6" fillId="7" borderId="1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12" fillId="7" borderId="0" xfId="3" applyFont="1" applyFill="1"/>
    <xf numFmtId="0" fontId="12" fillId="7" borderId="0" xfId="3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9" fontId="0" fillId="0" borderId="0" xfId="2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EE-44AF-996B-6046F55E32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EE-44AF-996B-6046F55E322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EE-44AF-996B-6046F55E322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EE-44AF-996B-6046F55E322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EE-44AF-996B-6046F55E322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EE-44AF-996B-6046F55E32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</c:v>
                </c:pt>
                <c:pt idx="1">
                  <c:v>0.25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207818</xdr:colOff>
      <xdr:row>1</xdr:row>
      <xdr:rowOff>34636</xdr:rowOff>
    </xdr:from>
    <xdr:to>
      <xdr:col>4</xdr:col>
      <xdr:colOff>86591</xdr:colOff>
      <xdr:row>8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704DBCF-51D2-6530-5F55-89A7A5D4A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18" y="225136"/>
          <a:ext cx="5533159" cy="12988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604630</xdr:colOff>
      <xdr:row>1</xdr:row>
      <xdr:rowOff>107674</xdr:rowOff>
    </xdr:from>
    <xdr:ext cx="4108174" cy="1996109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3B7C504-69FA-B37F-B2A9-523F94AEB8B3}"/>
            </a:ext>
          </a:extLst>
        </xdr:cNvPr>
        <xdr:cNvSpPr txBox="1"/>
      </xdr:nvSpPr>
      <xdr:spPr>
        <a:xfrm>
          <a:off x="5334000" y="298174"/>
          <a:ext cx="4108174" cy="19961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="1"/>
            <a:t>📄 1. FIIs de PAPEL</a:t>
          </a:r>
        </a:p>
        <a:p>
          <a:r>
            <a:rPr lang="pt-BR" sz="1100" b="1"/>
            <a:t>O que são:</a:t>
          </a:r>
          <a:r>
            <a:rPr lang="pt-BR" sz="1100"/>
            <a:t> Fundos que investem em </a:t>
          </a:r>
          <a:r>
            <a:rPr lang="pt-BR" sz="1100" b="1"/>
            <a:t>títulos de renda fixa ligados ao setor imobiliário</a:t>
          </a:r>
          <a:r>
            <a:rPr lang="pt-BR" sz="1100"/>
            <a:t>, como CRIs (Certificados de Recebíveis Imobiliários).</a:t>
          </a:r>
        </a:p>
        <a:p>
          <a:r>
            <a:rPr lang="pt-BR" sz="1100" b="1"/>
            <a:t>Fonte de rendimento:</a:t>
          </a:r>
          <a:r>
            <a:rPr lang="pt-BR" sz="1100"/>
            <a:t> Juros pagos por esses títulos.</a:t>
          </a:r>
        </a:p>
        <a:p>
          <a:r>
            <a:rPr lang="pt-BR" sz="1100" b="1"/>
            <a:t>Vantagens:</a:t>
          </a:r>
          <a:endParaRPr lang="pt-BR" sz="1100"/>
        </a:p>
        <a:p>
          <a:pPr lvl="1"/>
          <a:r>
            <a:rPr lang="pt-BR" sz="1100"/>
            <a:t>Renda mais estável.</a:t>
          </a:r>
        </a:p>
        <a:p>
          <a:pPr lvl="1"/>
          <a:r>
            <a:rPr lang="pt-BR" sz="1100"/>
            <a:t>Menor impacto da vacância.</a:t>
          </a:r>
        </a:p>
        <a:p>
          <a:pPr lvl="1"/>
          <a:r>
            <a:rPr lang="pt-BR" sz="1100"/>
            <a:t>Boa proteção contra a inflação (muitos CRIs são atrelados ao IPCA ou CDI).</a:t>
          </a:r>
        </a:p>
        <a:p>
          <a:r>
            <a:rPr lang="pt-BR" sz="1100" b="1"/>
            <a:t>Riscos:</a:t>
          </a:r>
          <a:r>
            <a:rPr lang="pt-BR" sz="1100"/>
            <a:t> Risco de crédito (calote dos devedores dos CRIs).</a:t>
          </a:r>
        </a:p>
        <a:p>
          <a:r>
            <a:rPr lang="pt-BR" sz="1100" b="1"/>
            <a:t>Exemplo:</a:t>
          </a:r>
          <a:r>
            <a:rPr lang="pt-BR" sz="1100"/>
            <a:t> </a:t>
          </a:r>
          <a:r>
            <a:rPr lang="pt-BR" sz="1100" b="1"/>
            <a:t>KNCR11</a:t>
          </a:r>
          <a:r>
            <a:rPr lang="pt-BR" sz="1100"/>
            <a:t>, </a:t>
          </a:r>
          <a:r>
            <a:rPr lang="pt-BR" sz="1100" b="1"/>
            <a:t>MXRF11</a:t>
          </a:r>
        </a:p>
        <a:p>
          <a:endParaRPr lang="pt-BR" sz="1100" b="1"/>
        </a:p>
        <a:p>
          <a:endParaRPr lang="pt-BR" sz="1100"/>
        </a:p>
      </xdr:txBody>
    </xdr:sp>
    <xdr:clientData/>
  </xdr:oneCellAnchor>
  <xdr:oneCellAnchor>
    <xdr:from>
      <xdr:col>5</xdr:col>
      <xdr:colOff>11593</xdr:colOff>
      <xdr:row>12</xdr:row>
      <xdr:rowOff>102704</xdr:rowOff>
    </xdr:from>
    <xdr:ext cx="4311928" cy="1661492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9D4D7DA-906F-A82F-AED0-E15B7AF1EB44}"/>
            </a:ext>
          </a:extLst>
        </xdr:cNvPr>
        <xdr:cNvSpPr txBox="1"/>
      </xdr:nvSpPr>
      <xdr:spPr>
        <a:xfrm>
          <a:off x="5353876" y="2396987"/>
          <a:ext cx="4311928" cy="1661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="1"/>
            <a:t>🏢 2. FIIs de TIJOLO</a:t>
          </a:r>
        </a:p>
        <a:p>
          <a:r>
            <a:rPr lang="pt-BR" sz="1100" b="1"/>
            <a:t>O que são:</a:t>
          </a:r>
          <a:r>
            <a:rPr lang="pt-BR" sz="1100"/>
            <a:t> Fundos que compram </a:t>
          </a:r>
          <a:r>
            <a:rPr lang="pt-BR" sz="1100" b="1"/>
            <a:t>imóveis físicos</a:t>
          </a:r>
          <a:r>
            <a:rPr lang="pt-BR" sz="1100"/>
            <a:t> (shoppings, galpões, escritórios, hospitais, agências bancárias etc.)</a:t>
          </a:r>
        </a:p>
        <a:p>
          <a:r>
            <a:rPr lang="pt-BR" sz="1100" b="1"/>
            <a:t>Fonte de rendimento:</a:t>
          </a:r>
          <a:r>
            <a:rPr lang="pt-BR" sz="1100"/>
            <a:t> Aluguel pago pelos inquilinos.</a:t>
          </a:r>
        </a:p>
        <a:p>
          <a:r>
            <a:rPr lang="pt-BR" sz="1100" b="1"/>
            <a:t>Vantagens:</a:t>
          </a:r>
          <a:endParaRPr lang="pt-BR" sz="1100"/>
        </a:p>
        <a:p>
          <a:pPr lvl="1"/>
          <a:r>
            <a:rPr lang="pt-BR" sz="1100"/>
            <a:t>Expõe o investidor a imóveis reais.</a:t>
          </a:r>
        </a:p>
        <a:p>
          <a:pPr lvl="1"/>
          <a:r>
            <a:rPr lang="pt-BR" sz="1100"/>
            <a:t>Potencial de valorização do imóvel.</a:t>
          </a:r>
        </a:p>
        <a:p>
          <a:r>
            <a:rPr lang="pt-BR" sz="1100" b="1"/>
            <a:t>Riscos:</a:t>
          </a:r>
          <a:r>
            <a:rPr lang="pt-BR" sz="1100"/>
            <a:t> Vacância, inadimplência, desvalorização do imóvel.</a:t>
          </a:r>
        </a:p>
        <a:p>
          <a:r>
            <a:rPr lang="pt-BR" sz="1100" b="1"/>
            <a:t>Exemplo:</a:t>
          </a:r>
          <a:r>
            <a:rPr lang="pt-BR" sz="1100"/>
            <a:t> </a:t>
          </a:r>
          <a:r>
            <a:rPr lang="pt-BR" sz="1100" b="1"/>
            <a:t>HGLG11</a:t>
          </a:r>
          <a:r>
            <a:rPr lang="pt-BR" sz="1100"/>
            <a:t>, </a:t>
          </a:r>
          <a:r>
            <a:rPr lang="pt-BR" sz="1100" b="1"/>
            <a:t>VISC11</a:t>
          </a:r>
        </a:p>
        <a:p>
          <a:endParaRPr lang="pt-BR" sz="1100"/>
        </a:p>
        <a:p>
          <a:endParaRPr lang="pt-BR" sz="1100"/>
        </a:p>
      </xdr:txBody>
    </xdr:sp>
    <xdr:clientData/>
  </xdr:oneCellAnchor>
  <xdr:oneCellAnchor>
    <xdr:from>
      <xdr:col>5</xdr:col>
      <xdr:colOff>36442</xdr:colOff>
      <xdr:row>22</xdr:row>
      <xdr:rowOff>69572</xdr:rowOff>
    </xdr:from>
    <xdr:ext cx="4485861" cy="1893405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817FC3C-0B5C-CCF7-686D-F75A0830FF10}"/>
            </a:ext>
          </a:extLst>
        </xdr:cNvPr>
        <xdr:cNvSpPr txBox="1"/>
      </xdr:nvSpPr>
      <xdr:spPr>
        <a:xfrm>
          <a:off x="5378725" y="4277137"/>
          <a:ext cx="4485861" cy="18934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="1"/>
            <a:t>🔀 3. FIIs HÍBRIDOS</a:t>
          </a:r>
        </a:p>
        <a:p>
          <a:r>
            <a:rPr lang="pt-BR" sz="1100" b="1"/>
            <a:t>O que são:</a:t>
          </a:r>
          <a:r>
            <a:rPr lang="pt-BR" sz="1100"/>
            <a:t> Fundos que </a:t>
          </a:r>
          <a:r>
            <a:rPr lang="pt-BR" sz="1100" b="1"/>
            <a:t>combinam imóveis físicos (tijolo) e títulos imobiliários (papel)</a:t>
          </a:r>
          <a:r>
            <a:rPr lang="pt-BR" sz="1100"/>
            <a:t> ou até cotas de outros FIIs.</a:t>
          </a:r>
        </a:p>
        <a:p>
          <a:r>
            <a:rPr lang="pt-BR" sz="1100" b="1"/>
            <a:t>Fonte de rendimento:</a:t>
          </a:r>
          <a:r>
            <a:rPr lang="pt-BR" sz="1100"/>
            <a:t> Mistura de aluguéis, juros e ganhos com cotas de FIIs.</a:t>
          </a:r>
        </a:p>
        <a:p>
          <a:r>
            <a:rPr lang="pt-BR" sz="1100" b="1"/>
            <a:t>Vantagens:</a:t>
          </a:r>
          <a:endParaRPr lang="pt-BR" sz="1100"/>
        </a:p>
        <a:p>
          <a:pPr lvl="1"/>
          <a:r>
            <a:rPr lang="pt-BR" sz="1100"/>
            <a:t>Diversificação automática.</a:t>
          </a:r>
        </a:p>
        <a:p>
          <a:pPr lvl="1"/>
          <a:r>
            <a:rPr lang="pt-BR" sz="1100"/>
            <a:t>Equilíbrio entre risco e retorno.</a:t>
          </a:r>
        </a:p>
        <a:p>
          <a:r>
            <a:rPr lang="pt-BR" sz="1100" b="1"/>
            <a:t>Riscos:</a:t>
          </a:r>
          <a:r>
            <a:rPr lang="pt-BR" sz="1100"/>
            <a:t> Mistura dos riscos de tijolo e papel.</a:t>
          </a:r>
        </a:p>
        <a:p>
          <a:r>
            <a:rPr lang="pt-BR" sz="1100" b="1"/>
            <a:t>Exemplo:</a:t>
          </a:r>
          <a:r>
            <a:rPr lang="pt-BR" sz="1100"/>
            <a:t> </a:t>
          </a:r>
          <a:r>
            <a:rPr lang="pt-BR" sz="1100" b="1"/>
            <a:t>RBRF11</a:t>
          </a:r>
          <a:r>
            <a:rPr lang="pt-BR" sz="1100"/>
            <a:t>, </a:t>
          </a:r>
          <a:r>
            <a:rPr lang="pt-BR" sz="1100" b="1"/>
            <a:t>HGCR11</a:t>
          </a:r>
          <a:endParaRPr lang="pt-BR" sz="1100"/>
        </a:p>
      </xdr:txBody>
    </xdr:sp>
    <xdr:clientData/>
  </xdr:oneCellAnchor>
  <xdr:oneCellAnchor>
    <xdr:from>
      <xdr:col>12</xdr:col>
      <xdr:colOff>193813</xdr:colOff>
      <xdr:row>0</xdr:row>
      <xdr:rowOff>177248</xdr:rowOff>
    </xdr:from>
    <xdr:ext cx="4278796" cy="2006575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4509215-21F3-BF5D-2158-1587AE0474D3}"/>
            </a:ext>
          </a:extLst>
        </xdr:cNvPr>
        <xdr:cNvSpPr txBox="1"/>
      </xdr:nvSpPr>
      <xdr:spPr>
        <a:xfrm>
          <a:off x="9014791" y="177248"/>
          <a:ext cx="4278796" cy="20065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1100" b="1"/>
        </a:p>
        <a:p>
          <a:r>
            <a:rPr lang="pt-BR" sz="1100" b="1"/>
            <a:t>🧺 4. FIIs FOFs (Fund of Funds)</a:t>
          </a:r>
        </a:p>
        <a:p>
          <a:r>
            <a:rPr lang="pt-BR" sz="1100" b="1"/>
            <a:t>O que são:</a:t>
          </a:r>
          <a:r>
            <a:rPr lang="pt-BR" sz="1100"/>
            <a:t> Fundos que </a:t>
          </a:r>
          <a:r>
            <a:rPr lang="pt-BR" sz="1100" b="1"/>
            <a:t>investem em outros FIIs</a:t>
          </a:r>
          <a:r>
            <a:rPr lang="pt-BR" sz="1100"/>
            <a:t>.</a:t>
          </a:r>
        </a:p>
        <a:p>
          <a:r>
            <a:rPr lang="pt-BR" sz="1100" b="1"/>
            <a:t>Fonte de rendimento:</a:t>
          </a:r>
          <a:r>
            <a:rPr lang="pt-BR" sz="1100"/>
            <a:t> Dividendos dos fundos investidos e eventuais ganhos de capital.</a:t>
          </a:r>
        </a:p>
        <a:p>
          <a:r>
            <a:rPr lang="pt-BR" sz="1100" b="1"/>
            <a:t>Vantagens:</a:t>
          </a:r>
          <a:endParaRPr lang="pt-BR" sz="1100"/>
        </a:p>
        <a:p>
          <a:pPr lvl="1"/>
          <a:r>
            <a:rPr lang="pt-BR" sz="1100"/>
            <a:t>Alta diversificação com um único fundo.</a:t>
          </a:r>
        </a:p>
        <a:p>
          <a:pPr lvl="1"/>
          <a:r>
            <a:rPr lang="pt-BR" sz="1100"/>
            <a:t>Gestão profissional.</a:t>
          </a:r>
        </a:p>
        <a:p>
          <a:r>
            <a:rPr lang="pt-BR" sz="1100" b="1"/>
            <a:t>Riscos:</a:t>
          </a:r>
          <a:r>
            <a:rPr lang="pt-BR" sz="1100"/>
            <a:t> Taxa de administração dupla (do FOF e dos FIIs investidos).</a:t>
          </a:r>
        </a:p>
        <a:p>
          <a:r>
            <a:rPr lang="pt-BR" sz="1100" b="1"/>
            <a:t>Exemplo:</a:t>
          </a:r>
          <a:r>
            <a:rPr lang="pt-BR" sz="1100"/>
            <a:t> </a:t>
          </a:r>
          <a:r>
            <a:rPr lang="pt-BR" sz="1100" b="1"/>
            <a:t>BCFF11</a:t>
          </a:r>
          <a:r>
            <a:rPr lang="pt-BR" sz="1100"/>
            <a:t>, </a:t>
          </a:r>
          <a:r>
            <a:rPr lang="pt-BR" sz="1100" b="1"/>
            <a:t>FOFT11</a:t>
          </a:r>
          <a:endParaRPr lang="pt-BR" sz="1100"/>
        </a:p>
        <a:p>
          <a:endParaRPr lang="pt-BR" sz="1100"/>
        </a:p>
      </xdr:txBody>
    </xdr:sp>
    <xdr:clientData/>
  </xdr:oneCellAnchor>
  <xdr:oneCellAnchor>
    <xdr:from>
      <xdr:col>12</xdr:col>
      <xdr:colOff>268358</xdr:colOff>
      <xdr:row>12</xdr:row>
      <xdr:rowOff>41412</xdr:rowOff>
    </xdr:from>
    <xdr:ext cx="4875144" cy="1862509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2E607553-CE72-B42E-8B0C-31B74C4BC723}"/>
            </a:ext>
          </a:extLst>
        </xdr:cNvPr>
        <xdr:cNvSpPr txBox="1"/>
      </xdr:nvSpPr>
      <xdr:spPr>
        <a:xfrm>
          <a:off x="10315162" y="2335695"/>
          <a:ext cx="4875144" cy="18625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="1"/>
            <a:t>🚧 5. FIIs de DESENVOLVIMENTO</a:t>
          </a:r>
        </a:p>
        <a:p>
          <a:r>
            <a:rPr lang="pt-BR" sz="1100" b="1"/>
            <a:t>O que são:</a:t>
          </a:r>
          <a:r>
            <a:rPr lang="pt-BR" sz="1100"/>
            <a:t> Fundos que investem na </a:t>
          </a:r>
          <a:r>
            <a:rPr lang="pt-BR" sz="1100" b="1"/>
            <a:t>construção ou reforma de imóveis</a:t>
          </a:r>
          <a:r>
            <a:rPr lang="pt-BR" sz="1100"/>
            <a:t> para posterior venda ou locação.</a:t>
          </a:r>
        </a:p>
        <a:p>
          <a:r>
            <a:rPr lang="pt-BR" sz="1100" b="1"/>
            <a:t>Fonte de rendimento:</a:t>
          </a:r>
          <a:r>
            <a:rPr lang="pt-BR" sz="1100"/>
            <a:t> Ganho com a valorização dos imóveis e venda futura.</a:t>
          </a:r>
        </a:p>
        <a:p>
          <a:r>
            <a:rPr lang="pt-BR" sz="1100" b="1"/>
            <a:t>Vantagens:</a:t>
          </a:r>
          <a:endParaRPr lang="pt-BR" sz="1100"/>
        </a:p>
        <a:p>
          <a:pPr lvl="1"/>
          <a:r>
            <a:rPr lang="pt-BR" sz="1100"/>
            <a:t>Alto potencial de valorização.</a:t>
          </a:r>
        </a:p>
        <a:p>
          <a:r>
            <a:rPr lang="pt-BR" sz="1100" b="1"/>
            <a:t>Riscos:</a:t>
          </a:r>
          <a:r>
            <a:rPr lang="pt-BR" sz="1100"/>
            <a:t> Risco de obra, atraso, custos maiores que o previsto, vacância inicial.</a:t>
          </a:r>
        </a:p>
        <a:p>
          <a:r>
            <a:rPr lang="pt-BR" sz="1100" b="1"/>
            <a:t>Perfil:</a:t>
          </a:r>
          <a:r>
            <a:rPr lang="pt-BR" sz="1100"/>
            <a:t> Investidor mais arrojado.</a:t>
          </a:r>
        </a:p>
        <a:p>
          <a:r>
            <a:rPr lang="pt-BR" sz="1100" b="1"/>
            <a:t>Exemplo:</a:t>
          </a:r>
          <a:r>
            <a:rPr lang="pt-BR" sz="1100"/>
            <a:t> </a:t>
          </a:r>
          <a:r>
            <a:rPr lang="pt-BR" sz="1100" b="1"/>
            <a:t>HTMX11</a:t>
          </a:r>
          <a:r>
            <a:rPr lang="pt-BR" sz="1100"/>
            <a:t> (teve projeto de expansão), entre outros menos comuns.</a:t>
          </a:r>
        </a:p>
      </xdr:txBody>
    </xdr:sp>
    <xdr:clientData/>
  </xdr:oneCellAnchor>
  <xdr:oneCellAnchor>
    <xdr:from>
      <xdr:col>12</xdr:col>
      <xdr:colOff>313083</xdr:colOff>
      <xdr:row>22</xdr:row>
      <xdr:rowOff>56323</xdr:rowOff>
    </xdr:from>
    <xdr:ext cx="4366592" cy="1662122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5C1F72-A515-ECA2-2D18-C49F398CAC79}"/>
            </a:ext>
          </a:extLst>
        </xdr:cNvPr>
        <xdr:cNvSpPr txBox="1"/>
      </xdr:nvSpPr>
      <xdr:spPr>
        <a:xfrm>
          <a:off x="10359887" y="4263888"/>
          <a:ext cx="4366592" cy="16621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🏨 6. FIIs de HOTELARIA</a:t>
          </a:r>
        </a:p>
        <a:p>
          <a:r>
            <a:rPr lang="pt-BR" sz="1100" b="1"/>
            <a:t>O que são:</a:t>
          </a:r>
          <a:r>
            <a:rPr lang="pt-BR" sz="1100"/>
            <a:t> Fundos que investem em </a:t>
          </a:r>
          <a:r>
            <a:rPr lang="pt-BR" sz="1100" b="1"/>
            <a:t>hotéis ou resorts</a:t>
          </a:r>
          <a:r>
            <a:rPr lang="pt-BR" sz="1100"/>
            <a:t>.</a:t>
          </a:r>
        </a:p>
        <a:p>
          <a:r>
            <a:rPr lang="pt-BR" sz="1100" b="1"/>
            <a:t>Fonte de rendimento:</a:t>
          </a:r>
          <a:r>
            <a:rPr lang="pt-BR" sz="1100"/>
            <a:t> Participação nos lucros operacionais dos hotéis.</a:t>
          </a:r>
        </a:p>
        <a:p>
          <a:r>
            <a:rPr lang="pt-BR" sz="1100" b="1"/>
            <a:t>Vantagens:</a:t>
          </a:r>
          <a:endParaRPr lang="pt-BR" sz="1100"/>
        </a:p>
        <a:p>
          <a:pPr lvl="1"/>
          <a:r>
            <a:rPr lang="pt-BR" sz="1100"/>
            <a:t>Potencial de alto retorno em períodos de turismo aquecido.</a:t>
          </a:r>
        </a:p>
        <a:p>
          <a:r>
            <a:rPr lang="pt-BR" sz="1100" b="1"/>
            <a:t>Riscos:</a:t>
          </a:r>
          <a:r>
            <a:rPr lang="pt-BR" sz="1100"/>
            <a:t> Altamente cíclicos (crises, pandemia, baixa temporada afetam fortemente).</a:t>
          </a:r>
        </a:p>
        <a:p>
          <a:r>
            <a:rPr lang="pt-BR" sz="1100" b="1"/>
            <a:t>Exemplo:</a:t>
          </a:r>
          <a:r>
            <a:rPr lang="pt-BR" sz="1100"/>
            <a:t> </a:t>
          </a:r>
          <a:r>
            <a:rPr lang="pt-BR" sz="1100" b="1"/>
            <a:t>HTMX11</a:t>
          </a:r>
          <a:r>
            <a:rPr lang="pt-BR" sz="1100"/>
            <a:t> (rede de hotéis), </a:t>
          </a:r>
          <a:r>
            <a:rPr lang="pt-BR" sz="1100" b="1"/>
            <a:t>XPHT11</a:t>
          </a:r>
          <a:endParaRPr lang="pt-BR" sz="1100"/>
        </a:p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zoomScale="110" zoomScaleNormal="110" workbookViewId="0">
      <selection activeCell="C32" sqref="C32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10" spans="2:4" ht="15.75" thickBot="1" x14ac:dyDescent="0.3"/>
    <row r="11" spans="2:4" ht="26.25" x14ac:dyDescent="0.25">
      <c r="B11" s="52" t="s">
        <v>15</v>
      </c>
      <c r="C11" s="53"/>
      <c r="D11" s="54"/>
    </row>
    <row r="12" spans="2:4" ht="17.25" x14ac:dyDescent="0.3">
      <c r="B12" s="33" t="s">
        <v>14</v>
      </c>
      <c r="C12" s="34"/>
      <c r="D12" s="19">
        <v>30000</v>
      </c>
    </row>
    <row r="13" spans="2:4" ht="17.25" x14ac:dyDescent="0.3">
      <c r="B13" s="35" t="s">
        <v>13</v>
      </c>
      <c r="C13" s="36"/>
      <c r="D13" s="20">
        <v>6.0000000000000001E-3</v>
      </c>
    </row>
    <row r="14" spans="2:4" ht="18" thickBot="1" x14ac:dyDescent="0.35">
      <c r="B14" s="39" t="s">
        <v>32</v>
      </c>
      <c r="C14" s="40"/>
      <c r="D14" s="21">
        <f>D12*30%</f>
        <v>9000</v>
      </c>
    </row>
    <row r="15" spans="2:4" ht="15.75" thickBot="1" x14ac:dyDescent="0.3"/>
    <row r="16" spans="2:4" ht="28.5" customHeight="1" x14ac:dyDescent="0.25">
      <c r="B16" s="43" t="s">
        <v>5</v>
      </c>
      <c r="C16" s="44"/>
      <c r="D16" s="45"/>
    </row>
    <row r="17" spans="1:6" ht="17.25" x14ac:dyDescent="0.3">
      <c r="B17" s="33" t="s">
        <v>0</v>
      </c>
      <c r="C17" s="34"/>
      <c r="D17" s="14">
        <v>5000</v>
      </c>
    </row>
    <row r="18" spans="1:6" ht="17.25" x14ac:dyDescent="0.3">
      <c r="B18" s="35" t="s">
        <v>1</v>
      </c>
      <c r="C18" s="36"/>
      <c r="D18" s="15">
        <v>5</v>
      </c>
    </row>
    <row r="19" spans="1:6" ht="17.25" x14ac:dyDescent="0.3">
      <c r="B19" s="35" t="s">
        <v>2</v>
      </c>
      <c r="C19" s="36"/>
      <c r="D19" s="16">
        <v>1.0789999999999999E-2</v>
      </c>
    </row>
    <row r="20" spans="1:6" ht="17.25" x14ac:dyDescent="0.3">
      <c r="B20" s="41" t="s">
        <v>3</v>
      </c>
      <c r="C20" s="42"/>
      <c r="D20" s="17">
        <f>FV(taxa_mensal,qtd_anos*12,aporte*-1)</f>
        <v>418884.56999243819</v>
      </c>
    </row>
    <row r="21" spans="1:6" ht="18" thickBot="1" x14ac:dyDescent="0.35">
      <c r="B21" s="37" t="s">
        <v>4</v>
      </c>
      <c r="C21" s="38"/>
      <c r="D21" s="18">
        <f>patrimonio*rendimento_carteira</f>
        <v>2513.307419954629</v>
      </c>
      <c r="F21" s="3"/>
    </row>
    <row r="22" spans="1:6" ht="15.75" thickBot="1" x14ac:dyDescent="0.3"/>
    <row r="23" spans="1:6" ht="30.75" x14ac:dyDescent="0.25">
      <c r="B23" s="43" t="s">
        <v>11</v>
      </c>
      <c r="C23" s="44"/>
      <c r="D23" s="46" t="s">
        <v>12</v>
      </c>
    </row>
    <row r="24" spans="1:6" ht="17.25" x14ac:dyDescent="0.3">
      <c r="A24" s="1">
        <v>2</v>
      </c>
      <c r="B24" s="5" t="s">
        <v>6</v>
      </c>
      <c r="C24" s="6">
        <f>FV($D$19,$A24*12,$D$17*-1)</f>
        <v>136138.1364882261</v>
      </c>
      <c r="D24" s="7">
        <f>C24*rendimento_carteira</f>
        <v>816.82881892935654</v>
      </c>
    </row>
    <row r="25" spans="1:6" ht="17.25" x14ac:dyDescent="0.3">
      <c r="A25" s="1">
        <v>5</v>
      </c>
      <c r="B25" s="8" t="s">
        <v>7</v>
      </c>
      <c r="C25" s="9">
        <f>FV($D$19,$A25*12,$D$17*-1)</f>
        <v>418884.56999243819</v>
      </c>
      <c r="D25" s="10">
        <f>C25*rendimento_carteira</f>
        <v>2513.307419954629</v>
      </c>
    </row>
    <row r="26" spans="1:6" ht="17.25" x14ac:dyDescent="0.3">
      <c r="A26" s="1">
        <v>10</v>
      </c>
      <c r="B26" s="8" t="s">
        <v>8</v>
      </c>
      <c r="C26" s="9">
        <f>FV($D$19,$A26*12,$D$17*-1)</f>
        <v>1216421.062650861</v>
      </c>
      <c r="D26" s="10">
        <f>C26*rendimento_carteira</f>
        <v>7298.5263759051659</v>
      </c>
    </row>
    <row r="27" spans="1:6" ht="17.25" x14ac:dyDescent="0.3">
      <c r="A27" s="1">
        <v>20</v>
      </c>
      <c r="B27" s="8" t="s">
        <v>9</v>
      </c>
      <c r="C27" s="9">
        <f>FV($D$19,$A27*12,$D$17*-1)</f>
        <v>5625992.0004854025</v>
      </c>
      <c r="D27" s="10">
        <f>C27*rendimento_carteira</f>
        <v>33755.952002912418</v>
      </c>
    </row>
    <row r="28" spans="1:6" ht="18" thickBot="1" x14ac:dyDescent="0.35">
      <c r="A28" s="1">
        <v>30</v>
      </c>
      <c r="B28" s="11" t="s">
        <v>10</v>
      </c>
      <c r="C28" s="12">
        <f>FV($D$19,$A28*12,$D$17*-1)</f>
        <v>21610848.275023572</v>
      </c>
      <c r="D28" s="13">
        <f>C28*rendimento_carteira</f>
        <v>129665.08965014144</v>
      </c>
    </row>
    <row r="32" spans="1:6" ht="16.5" x14ac:dyDescent="0.3">
      <c r="B32" s="47" t="s">
        <v>20</v>
      </c>
      <c r="C32" s="48" t="s">
        <v>18</v>
      </c>
      <c r="D32" s="47"/>
    </row>
    <row r="33" spans="2:4" x14ac:dyDescent="0.25">
      <c r="B33" s="22" t="s">
        <v>19</v>
      </c>
      <c r="C33" s="23">
        <v>5000</v>
      </c>
      <c r="D33" s="22"/>
    </row>
    <row r="35" spans="2:4" x14ac:dyDescent="0.25">
      <c r="B35" s="24" t="s">
        <v>21</v>
      </c>
      <c r="C35" s="24" t="s">
        <v>22</v>
      </c>
      <c r="D35" s="24" t="s">
        <v>23</v>
      </c>
    </row>
    <row r="36" spans="2:4" x14ac:dyDescent="0.25">
      <c r="B36" s="2" t="s">
        <v>24</v>
      </c>
      <c r="C36" s="4">
        <f>VLOOKUP($C$32&amp;"-"&amp;B36,Planilha2!$A:$D,4,FALSE)</f>
        <v>0.3</v>
      </c>
      <c r="D36" s="27">
        <f>C36*$C$33</f>
        <v>1500</v>
      </c>
    </row>
    <row r="37" spans="2:4" x14ac:dyDescent="0.25">
      <c r="B37" s="2" t="s">
        <v>25</v>
      </c>
      <c r="C37" s="4">
        <f>VLOOKUP($C$32&amp;"-"&amp;B37,Planilha2!$A:$D,4,FALSE)</f>
        <v>0.25</v>
      </c>
      <c r="D37" s="27">
        <f t="shared" ref="D37:D41" si="0">C37*$C$33</f>
        <v>1250</v>
      </c>
    </row>
    <row r="38" spans="2:4" x14ac:dyDescent="0.25">
      <c r="B38" s="2" t="s">
        <v>26</v>
      </c>
      <c r="C38" s="4">
        <f>VLOOKUP($C$32&amp;"-"&amp;B38,Planilha2!$A:$D,4,FALSE)</f>
        <v>0.2</v>
      </c>
      <c r="D38" s="27">
        <f t="shared" si="0"/>
        <v>1000</v>
      </c>
    </row>
    <row r="39" spans="2:4" x14ac:dyDescent="0.25">
      <c r="B39" s="2" t="s">
        <v>27</v>
      </c>
      <c r="C39" s="4">
        <f>VLOOKUP($C$32&amp;"-"&amp;B39,Planilha2!$A:$D,4,FALSE)</f>
        <v>0.1</v>
      </c>
      <c r="D39" s="27">
        <f t="shared" si="0"/>
        <v>500</v>
      </c>
    </row>
    <row r="40" spans="2:4" x14ac:dyDescent="0.25">
      <c r="B40" s="2" t="s">
        <v>28</v>
      </c>
      <c r="C40" s="4">
        <f>VLOOKUP($C$32&amp;"-"&amp;B40,Planilha2!$A:$D,4,FALSE)</f>
        <v>0.1</v>
      </c>
      <c r="D40" s="27">
        <f t="shared" si="0"/>
        <v>500</v>
      </c>
    </row>
    <row r="41" spans="2:4" x14ac:dyDescent="0.25">
      <c r="B41" s="2" t="s">
        <v>29</v>
      </c>
      <c r="C41" s="4">
        <f>VLOOKUP($C$32&amp;"-"&amp;B41,Planilha2!$A:$D,4,FALSE)</f>
        <v>0.05</v>
      </c>
      <c r="D41" s="27">
        <f t="shared" si="0"/>
        <v>250</v>
      </c>
    </row>
    <row r="42" spans="2:4" x14ac:dyDescent="0.25">
      <c r="B42" s="25"/>
      <c r="C42" s="25"/>
      <c r="D42" s="26">
        <f>SUM(D36:D41)</f>
        <v>5000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</sheetData>
  <mergeCells count="11">
    <mergeCell ref="B11:D11"/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D41"/>
  <sheetViews>
    <sheetView showGridLines="0" topLeftCell="A31" zoomScale="115" zoomScaleNormal="115" workbookViewId="0">
      <selection activeCell="C19" sqref="C19"/>
    </sheetView>
  </sheetViews>
  <sheetFormatPr defaultRowHeight="15" x14ac:dyDescent="0.25"/>
  <cols>
    <col min="1" max="1" width="30.85546875" bestFit="1" customWidth="1"/>
    <col min="2" max="3" width="18.7109375" bestFit="1" customWidth="1"/>
    <col min="7" max="7" width="15.42578125" bestFit="1" customWidth="1"/>
  </cols>
  <sheetData>
    <row r="2" spans="1:4" x14ac:dyDescent="0.25">
      <c r="A2" s="31" t="s">
        <v>31</v>
      </c>
      <c r="B2" s="31" t="s">
        <v>20</v>
      </c>
      <c r="C2" s="32" t="s">
        <v>21</v>
      </c>
      <c r="D2" s="32" t="s">
        <v>30</v>
      </c>
    </row>
    <row r="3" spans="1:4" x14ac:dyDescent="0.25">
      <c r="A3" t="str">
        <f>B3&amp;"-"&amp;C3</f>
        <v>Conservador-PAPEL</v>
      </c>
      <c r="B3" t="s">
        <v>16</v>
      </c>
      <c r="C3" s="2" t="s">
        <v>24</v>
      </c>
      <c r="D3" s="4">
        <v>0.7</v>
      </c>
    </row>
    <row r="4" spans="1:4" x14ac:dyDescent="0.2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0.15</v>
      </c>
    </row>
    <row r="5" spans="1:4" x14ac:dyDescent="0.2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4" x14ac:dyDescent="0.25">
      <c r="A6" t="str">
        <f t="shared" si="0"/>
        <v>Conservador-FOFs</v>
      </c>
      <c r="B6" t="s">
        <v>16</v>
      </c>
      <c r="C6" s="2" t="s">
        <v>27</v>
      </c>
      <c r="D6" s="4">
        <v>0.05</v>
      </c>
    </row>
    <row r="7" spans="1:4" x14ac:dyDescent="0.2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4" ht="15.75" thickBot="1" x14ac:dyDescent="0.3">
      <c r="A8" s="28" t="str">
        <f t="shared" si="0"/>
        <v>Conservador-HOTELARIAS</v>
      </c>
      <c r="B8" s="28" t="s">
        <v>16</v>
      </c>
      <c r="C8" s="29" t="s">
        <v>29</v>
      </c>
      <c r="D8" s="30">
        <v>0</v>
      </c>
    </row>
    <row r="9" spans="1:4" x14ac:dyDescent="0.25">
      <c r="A9" t="str">
        <f t="shared" si="0"/>
        <v>Moderado-PAPEL</v>
      </c>
      <c r="B9" t="s">
        <v>17</v>
      </c>
      <c r="C9" s="2" t="s">
        <v>24</v>
      </c>
      <c r="D9" s="4">
        <v>0.4</v>
      </c>
    </row>
    <row r="10" spans="1:4" s="2" customFormat="1" x14ac:dyDescent="0.25">
      <c r="A10" s="49" t="str">
        <f t="shared" si="0"/>
        <v>Moderado-TIJOLO</v>
      </c>
      <c r="B10" s="50" t="s">
        <v>17</v>
      </c>
      <c r="C10" s="2" t="s">
        <v>25</v>
      </c>
      <c r="D10" s="51">
        <v>0.35</v>
      </c>
    </row>
    <row r="11" spans="1:4" x14ac:dyDescent="0.25">
      <c r="A11" t="str">
        <f t="shared" si="0"/>
        <v>Moderado-HÍBRIDOS</v>
      </c>
      <c r="B11" t="s">
        <v>17</v>
      </c>
      <c r="C11" s="2" t="s">
        <v>26</v>
      </c>
      <c r="D11" s="4">
        <v>0.1</v>
      </c>
    </row>
    <row r="12" spans="1:4" x14ac:dyDescent="0.25">
      <c r="A12" t="str">
        <f t="shared" si="0"/>
        <v>Moderado-FOFs</v>
      </c>
      <c r="B12" t="s">
        <v>17</v>
      </c>
      <c r="C12" s="2" t="s">
        <v>27</v>
      </c>
      <c r="D12" s="4">
        <v>0.1</v>
      </c>
    </row>
    <row r="13" spans="1:4" x14ac:dyDescent="0.25">
      <c r="A13" t="str">
        <f t="shared" si="0"/>
        <v>Moderado-DESENVOLVIMENTO</v>
      </c>
      <c r="B13" t="s">
        <v>17</v>
      </c>
      <c r="C13" s="2" t="s">
        <v>28</v>
      </c>
      <c r="D13" s="4">
        <v>0.05</v>
      </c>
    </row>
    <row r="14" spans="1:4" ht="15.75" thickBot="1" x14ac:dyDescent="0.3">
      <c r="A14" s="28" t="str">
        <f t="shared" si="0"/>
        <v>Moderado-HOTELARIAS</v>
      </c>
      <c r="B14" s="28" t="s">
        <v>17</v>
      </c>
      <c r="C14" s="29" t="s">
        <v>29</v>
      </c>
      <c r="D14" s="30">
        <v>0</v>
      </c>
    </row>
    <row r="15" spans="1:4" x14ac:dyDescent="0.25">
      <c r="A15" t="str">
        <f t="shared" si="0"/>
        <v>Agressivo-PAPEL</v>
      </c>
      <c r="B15" t="s">
        <v>18</v>
      </c>
      <c r="C15" s="2" t="s">
        <v>24</v>
      </c>
      <c r="D15" s="4">
        <v>0.3</v>
      </c>
    </row>
    <row r="16" spans="1:4" x14ac:dyDescent="0.25">
      <c r="A16" t="str">
        <f t="shared" si="0"/>
        <v>Agressivo-TIJOLO</v>
      </c>
      <c r="B16" t="s">
        <v>18</v>
      </c>
      <c r="C16" s="2" t="s">
        <v>25</v>
      </c>
      <c r="D16" s="4">
        <v>0.25</v>
      </c>
    </row>
    <row r="17" spans="1:4" x14ac:dyDescent="0.25">
      <c r="A17" t="str">
        <f t="shared" si="0"/>
        <v>Agressivo-HÍBRIDOS</v>
      </c>
      <c r="B17" t="s">
        <v>18</v>
      </c>
      <c r="C17" s="2" t="s">
        <v>26</v>
      </c>
      <c r="D17" s="4">
        <v>0.2</v>
      </c>
    </row>
    <row r="18" spans="1:4" x14ac:dyDescent="0.25">
      <c r="A18" t="str">
        <f t="shared" si="0"/>
        <v>Agressivo-FOFs</v>
      </c>
      <c r="B18" t="s">
        <v>18</v>
      </c>
      <c r="C18" s="2" t="s">
        <v>27</v>
      </c>
      <c r="D18" s="4">
        <v>0.1</v>
      </c>
    </row>
    <row r="19" spans="1:4" x14ac:dyDescent="0.25">
      <c r="A19" t="str">
        <f t="shared" si="0"/>
        <v>Agressivo-DESENVOLVIMENTO</v>
      </c>
      <c r="B19" t="s">
        <v>18</v>
      </c>
      <c r="C19" s="2" t="s">
        <v>28</v>
      </c>
      <c r="D19" s="4">
        <v>0.1</v>
      </c>
    </row>
    <row r="20" spans="1:4" x14ac:dyDescent="0.25">
      <c r="A20" t="str">
        <f t="shared" si="0"/>
        <v>Agressivo-HOTELARIAS</v>
      </c>
      <c r="B20" t="s">
        <v>18</v>
      </c>
      <c r="C20" s="2" t="s">
        <v>29</v>
      </c>
      <c r="D20" s="4">
        <v>0.05</v>
      </c>
    </row>
    <row r="21" spans="1:4" x14ac:dyDescent="0.25">
      <c r="D21" s="2"/>
    </row>
    <row r="23" spans="1:4" x14ac:dyDescent="0.25">
      <c r="A23" s="31" t="s">
        <v>20</v>
      </c>
      <c r="B23" s="32" t="s">
        <v>21</v>
      </c>
      <c r="C23" s="32" t="s">
        <v>30</v>
      </c>
    </row>
    <row r="24" spans="1:4" x14ac:dyDescent="0.25">
      <c r="A24" t="s">
        <v>16</v>
      </c>
      <c r="B24" s="2" t="s">
        <v>24</v>
      </c>
      <c r="C24" s="4" t="s">
        <v>33</v>
      </c>
    </row>
    <row r="25" spans="1:4" x14ac:dyDescent="0.25">
      <c r="A25" t="s">
        <v>16</v>
      </c>
      <c r="B25" s="2" t="s">
        <v>25</v>
      </c>
      <c r="C25" s="4" t="s">
        <v>34</v>
      </c>
    </row>
    <row r="26" spans="1:4" x14ac:dyDescent="0.25">
      <c r="A26" t="s">
        <v>16</v>
      </c>
      <c r="B26" s="2" t="s">
        <v>26</v>
      </c>
      <c r="C26" s="4" t="s">
        <v>36</v>
      </c>
    </row>
    <row r="27" spans="1:4" x14ac:dyDescent="0.25">
      <c r="A27" t="s">
        <v>16</v>
      </c>
      <c r="B27" s="2" t="s">
        <v>27</v>
      </c>
      <c r="C27" s="4" t="s">
        <v>35</v>
      </c>
    </row>
    <row r="28" spans="1:4" x14ac:dyDescent="0.25">
      <c r="A28" t="s">
        <v>16</v>
      </c>
      <c r="B28" s="2" t="s">
        <v>28</v>
      </c>
      <c r="C28" s="4">
        <v>0</v>
      </c>
    </row>
    <row r="29" spans="1:4" ht="15.75" thickBot="1" x14ac:dyDescent="0.3">
      <c r="A29" s="28" t="s">
        <v>16</v>
      </c>
      <c r="B29" s="29" t="s">
        <v>29</v>
      </c>
      <c r="C29" s="30">
        <v>0</v>
      </c>
    </row>
    <row r="30" spans="1:4" x14ac:dyDescent="0.25">
      <c r="A30" t="s">
        <v>17</v>
      </c>
      <c r="B30" s="2" t="s">
        <v>24</v>
      </c>
      <c r="C30" s="4" t="s">
        <v>37</v>
      </c>
    </row>
    <row r="31" spans="1:4" x14ac:dyDescent="0.25">
      <c r="A31" s="50" t="s">
        <v>17</v>
      </c>
      <c r="B31" s="2" t="s">
        <v>25</v>
      </c>
      <c r="C31" s="4" t="s">
        <v>38</v>
      </c>
    </row>
    <row r="32" spans="1:4" x14ac:dyDescent="0.25">
      <c r="A32" t="s">
        <v>17</v>
      </c>
      <c r="B32" s="2" t="s">
        <v>26</v>
      </c>
      <c r="C32" s="4" t="s">
        <v>34</v>
      </c>
    </row>
    <row r="33" spans="1:3" x14ac:dyDescent="0.25">
      <c r="A33" t="s">
        <v>17</v>
      </c>
      <c r="B33" s="2" t="s">
        <v>27</v>
      </c>
      <c r="C33" s="4" t="s">
        <v>34</v>
      </c>
    </row>
    <row r="34" spans="1:3" x14ac:dyDescent="0.25">
      <c r="A34" t="s">
        <v>17</v>
      </c>
      <c r="B34" s="2" t="s">
        <v>28</v>
      </c>
      <c r="C34" s="4" t="s">
        <v>35</v>
      </c>
    </row>
    <row r="35" spans="1:3" ht="15.75" thickBot="1" x14ac:dyDescent="0.3">
      <c r="A35" s="28" t="s">
        <v>17</v>
      </c>
      <c r="B35" s="29" t="s">
        <v>29</v>
      </c>
      <c r="C35" s="30" t="s">
        <v>35</v>
      </c>
    </row>
    <row r="36" spans="1:3" x14ac:dyDescent="0.25">
      <c r="A36" t="s">
        <v>18</v>
      </c>
      <c r="B36" s="2" t="s">
        <v>24</v>
      </c>
      <c r="C36" s="4" t="s">
        <v>39</v>
      </c>
    </row>
    <row r="37" spans="1:3" x14ac:dyDescent="0.25">
      <c r="A37" t="s">
        <v>18</v>
      </c>
      <c r="B37" s="2" t="s">
        <v>25</v>
      </c>
      <c r="C37" s="4" t="s">
        <v>39</v>
      </c>
    </row>
    <row r="38" spans="1:3" x14ac:dyDescent="0.25">
      <c r="A38" t="s">
        <v>18</v>
      </c>
      <c r="B38" s="2" t="s">
        <v>26</v>
      </c>
      <c r="C38" s="4" t="s">
        <v>34</v>
      </c>
    </row>
    <row r="39" spans="1:3" x14ac:dyDescent="0.25">
      <c r="A39" t="s">
        <v>18</v>
      </c>
      <c r="B39" s="2" t="s">
        <v>27</v>
      </c>
      <c r="C39" s="4" t="s">
        <v>40</v>
      </c>
    </row>
    <row r="40" spans="1:3" x14ac:dyDescent="0.25">
      <c r="A40" t="s">
        <v>18</v>
      </c>
      <c r="B40" s="2" t="s">
        <v>28</v>
      </c>
      <c r="C40" s="4" t="s">
        <v>41</v>
      </c>
    </row>
    <row r="41" spans="1:3" x14ac:dyDescent="0.25">
      <c r="A41" t="s">
        <v>18</v>
      </c>
      <c r="B41" s="2" t="s">
        <v>29</v>
      </c>
      <c r="C41" s="4" t="s">
        <v>42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Ariana</cp:lastModifiedBy>
  <dcterms:created xsi:type="dcterms:W3CDTF">2025-04-16T18:38:03Z</dcterms:created>
  <dcterms:modified xsi:type="dcterms:W3CDTF">2025-06-25T14:18:30Z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