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/Desktop/TCC/"/>
    </mc:Choice>
  </mc:AlternateContent>
  <xr:revisionPtr revIDLastSave="0" documentId="13_ncr:1_{95AA222A-30C2-8246-A111-E4226D6DD61E}" xr6:coauthVersionLast="47" xr6:coauthVersionMax="47" xr10:uidLastSave="{00000000-0000-0000-0000-000000000000}"/>
  <bookViews>
    <workbookView xWindow="0" yWindow="500" windowWidth="25600" windowHeight="13760" activeTab="2" xr2:uid="{C7CCF456-5B60-404C-90CD-37580C740902}"/>
  </bookViews>
  <sheets>
    <sheet name="Dados" sheetId="1" r:id="rId1"/>
    <sheet name="TCC" sheetId="2" r:id="rId2"/>
    <sheet name="deflacionar" sheetId="3" r:id="rId3"/>
    <sheet name="Planilha1" sheetId="23" r:id="rId4"/>
    <sheet name="dados_normalizados" sheetId="7" r:id="rId5"/>
    <sheet name="dados_p_regressao" sheetId="22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3" l="1"/>
  <c r="H3" i="23"/>
  <c r="I3" i="23"/>
  <c r="G4" i="23"/>
  <c r="H4" i="23"/>
  <c r="I4" i="23"/>
  <c r="G5" i="23"/>
  <c r="H5" i="23"/>
  <c r="I5" i="23"/>
  <c r="G6" i="23"/>
  <c r="H6" i="23"/>
  <c r="I6" i="23"/>
  <c r="G7" i="23"/>
  <c r="H7" i="23"/>
  <c r="I7" i="23"/>
  <c r="G8" i="23"/>
  <c r="H8" i="23"/>
  <c r="I8" i="23"/>
  <c r="G9" i="23"/>
  <c r="H9" i="23"/>
  <c r="I9" i="23"/>
  <c r="G10" i="23"/>
  <c r="H10" i="23"/>
  <c r="I10" i="23"/>
  <c r="G11" i="23"/>
  <c r="H11" i="23"/>
  <c r="I11" i="23"/>
  <c r="G12" i="23"/>
  <c r="H12" i="23"/>
  <c r="I12" i="23"/>
  <c r="G13" i="23"/>
  <c r="H13" i="23"/>
  <c r="I13" i="23"/>
  <c r="G14" i="23"/>
  <c r="H14" i="23"/>
  <c r="I14" i="23"/>
  <c r="G15" i="23"/>
  <c r="H15" i="23"/>
  <c r="I15" i="23"/>
  <c r="G16" i="23"/>
  <c r="H16" i="23"/>
  <c r="I16" i="23"/>
  <c r="G17" i="23"/>
  <c r="H17" i="23"/>
  <c r="I17" i="23"/>
  <c r="G18" i="23"/>
  <c r="H18" i="23"/>
  <c r="I18" i="23"/>
  <c r="G19" i="23"/>
  <c r="H19" i="23"/>
  <c r="I19" i="23"/>
  <c r="G20" i="23"/>
  <c r="H20" i="23"/>
  <c r="I20" i="23"/>
  <c r="G21" i="23"/>
  <c r="H21" i="23"/>
  <c r="I21" i="23"/>
  <c r="G22" i="23"/>
  <c r="H22" i="23"/>
  <c r="I22" i="23"/>
  <c r="G23" i="23"/>
  <c r="H23" i="23"/>
  <c r="I23" i="23"/>
  <c r="G24" i="23"/>
  <c r="H24" i="23"/>
  <c r="I24" i="23"/>
  <c r="G25" i="23"/>
  <c r="H25" i="23"/>
  <c r="I25" i="23"/>
  <c r="G26" i="23"/>
  <c r="H26" i="23"/>
  <c r="I26" i="23"/>
  <c r="G27" i="23"/>
  <c r="H27" i="23"/>
  <c r="I27" i="23"/>
  <c r="G28" i="23"/>
  <c r="H28" i="23"/>
  <c r="I28" i="23"/>
  <c r="G29" i="23"/>
  <c r="H29" i="23"/>
  <c r="I29" i="23"/>
  <c r="G30" i="23"/>
  <c r="H30" i="23"/>
  <c r="I30" i="23"/>
  <c r="G31" i="23"/>
  <c r="H31" i="23"/>
  <c r="I31" i="23"/>
  <c r="G32" i="23"/>
  <c r="H32" i="23"/>
  <c r="I32" i="23"/>
  <c r="G33" i="23"/>
  <c r="H33" i="23"/>
  <c r="I33" i="23"/>
  <c r="G34" i="23"/>
  <c r="H34" i="23"/>
  <c r="I34" i="23"/>
  <c r="G35" i="23"/>
  <c r="H35" i="23"/>
  <c r="I35" i="23"/>
  <c r="G36" i="23"/>
  <c r="H36" i="23"/>
  <c r="I36" i="23"/>
  <c r="G37" i="23"/>
  <c r="H37" i="23"/>
  <c r="I37" i="23"/>
  <c r="G38" i="23"/>
  <c r="H38" i="23"/>
  <c r="I38" i="23"/>
  <c r="G39" i="23"/>
  <c r="H39" i="23"/>
  <c r="I39" i="23"/>
  <c r="G40" i="23"/>
  <c r="H40" i="23"/>
  <c r="I40" i="23"/>
  <c r="G41" i="23"/>
  <c r="H41" i="23"/>
  <c r="I41" i="23"/>
  <c r="G42" i="23"/>
  <c r="H42" i="23"/>
  <c r="I42" i="23"/>
  <c r="G43" i="23"/>
  <c r="H43" i="23"/>
  <c r="I43" i="23"/>
  <c r="G44" i="23"/>
  <c r="H44" i="23"/>
  <c r="I44" i="23"/>
  <c r="G45" i="23"/>
  <c r="H45" i="23"/>
  <c r="I45" i="23"/>
  <c r="G46" i="23"/>
  <c r="H46" i="23"/>
  <c r="I46" i="23"/>
  <c r="G47" i="23"/>
  <c r="H47" i="23"/>
  <c r="I47" i="23"/>
  <c r="G48" i="23"/>
  <c r="H48" i="23"/>
  <c r="I48" i="23"/>
  <c r="G49" i="23"/>
  <c r="H49" i="23"/>
  <c r="I49" i="23"/>
  <c r="G50" i="23"/>
  <c r="H50" i="23"/>
  <c r="I50" i="23"/>
  <c r="G51" i="23"/>
  <c r="H51" i="23"/>
  <c r="I51" i="23"/>
  <c r="G52" i="23"/>
  <c r="H52" i="23"/>
  <c r="I52" i="23"/>
  <c r="G53" i="23"/>
  <c r="H53" i="23"/>
  <c r="I53" i="23"/>
  <c r="G54" i="23"/>
  <c r="H54" i="23"/>
  <c r="I54" i="23"/>
  <c r="G55" i="23"/>
  <c r="H55" i="23"/>
  <c r="I55" i="23"/>
  <c r="G56" i="23"/>
  <c r="H56" i="23"/>
  <c r="I56" i="23"/>
  <c r="G57" i="23"/>
  <c r="H57" i="23"/>
  <c r="I57" i="23"/>
  <c r="G58" i="23"/>
  <c r="H58" i="23"/>
  <c r="I58" i="23"/>
  <c r="G59" i="23"/>
  <c r="H59" i="23"/>
  <c r="I59" i="23"/>
  <c r="G60" i="23"/>
  <c r="H60" i="23"/>
  <c r="I60" i="23"/>
  <c r="G61" i="23"/>
  <c r="H61" i="23"/>
  <c r="I61" i="23"/>
  <c r="G62" i="23"/>
  <c r="H62" i="23"/>
  <c r="I62" i="23"/>
  <c r="G63" i="23"/>
  <c r="H63" i="23"/>
  <c r="I63" i="23"/>
  <c r="G64" i="23"/>
  <c r="H64" i="23"/>
  <c r="I64" i="23"/>
  <c r="G65" i="23"/>
  <c r="H65" i="23"/>
  <c r="I65" i="23"/>
  <c r="H2" i="23"/>
  <c r="I2" i="23"/>
  <c r="G2" i="2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G2" i="3"/>
  <c r="H2" i="3"/>
  <c r="I2" i="3"/>
  <c r="G3" i="3"/>
  <c r="H3" i="3"/>
  <c r="I3" i="3"/>
  <c r="G4" i="3"/>
  <c r="H4" i="3"/>
  <c r="I4" i="3"/>
  <c r="G5" i="3"/>
  <c r="H5" i="3"/>
  <c r="I5" i="3"/>
  <c r="G6" i="3"/>
  <c r="H6" i="3"/>
  <c r="I6" i="3"/>
  <c r="G7" i="3"/>
  <c r="H7" i="3"/>
  <c r="I7" i="3"/>
  <c r="G8" i="3"/>
  <c r="H8" i="3"/>
  <c r="I8" i="3"/>
  <c r="G9" i="3"/>
  <c r="H9" i="3"/>
  <c r="I9" i="3"/>
  <c r="G10" i="3"/>
  <c r="H10" i="3"/>
  <c r="I10" i="3"/>
  <c r="G11" i="3"/>
  <c r="H11" i="3"/>
  <c r="I11" i="3"/>
  <c r="G12" i="3"/>
  <c r="H12" i="3"/>
  <c r="I12" i="3"/>
  <c r="G13" i="3"/>
  <c r="H13" i="3"/>
  <c r="I13" i="3"/>
  <c r="G14" i="3"/>
  <c r="H14" i="3"/>
  <c r="I14" i="3"/>
  <c r="G15" i="3"/>
  <c r="H15" i="3"/>
  <c r="I15" i="3"/>
  <c r="G16" i="3"/>
  <c r="H16" i="3"/>
  <c r="I16" i="3"/>
  <c r="G17" i="3"/>
  <c r="H17" i="3"/>
  <c r="I17" i="3"/>
  <c r="G18" i="3"/>
  <c r="H18" i="3"/>
  <c r="I18" i="3"/>
  <c r="G19" i="3"/>
  <c r="H19" i="3"/>
  <c r="I19" i="3"/>
  <c r="G20" i="3"/>
  <c r="H20" i="3"/>
  <c r="I20" i="3"/>
  <c r="G21" i="3"/>
  <c r="H21" i="3"/>
  <c r="I21" i="3"/>
  <c r="G22" i="3"/>
  <c r="H22" i="3"/>
  <c r="I22" i="3"/>
  <c r="G23" i="3"/>
  <c r="H23" i="3"/>
  <c r="I23" i="3"/>
  <c r="G24" i="3"/>
  <c r="H24" i="3"/>
  <c r="I24" i="3"/>
  <c r="G25" i="3"/>
  <c r="H25" i="3"/>
  <c r="I25" i="3"/>
  <c r="G26" i="3"/>
  <c r="H26" i="3"/>
  <c r="I26" i="3"/>
  <c r="G27" i="3"/>
  <c r="H27" i="3"/>
  <c r="I27" i="3"/>
  <c r="G28" i="3"/>
  <c r="H28" i="3"/>
  <c r="I28" i="3"/>
  <c r="G29" i="3"/>
  <c r="H29" i="3"/>
  <c r="I29" i="3"/>
  <c r="G30" i="3"/>
  <c r="H30" i="3"/>
  <c r="I30" i="3"/>
  <c r="G31" i="3"/>
  <c r="H31" i="3"/>
  <c r="I31" i="3"/>
  <c r="G32" i="3"/>
  <c r="H32" i="3"/>
  <c r="I32" i="3"/>
  <c r="G33" i="3"/>
  <c r="H33" i="3"/>
  <c r="I33" i="3"/>
  <c r="G34" i="3"/>
  <c r="H34" i="3"/>
  <c r="I34" i="3"/>
  <c r="G35" i="3"/>
  <c r="H35" i="3"/>
  <c r="I35" i="3"/>
  <c r="G36" i="3"/>
  <c r="H36" i="3"/>
  <c r="I36" i="3"/>
  <c r="G37" i="3"/>
  <c r="H37" i="3"/>
  <c r="I37" i="3"/>
  <c r="G38" i="3"/>
  <c r="H38" i="3"/>
  <c r="I38" i="3"/>
  <c r="G39" i="3"/>
  <c r="H39" i="3"/>
  <c r="I39" i="3"/>
  <c r="G40" i="3"/>
  <c r="H40" i="3"/>
  <c r="I40" i="3"/>
  <c r="G41" i="3"/>
  <c r="H41" i="3"/>
  <c r="I41" i="3"/>
  <c r="G42" i="3"/>
  <c r="H42" i="3"/>
  <c r="I42" i="3"/>
  <c r="G43" i="3"/>
  <c r="H43" i="3"/>
  <c r="I43" i="3"/>
  <c r="G44" i="3"/>
  <c r="H44" i="3"/>
  <c r="I44" i="3"/>
  <c r="G45" i="3"/>
  <c r="H45" i="3"/>
  <c r="I45" i="3"/>
  <c r="G46" i="3"/>
  <c r="H46" i="3"/>
  <c r="I46" i="3"/>
  <c r="G47" i="3"/>
  <c r="H47" i="3"/>
  <c r="I47" i="3"/>
  <c r="G48" i="3"/>
  <c r="H48" i="3"/>
  <c r="I48" i="3"/>
  <c r="G49" i="3"/>
  <c r="H49" i="3"/>
  <c r="I49" i="3"/>
  <c r="G50" i="3"/>
  <c r="H50" i="3"/>
  <c r="I50" i="3"/>
  <c r="G51" i="3"/>
  <c r="H51" i="3"/>
  <c r="I51" i="3"/>
  <c r="G52" i="3"/>
  <c r="H52" i="3"/>
  <c r="I52" i="3"/>
  <c r="G53" i="3"/>
  <c r="H53" i="3"/>
  <c r="I53" i="3"/>
  <c r="G54" i="3"/>
  <c r="H54" i="3"/>
  <c r="I54" i="3"/>
  <c r="G55" i="3"/>
  <c r="H55" i="3"/>
  <c r="I55" i="3"/>
  <c r="G56" i="3"/>
  <c r="H56" i="3"/>
  <c r="I56" i="3"/>
  <c r="G57" i="3"/>
  <c r="H57" i="3"/>
  <c r="I57" i="3"/>
  <c r="G58" i="3"/>
  <c r="H58" i="3"/>
  <c r="I58" i="3"/>
  <c r="G59" i="3"/>
  <c r="H59" i="3"/>
  <c r="I59" i="3"/>
  <c r="G60" i="3"/>
  <c r="H60" i="3"/>
  <c r="I60" i="3"/>
  <c r="G61" i="3"/>
  <c r="H61" i="3"/>
  <c r="I61" i="3"/>
  <c r="G62" i="3"/>
  <c r="H62" i="3"/>
  <c r="I62" i="3"/>
  <c r="G63" i="3"/>
  <c r="H63" i="3"/>
  <c r="I63" i="3"/>
  <c r="G64" i="3"/>
  <c r="H64" i="3"/>
  <c r="I64" i="3"/>
  <c r="G65" i="3"/>
  <c r="H65" i="3"/>
  <c r="I65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C2" i="3"/>
  <c r="C3" i="3" s="1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E31" i="1"/>
  <c r="C31" i="1"/>
  <c r="B31" i="1"/>
  <c r="D31" i="1" s="1"/>
  <c r="E30" i="1"/>
  <c r="C30" i="1"/>
  <c r="B30" i="1"/>
  <c r="D30" i="1" s="1"/>
  <c r="E29" i="1"/>
  <c r="C29" i="1"/>
  <c r="B29" i="1"/>
  <c r="D29" i="1" s="1"/>
  <c r="E28" i="1"/>
  <c r="C28" i="1"/>
  <c r="B28" i="1"/>
  <c r="D28" i="1" s="1"/>
  <c r="E27" i="1"/>
  <c r="C27" i="1"/>
  <c r="B27" i="1"/>
  <c r="D27" i="1" s="1"/>
  <c r="E26" i="1"/>
  <c r="C26" i="1"/>
  <c r="B26" i="1"/>
  <c r="D26" i="1" s="1"/>
  <c r="E20" i="1"/>
  <c r="E21" i="1" s="1"/>
  <c r="E22" i="1" s="1"/>
  <c r="E23" i="1" s="1"/>
  <c r="E24" i="1" s="1"/>
  <c r="E25" i="1" s="1"/>
  <c r="C20" i="1"/>
  <c r="C21" i="1" s="1"/>
  <c r="C22" i="1" s="1"/>
  <c r="C23" i="1" s="1"/>
  <c r="C24" i="1" s="1"/>
  <c r="C25" i="1" s="1"/>
  <c r="B20" i="1"/>
  <c r="D20" i="1" s="1"/>
  <c r="L20" i="1"/>
  <c r="L21" i="1"/>
  <c r="L22" i="1"/>
  <c r="L23" i="1"/>
  <c r="E14" i="1"/>
  <c r="E15" i="1" s="1"/>
  <c r="E16" i="1" s="1"/>
  <c r="E17" i="1" s="1"/>
  <c r="E18" i="1" s="1"/>
  <c r="E19" i="1" s="1"/>
  <c r="C14" i="1"/>
  <c r="C15" i="1" s="1"/>
  <c r="C16" i="1" s="1"/>
  <c r="C17" i="1" s="1"/>
  <c r="C18" i="1" s="1"/>
  <c r="C19" i="1" s="1"/>
  <c r="B14" i="1"/>
  <c r="B15" i="1" s="1"/>
  <c r="L17" i="1"/>
  <c r="L18" i="1"/>
  <c r="L19" i="1"/>
  <c r="L24" i="1"/>
  <c r="L25" i="1"/>
  <c r="E8" i="1"/>
  <c r="E9" i="1" s="1"/>
  <c r="E10" i="1" s="1"/>
  <c r="E11" i="1" s="1"/>
  <c r="E12" i="1" s="1"/>
  <c r="E13" i="1" s="1"/>
  <c r="C8" i="1"/>
  <c r="C9" i="1" s="1"/>
  <c r="C10" i="1" s="1"/>
  <c r="C11" i="1" s="1"/>
  <c r="C12" i="1" s="1"/>
  <c r="C13" i="1" s="1"/>
  <c r="B8" i="1"/>
  <c r="B9" i="1" s="1"/>
  <c r="B10" i="1" s="1"/>
  <c r="L8" i="1"/>
  <c r="L9" i="1"/>
  <c r="L10" i="1"/>
  <c r="L11" i="1"/>
  <c r="L12" i="1"/>
  <c r="L13" i="1"/>
  <c r="L14" i="1"/>
  <c r="C2" i="1"/>
  <c r="B2" i="1"/>
  <c r="B3" i="1" s="1"/>
  <c r="E2" i="1"/>
  <c r="E3" i="1" s="1"/>
  <c r="E4" i="1" s="1"/>
  <c r="E5" i="1" s="1"/>
  <c r="E6" i="1" s="1"/>
  <c r="E7" i="1" s="1"/>
  <c r="L2" i="1"/>
  <c r="L3" i="1"/>
  <c r="L4" i="1"/>
  <c r="L5" i="1"/>
  <c r="L6" i="1"/>
  <c r="L7" i="1"/>
  <c r="L15" i="1"/>
  <c r="L16" i="1"/>
  <c r="L26" i="1"/>
  <c r="L27" i="1"/>
  <c r="L28" i="1"/>
  <c r="L29" i="1"/>
  <c r="L30" i="1"/>
  <c r="L31" i="1"/>
  <c r="L65" i="1"/>
  <c r="L64" i="1"/>
  <c r="E62" i="1"/>
  <c r="E63" i="1" s="1"/>
  <c r="E64" i="1" s="1"/>
  <c r="E65" i="1" s="1"/>
  <c r="C62" i="1"/>
  <c r="C63" i="1" s="1"/>
  <c r="C64" i="1" s="1"/>
  <c r="C65" i="1" s="1"/>
  <c r="B62" i="1"/>
  <c r="L63" i="1"/>
  <c r="L62" i="1"/>
  <c r="L61" i="1"/>
  <c r="L60" i="1"/>
  <c r="L59" i="1"/>
  <c r="L58" i="1"/>
  <c r="L57" i="1"/>
  <c r="C56" i="1"/>
  <c r="C57" i="1" s="1"/>
  <c r="C58" i="1" s="1"/>
  <c r="C59" i="1" s="1"/>
  <c r="C60" i="1" s="1"/>
  <c r="C61" i="1" s="1"/>
  <c r="E56" i="1"/>
  <c r="E57" i="1" s="1"/>
  <c r="E58" i="1" s="1"/>
  <c r="E59" i="1" s="1"/>
  <c r="E60" i="1" s="1"/>
  <c r="E61" i="1" s="1"/>
  <c r="B56" i="1"/>
  <c r="B50" i="1"/>
  <c r="B51" i="1" s="1"/>
  <c r="B52" i="1" s="1"/>
  <c r="B53" i="1" s="1"/>
  <c r="B54" i="1" s="1"/>
  <c r="B55" i="1" s="1"/>
  <c r="L56" i="1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90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90" i="3"/>
  <c r="E50" i="1"/>
  <c r="E51" i="1" s="1"/>
  <c r="E52" i="1" s="1"/>
  <c r="E53" i="1" s="1"/>
  <c r="E54" i="1" s="1"/>
  <c r="E55" i="1" s="1"/>
  <c r="C50" i="1"/>
  <c r="C51" i="1" s="1"/>
  <c r="C52" i="1" s="1"/>
  <c r="C53" i="1" s="1"/>
  <c r="C54" i="1" s="1"/>
  <c r="C55" i="1" s="1"/>
  <c r="L49" i="1"/>
  <c r="E44" i="1"/>
  <c r="E45" i="1" s="1"/>
  <c r="E46" i="1" s="1"/>
  <c r="E47" i="1" s="1"/>
  <c r="E48" i="1" s="1"/>
  <c r="E49" i="1" s="1"/>
  <c r="C44" i="1"/>
  <c r="C45" i="1" s="1"/>
  <c r="C46" i="1" s="1"/>
  <c r="C47" i="1" s="1"/>
  <c r="C48" i="1" s="1"/>
  <c r="C49" i="1" s="1"/>
  <c r="B44" i="1"/>
  <c r="B45" i="1" s="1"/>
  <c r="B46" i="1" s="1"/>
  <c r="B47" i="1" s="1"/>
  <c r="B48" i="1" s="1"/>
  <c r="B49" i="1" s="1"/>
  <c r="E38" i="1"/>
  <c r="E39" i="1" s="1"/>
  <c r="E40" i="1" s="1"/>
  <c r="E41" i="1" s="1"/>
  <c r="E42" i="1" s="1"/>
  <c r="E43" i="1" s="1"/>
  <c r="C38" i="1"/>
  <c r="C39" i="1" s="1"/>
  <c r="C40" i="1" s="1"/>
  <c r="C41" i="1" s="1"/>
  <c r="C42" i="1" s="1"/>
  <c r="C43" i="1" s="1"/>
  <c r="B38" i="1"/>
  <c r="B39" i="1" s="1"/>
  <c r="B40" i="1" s="1"/>
  <c r="B41" i="1" s="1"/>
  <c r="B42" i="1" s="1"/>
  <c r="B43" i="1" s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50" i="1"/>
  <c r="L51" i="1"/>
  <c r="L52" i="1"/>
  <c r="L53" i="1"/>
  <c r="L54" i="1"/>
  <c r="L55" i="1"/>
  <c r="C33" i="1"/>
  <c r="C34" i="1" s="1"/>
  <c r="C35" i="1" s="1"/>
  <c r="C36" i="1" s="1"/>
  <c r="C37" i="1" s="1"/>
  <c r="B33" i="1"/>
  <c r="B34" i="1" s="1"/>
  <c r="B35" i="1" s="1"/>
  <c r="B36" i="1" s="1"/>
  <c r="B37" i="1" s="1"/>
  <c r="E33" i="1"/>
  <c r="E34" i="1" s="1"/>
  <c r="E35" i="1" s="1"/>
  <c r="E36" i="1" s="1"/>
  <c r="E37" i="1" s="1"/>
  <c r="L33" i="1"/>
  <c r="L32" i="1"/>
  <c r="D32" i="1"/>
  <c r="AB90" i="3" l="1"/>
  <c r="AC91" i="3"/>
  <c r="AC90" i="3"/>
  <c r="AB91" i="3"/>
  <c r="B21" i="1"/>
  <c r="D15" i="1"/>
  <c r="B16" i="1"/>
  <c r="D14" i="1"/>
  <c r="D10" i="1"/>
  <c r="D9" i="1"/>
  <c r="D8" i="1"/>
  <c r="D62" i="1"/>
  <c r="B11" i="1"/>
  <c r="D37" i="1"/>
  <c r="B4" i="1"/>
  <c r="D2" i="1"/>
  <c r="C3" i="1"/>
  <c r="C4" i="1" s="1"/>
  <c r="C5" i="1" s="1"/>
  <c r="C6" i="1" s="1"/>
  <c r="C7" i="1" s="1"/>
  <c r="D56" i="1"/>
  <c r="D49" i="1"/>
  <c r="D55" i="1"/>
  <c r="D53" i="1"/>
  <c r="D43" i="1"/>
  <c r="D41" i="1"/>
  <c r="D50" i="1"/>
  <c r="D33" i="1"/>
  <c r="B57" i="1"/>
  <c r="D45" i="1"/>
  <c r="D52" i="1"/>
  <c r="D48" i="1"/>
  <c r="D44" i="1"/>
  <c r="D40" i="1"/>
  <c r="D36" i="1"/>
  <c r="B63" i="1"/>
  <c r="D51" i="1"/>
  <c r="D47" i="1"/>
  <c r="D39" i="1"/>
  <c r="D35" i="1"/>
  <c r="D54" i="1"/>
  <c r="D46" i="1"/>
  <c r="D42" i="1"/>
  <c r="D38" i="1"/>
  <c r="D34" i="1"/>
  <c r="C5" i="7" l="1"/>
  <c r="C6" i="7"/>
  <c r="C9" i="7"/>
  <c r="C10" i="7"/>
  <c r="C13" i="7"/>
  <c r="C14" i="7"/>
  <c r="C17" i="7"/>
  <c r="C18" i="7"/>
  <c r="C21" i="7"/>
  <c r="D28" i="7"/>
  <c r="D12" i="7"/>
  <c r="D21" i="1"/>
  <c r="B22" i="1"/>
  <c r="D16" i="1"/>
  <c r="B17" i="1"/>
  <c r="D11" i="1"/>
  <c r="B12" i="1"/>
  <c r="D3" i="1"/>
  <c r="D4" i="1"/>
  <c r="B5" i="1"/>
  <c r="D63" i="1"/>
  <c r="B64" i="1"/>
  <c r="D57" i="1"/>
  <c r="B58" i="1"/>
  <c r="D9" i="7" l="1"/>
  <c r="D25" i="7"/>
  <c r="E34" i="7"/>
  <c r="E30" i="7"/>
  <c r="D5" i="7"/>
  <c r="E26" i="7"/>
  <c r="E22" i="7"/>
  <c r="E18" i="7"/>
  <c r="E14" i="7"/>
  <c r="E10" i="7"/>
  <c r="D21" i="7"/>
  <c r="E31" i="7"/>
  <c r="E27" i="7"/>
  <c r="E23" i="7"/>
  <c r="E19" i="7"/>
  <c r="E2" i="7"/>
  <c r="E15" i="7"/>
  <c r="E11" i="7"/>
  <c r="E7" i="7"/>
  <c r="E3" i="7"/>
  <c r="E6" i="7"/>
  <c r="D16" i="7"/>
  <c r="D10" i="7"/>
  <c r="D26" i="7"/>
  <c r="B33" i="22"/>
  <c r="B33" i="7"/>
  <c r="B29" i="7"/>
  <c r="B29" i="22"/>
  <c r="B25" i="22"/>
  <c r="B25" i="7"/>
  <c r="B21" i="22"/>
  <c r="B21" i="7"/>
  <c r="B17" i="22"/>
  <c r="B17" i="7"/>
  <c r="B13" i="22"/>
  <c r="B13" i="7"/>
  <c r="B9" i="22"/>
  <c r="B9" i="7"/>
  <c r="B5" i="22"/>
  <c r="B5" i="7"/>
  <c r="D15" i="7"/>
  <c r="D31" i="7"/>
  <c r="C32" i="7"/>
  <c r="C28" i="7"/>
  <c r="C24" i="7"/>
  <c r="C20" i="7"/>
  <c r="C16" i="7"/>
  <c r="C12" i="7"/>
  <c r="C8" i="7"/>
  <c r="C4" i="7"/>
  <c r="D14" i="7"/>
  <c r="D30" i="7"/>
  <c r="B32" i="7"/>
  <c r="B32" i="22"/>
  <c r="B28" i="7"/>
  <c r="B28" i="22"/>
  <c r="B24" i="22"/>
  <c r="B24" i="7"/>
  <c r="B20" i="22"/>
  <c r="B20" i="7"/>
  <c r="B16" i="22"/>
  <c r="B16" i="7"/>
  <c r="B12" i="22"/>
  <c r="B12" i="7"/>
  <c r="B8" i="22"/>
  <c r="B8" i="7"/>
  <c r="B4" i="22"/>
  <c r="B4" i="7"/>
  <c r="D3" i="7"/>
  <c r="D19" i="7"/>
  <c r="D2" i="7"/>
  <c r="C31" i="7"/>
  <c r="C27" i="7"/>
  <c r="C23" i="7"/>
  <c r="C19" i="7"/>
  <c r="C15" i="7"/>
  <c r="C11" i="7"/>
  <c r="C7" i="7"/>
  <c r="C3" i="7"/>
  <c r="D4" i="7"/>
  <c r="D20" i="7"/>
  <c r="D13" i="7"/>
  <c r="D29" i="7"/>
  <c r="E33" i="7"/>
  <c r="E29" i="7"/>
  <c r="E25" i="7"/>
  <c r="E21" i="7"/>
  <c r="E17" i="7"/>
  <c r="E13" i="7"/>
  <c r="E9" i="7"/>
  <c r="E5" i="7"/>
  <c r="D18" i="7"/>
  <c r="D34" i="7"/>
  <c r="B31" i="22"/>
  <c r="B31" i="7"/>
  <c r="B27" i="22"/>
  <c r="B27" i="7"/>
  <c r="B23" i="7"/>
  <c r="B23" i="22"/>
  <c r="B19" i="22"/>
  <c r="B19" i="7"/>
  <c r="B15" i="22"/>
  <c r="B15" i="7"/>
  <c r="B11" i="22"/>
  <c r="B11" i="7"/>
  <c r="B7" i="7"/>
  <c r="B7" i="22"/>
  <c r="B3" i="7"/>
  <c r="B3" i="22"/>
  <c r="D7" i="7"/>
  <c r="D23" i="7"/>
  <c r="C34" i="7"/>
  <c r="C30" i="7"/>
  <c r="C26" i="7"/>
  <c r="C22" i="7"/>
  <c r="D32" i="7"/>
  <c r="D8" i="7"/>
  <c r="D24" i="7"/>
  <c r="D17" i="7"/>
  <c r="D33" i="7"/>
  <c r="E32" i="7"/>
  <c r="E28" i="7"/>
  <c r="E24" i="7"/>
  <c r="E20" i="7"/>
  <c r="E16" i="7"/>
  <c r="E12" i="7"/>
  <c r="E8" i="7"/>
  <c r="E4" i="7"/>
  <c r="D6" i="7"/>
  <c r="D22" i="7"/>
  <c r="B34" i="7"/>
  <c r="B34" i="22"/>
  <c r="B30" i="7"/>
  <c r="B30" i="22"/>
  <c r="B26" i="22"/>
  <c r="B26" i="7"/>
  <c r="B22" i="7"/>
  <c r="B22" i="22"/>
  <c r="B18" i="7"/>
  <c r="B18" i="22"/>
  <c r="B14" i="22"/>
  <c r="B14" i="7"/>
  <c r="B10" i="22"/>
  <c r="B10" i="7"/>
  <c r="B6" i="7"/>
  <c r="B6" i="22"/>
  <c r="C2" i="7"/>
  <c r="D11" i="7"/>
  <c r="D27" i="7"/>
  <c r="C33" i="7"/>
  <c r="C29" i="7"/>
  <c r="C25" i="7"/>
  <c r="B2" i="7"/>
  <c r="B2" i="22"/>
  <c r="D22" i="1"/>
  <c r="B23" i="1"/>
  <c r="D17" i="1"/>
  <c r="B18" i="1"/>
  <c r="D12" i="1"/>
  <c r="B13" i="1"/>
  <c r="D13" i="1" s="1"/>
  <c r="D5" i="1"/>
  <c r="B6" i="1"/>
  <c r="D58" i="1"/>
  <c r="B59" i="1"/>
  <c r="D64" i="1"/>
  <c r="B65" i="1"/>
  <c r="D65" i="1" s="1"/>
  <c r="H2" i="7" a="1"/>
  <c r="G2" i="7" a="1"/>
  <c r="H13" i="7" l="1"/>
  <c r="J13" i="7" s="1"/>
  <c r="H3" i="7"/>
  <c r="J3" i="7" s="1"/>
  <c r="H17" i="7"/>
  <c r="J17" i="7" s="1"/>
  <c r="H7" i="7"/>
  <c r="J7" i="7" s="1"/>
  <c r="H5" i="7"/>
  <c r="J5" i="7" s="1"/>
  <c r="H30" i="7"/>
  <c r="J30" i="7" s="1"/>
  <c r="H32" i="7"/>
  <c r="J32" i="7" s="1"/>
  <c r="H18" i="7"/>
  <c r="J18" i="7" s="1"/>
  <c r="H20" i="7"/>
  <c r="J20" i="7" s="1"/>
  <c r="H6" i="7"/>
  <c r="J6" i="7" s="1"/>
  <c r="H10" i="7"/>
  <c r="J10" i="7" s="1"/>
  <c r="H27" i="7"/>
  <c r="J27" i="7" s="1"/>
  <c r="H15" i="7"/>
  <c r="J15" i="7" s="1"/>
  <c r="H24" i="7"/>
  <c r="J24" i="7" s="1"/>
  <c r="H16" i="7"/>
  <c r="J16" i="7" s="1"/>
  <c r="H31" i="7"/>
  <c r="J31" i="7" s="1"/>
  <c r="H29" i="7"/>
  <c r="J29" i="7" s="1"/>
  <c r="H19" i="7"/>
  <c r="J19" i="7" s="1"/>
  <c r="H33" i="7"/>
  <c r="J33" i="7" s="1"/>
  <c r="H23" i="7"/>
  <c r="J23" i="7" s="1"/>
  <c r="H21" i="7"/>
  <c r="J21" i="7" s="1"/>
  <c r="H11" i="7"/>
  <c r="J11" i="7" s="1"/>
  <c r="H9" i="7"/>
  <c r="J9" i="7" s="1"/>
  <c r="H34" i="7"/>
  <c r="J34" i="7" s="1"/>
  <c r="H4" i="7"/>
  <c r="J4" i="7" s="1"/>
  <c r="H12" i="7"/>
  <c r="J12" i="7" s="1"/>
  <c r="H25" i="7"/>
  <c r="J25" i="7" s="1"/>
  <c r="H22" i="7"/>
  <c r="J22" i="7" s="1"/>
  <c r="H14" i="7"/>
  <c r="J14" i="7" s="1"/>
  <c r="H8" i="7"/>
  <c r="J8" i="7" s="1"/>
  <c r="H26" i="7"/>
  <c r="J26" i="7" s="1"/>
  <c r="H2" i="7"/>
  <c r="J2" i="7" s="1"/>
  <c r="H28" i="7"/>
  <c r="J28" i="7" s="1"/>
  <c r="G21" i="7"/>
  <c r="K21" i="7" s="1"/>
  <c r="G16" i="7"/>
  <c r="K16" i="7" s="1"/>
  <c r="G24" i="7"/>
  <c r="K24" i="7" s="1"/>
  <c r="G31" i="7"/>
  <c r="K31" i="7" s="1"/>
  <c r="G14" i="7"/>
  <c r="K14" i="7" s="1"/>
  <c r="G23" i="7"/>
  <c r="K23" i="7" s="1"/>
  <c r="G18" i="7"/>
  <c r="K18" i="7" s="1"/>
  <c r="G33" i="7"/>
  <c r="K33" i="7" s="1"/>
  <c r="G6" i="7"/>
  <c r="K6" i="7" s="1"/>
  <c r="G25" i="7"/>
  <c r="K25" i="7" s="1"/>
  <c r="G11" i="7"/>
  <c r="K11" i="7" s="1"/>
  <c r="G26" i="7"/>
  <c r="K26" i="7" s="1"/>
  <c r="G28" i="7"/>
  <c r="K28" i="7" s="1"/>
  <c r="G27" i="7"/>
  <c r="K27" i="7" s="1"/>
  <c r="G8" i="7"/>
  <c r="K8" i="7" s="1"/>
  <c r="G3" i="7"/>
  <c r="K3" i="7" s="1"/>
  <c r="G17" i="7"/>
  <c r="K17" i="7" s="1"/>
  <c r="G9" i="7"/>
  <c r="K9" i="7" s="1"/>
  <c r="G30" i="7"/>
  <c r="K30" i="7" s="1"/>
  <c r="G13" i="7"/>
  <c r="K13" i="7" s="1"/>
  <c r="G34" i="7"/>
  <c r="K34" i="7" s="1"/>
  <c r="G22" i="7"/>
  <c r="K22" i="7" s="1"/>
  <c r="G19" i="7"/>
  <c r="K19" i="7" s="1"/>
  <c r="G20" i="7"/>
  <c r="K20" i="7" s="1"/>
  <c r="G32" i="7"/>
  <c r="K32" i="7" s="1"/>
  <c r="G5" i="7"/>
  <c r="K5" i="7" s="1"/>
  <c r="G12" i="7"/>
  <c r="K12" i="7" s="1"/>
  <c r="G2" i="7"/>
  <c r="K2" i="7" s="1"/>
  <c r="G10" i="7"/>
  <c r="K10" i="7" s="1"/>
  <c r="G29" i="7"/>
  <c r="K29" i="7" s="1"/>
  <c r="G7" i="7"/>
  <c r="K7" i="7" s="1"/>
  <c r="G4" i="7"/>
  <c r="K4" i="7" s="1"/>
  <c r="G15" i="7"/>
  <c r="K15" i="7" s="1"/>
  <c r="D23" i="1"/>
  <c r="B24" i="1"/>
  <c r="D18" i="1"/>
  <c r="B19" i="1"/>
  <c r="D19" i="1" s="1"/>
  <c r="D6" i="1"/>
  <c r="B7" i="1"/>
  <c r="D7" i="1" s="1"/>
  <c r="D59" i="1"/>
  <c r="B60" i="1"/>
  <c r="D24" i="1" l="1"/>
  <c r="B25" i="1"/>
  <c r="D25" i="1" s="1"/>
  <c r="D60" i="1"/>
  <c r="B61" i="1"/>
  <c r="D61" i="1" s="1"/>
</calcChain>
</file>

<file path=xl/sharedStrings.xml><?xml version="1.0" encoding="utf-8"?>
<sst xmlns="http://schemas.openxmlformats.org/spreadsheetml/2006/main" count="203" uniqueCount="86">
  <si>
    <t>Plano Financeiro</t>
  </si>
  <si>
    <t>Receita Previdenciária</t>
  </si>
  <si>
    <t>Despesa Previdenciária</t>
  </si>
  <si>
    <t>Aporte Estatal</t>
  </si>
  <si>
    <t>Receita Corrente</t>
  </si>
  <si>
    <t>2016.1</t>
  </si>
  <si>
    <t>2016.2</t>
  </si>
  <si>
    <t>2016.3</t>
  </si>
  <si>
    <t>2016.4</t>
  </si>
  <si>
    <t>2016.5</t>
  </si>
  <si>
    <t>2017.1</t>
  </si>
  <si>
    <t>2016.6</t>
  </si>
  <si>
    <t>2017.2</t>
  </si>
  <si>
    <t>2017.3</t>
  </si>
  <si>
    <t>2017.4</t>
  </si>
  <si>
    <t>2018.1</t>
  </si>
  <si>
    <t>2018.2</t>
  </si>
  <si>
    <t>2018.4</t>
  </si>
  <si>
    <t>2019.1</t>
  </si>
  <si>
    <t>2019.2</t>
  </si>
  <si>
    <t>2019.3</t>
  </si>
  <si>
    <t>2019.4</t>
  </si>
  <si>
    <t>2017.5</t>
  </si>
  <si>
    <t>2017.6</t>
  </si>
  <si>
    <t>2018.3</t>
  </si>
  <si>
    <t>2018.5</t>
  </si>
  <si>
    <t>2018.6</t>
  </si>
  <si>
    <t>2019.5</t>
  </si>
  <si>
    <t>2019.6</t>
  </si>
  <si>
    <t>Resultado Previdenciário</t>
  </si>
  <si>
    <t>Acumulado</t>
  </si>
  <si>
    <t>saldo_rec</t>
  </si>
  <si>
    <t>desp_rec</t>
  </si>
  <si>
    <t>rec_rec</t>
  </si>
  <si>
    <t>aporte_rec</t>
  </si>
  <si>
    <t>Seguranca</t>
  </si>
  <si>
    <t>Educacao</t>
  </si>
  <si>
    <t>Saude</t>
  </si>
  <si>
    <t>Resultado Previdenciario</t>
  </si>
  <si>
    <t>Receita Previdenciaria</t>
  </si>
  <si>
    <t>Despesa Previdenciaria</t>
  </si>
  <si>
    <t>desp_rec_hp</t>
  </si>
  <si>
    <t>rec_rec_hp</t>
  </si>
  <si>
    <t>2020.1</t>
  </si>
  <si>
    <t>2020.2</t>
  </si>
  <si>
    <t>2020.3</t>
  </si>
  <si>
    <t>2020.4</t>
  </si>
  <si>
    <t>2020.5</t>
  </si>
  <si>
    <t>2020.6</t>
  </si>
  <si>
    <t>2021.1</t>
  </si>
  <si>
    <t>2021.2</t>
  </si>
  <si>
    <t>2021.3</t>
  </si>
  <si>
    <t>2021.4</t>
  </si>
  <si>
    <t>desv_rec_hp</t>
  </si>
  <si>
    <t>desv_desp_hp</t>
  </si>
  <si>
    <t>INPC</t>
  </si>
  <si>
    <t>2015.1</t>
  </si>
  <si>
    <t>2015.2</t>
  </si>
  <si>
    <t>2015.3</t>
  </si>
  <si>
    <t>2015.4</t>
  </si>
  <si>
    <t>2015.5</t>
  </si>
  <si>
    <t>2015.6</t>
  </si>
  <si>
    <t>2011.1</t>
  </si>
  <si>
    <t>2011.2</t>
  </si>
  <si>
    <t>2011.3</t>
  </si>
  <si>
    <t>2011.4</t>
  </si>
  <si>
    <t>2011.5</t>
  </si>
  <si>
    <t>2011.6</t>
  </si>
  <si>
    <t>2012.1</t>
  </si>
  <si>
    <t>2012.2</t>
  </si>
  <si>
    <t>2012.3</t>
  </si>
  <si>
    <t>2012.4</t>
  </si>
  <si>
    <t>2012.5</t>
  </si>
  <si>
    <t>2012.6</t>
  </si>
  <si>
    <t>2013.1</t>
  </si>
  <si>
    <t>2013.2</t>
  </si>
  <si>
    <t>2013.3</t>
  </si>
  <si>
    <t>2013.4</t>
  </si>
  <si>
    <t>2013.5</t>
  </si>
  <si>
    <t>2013.6</t>
  </si>
  <si>
    <t>2014.1</t>
  </si>
  <si>
    <t>2014.2</t>
  </si>
  <si>
    <t>2014.3</t>
  </si>
  <si>
    <t>2014.4</t>
  </si>
  <si>
    <t>2014.5</t>
  </si>
  <si>
    <t>2014.6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</si>
</sst>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[$-416]mmmm\-yy;@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" fontId="0" fillId="0" borderId="0" xfId="0" applyNumberFormat="1"/>
    <xf numFmtId="44" fontId="0" fillId="0" borderId="0" xfId="1" applyFont="1"/>
    <xf numFmtId="17" fontId="0" fillId="0" borderId="0" xfId="0" applyNumberFormat="1"/>
    <xf numFmtId="10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44" fontId="0" fillId="0" borderId="0" xfId="1" applyFont="1" applyBorder="1"/>
    <xf numFmtId="44" fontId="0" fillId="0" borderId="5" xfId="1" applyFont="1" applyBorder="1"/>
    <xf numFmtId="0" fontId="0" fillId="0" borderId="6" xfId="0" applyBorder="1"/>
    <xf numFmtId="2" fontId="0" fillId="0" borderId="0" xfId="2" applyNumberFormat="1" applyFont="1" applyBorder="1"/>
    <xf numFmtId="164" fontId="0" fillId="0" borderId="0" xfId="0" applyNumberFormat="1"/>
    <xf numFmtId="0" fontId="0" fillId="0" borderId="0" xfId="0" applyBorder="1"/>
    <xf numFmtId="44" fontId="0" fillId="0" borderId="0" xfId="1" applyNumberFormat="1" applyFont="1" applyBorder="1"/>
    <xf numFmtId="2" fontId="0" fillId="0" borderId="0" xfId="1" applyNumberFormat="1" applyFont="1" applyBorder="1"/>
    <xf numFmtId="0" fontId="0" fillId="0" borderId="0" xfId="0" applyFill="1" applyBorder="1"/>
    <xf numFmtId="10" fontId="0" fillId="0" borderId="0" xfId="2" applyNumberFormat="1" applyFont="1"/>
    <xf numFmtId="44" fontId="0" fillId="0" borderId="0" xfId="0" applyNumberFormat="1"/>
    <xf numFmtId="2" fontId="0" fillId="0" borderId="0" xfId="0" applyNumberFormat="1"/>
    <xf numFmtId="165" fontId="0" fillId="0" borderId="0" xfId="0" applyNumberFormat="1"/>
    <xf numFmtId="9" fontId="0" fillId="0" borderId="0" xfId="2" applyFont="1"/>
    <xf numFmtId="9" fontId="0" fillId="0" borderId="0" xfId="2" applyNumberFormat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Planilha1!$G$1</c:f>
              <c:strCache>
                <c:ptCount val="1"/>
                <c:pt idx="0">
                  <c:v>Receita Previdenciaria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Planilha1!$F$2:$F$65</c:f>
              <c:numCache>
                <c:formatCode>[$-416]mmmm\-yy;@</c:formatCode>
                <c:ptCount val="64"/>
                <c:pt idx="0">
                  <c:v>40575</c:v>
                </c:pt>
                <c:pt idx="1">
                  <c:v>40634</c:v>
                </c:pt>
                <c:pt idx="2">
                  <c:v>40695</c:v>
                </c:pt>
                <c:pt idx="3">
                  <c:v>40756</c:v>
                </c:pt>
                <c:pt idx="4">
                  <c:v>40817</c:v>
                </c:pt>
                <c:pt idx="5">
                  <c:v>40878</c:v>
                </c:pt>
                <c:pt idx="6">
                  <c:v>40940</c:v>
                </c:pt>
                <c:pt idx="7">
                  <c:v>41000</c:v>
                </c:pt>
                <c:pt idx="8">
                  <c:v>41061</c:v>
                </c:pt>
                <c:pt idx="9">
                  <c:v>41122</c:v>
                </c:pt>
                <c:pt idx="10">
                  <c:v>41183</c:v>
                </c:pt>
                <c:pt idx="11">
                  <c:v>41244</c:v>
                </c:pt>
                <c:pt idx="12">
                  <c:v>41306</c:v>
                </c:pt>
                <c:pt idx="13">
                  <c:v>41365</c:v>
                </c:pt>
                <c:pt idx="14">
                  <c:v>41426</c:v>
                </c:pt>
                <c:pt idx="15">
                  <c:v>41487</c:v>
                </c:pt>
                <c:pt idx="16">
                  <c:v>41548</c:v>
                </c:pt>
                <c:pt idx="17">
                  <c:v>41609</c:v>
                </c:pt>
                <c:pt idx="18">
                  <c:v>41671</c:v>
                </c:pt>
                <c:pt idx="19">
                  <c:v>41730</c:v>
                </c:pt>
                <c:pt idx="20">
                  <c:v>41791</c:v>
                </c:pt>
                <c:pt idx="21">
                  <c:v>41852</c:v>
                </c:pt>
                <c:pt idx="22">
                  <c:v>41913</c:v>
                </c:pt>
                <c:pt idx="23">
                  <c:v>41974</c:v>
                </c:pt>
                <c:pt idx="24">
                  <c:v>42036</c:v>
                </c:pt>
                <c:pt idx="25">
                  <c:v>42095</c:v>
                </c:pt>
                <c:pt idx="26">
                  <c:v>42156</c:v>
                </c:pt>
                <c:pt idx="27">
                  <c:v>42217</c:v>
                </c:pt>
                <c:pt idx="28">
                  <c:v>42278</c:v>
                </c:pt>
                <c:pt idx="29">
                  <c:v>42339</c:v>
                </c:pt>
                <c:pt idx="30">
                  <c:v>42401</c:v>
                </c:pt>
                <c:pt idx="31">
                  <c:v>42461</c:v>
                </c:pt>
                <c:pt idx="32">
                  <c:v>42522</c:v>
                </c:pt>
                <c:pt idx="33">
                  <c:v>42583</c:v>
                </c:pt>
                <c:pt idx="34">
                  <c:v>42644</c:v>
                </c:pt>
                <c:pt idx="35">
                  <c:v>42705</c:v>
                </c:pt>
                <c:pt idx="36">
                  <c:v>42767</c:v>
                </c:pt>
                <c:pt idx="37">
                  <c:v>42826</c:v>
                </c:pt>
                <c:pt idx="38">
                  <c:v>42887</c:v>
                </c:pt>
                <c:pt idx="39">
                  <c:v>42948</c:v>
                </c:pt>
                <c:pt idx="40">
                  <c:v>43009</c:v>
                </c:pt>
                <c:pt idx="41">
                  <c:v>43070</c:v>
                </c:pt>
                <c:pt idx="42">
                  <c:v>43132</c:v>
                </c:pt>
                <c:pt idx="43">
                  <c:v>43191</c:v>
                </c:pt>
                <c:pt idx="44">
                  <c:v>43252</c:v>
                </c:pt>
                <c:pt idx="45">
                  <c:v>43313</c:v>
                </c:pt>
                <c:pt idx="46">
                  <c:v>43374</c:v>
                </c:pt>
                <c:pt idx="47">
                  <c:v>43435</c:v>
                </c:pt>
                <c:pt idx="48">
                  <c:v>43497</c:v>
                </c:pt>
                <c:pt idx="49">
                  <c:v>43556</c:v>
                </c:pt>
                <c:pt idx="50">
                  <c:v>43617</c:v>
                </c:pt>
                <c:pt idx="51">
                  <c:v>43678</c:v>
                </c:pt>
                <c:pt idx="52">
                  <c:v>43739</c:v>
                </c:pt>
                <c:pt idx="53">
                  <c:v>43800</c:v>
                </c:pt>
                <c:pt idx="54">
                  <c:v>43862</c:v>
                </c:pt>
                <c:pt idx="55">
                  <c:v>43922</c:v>
                </c:pt>
                <c:pt idx="56">
                  <c:v>43983</c:v>
                </c:pt>
                <c:pt idx="57">
                  <c:v>44044</c:v>
                </c:pt>
                <c:pt idx="58">
                  <c:v>44105</c:v>
                </c:pt>
                <c:pt idx="59">
                  <c:v>44166</c:v>
                </c:pt>
                <c:pt idx="60">
                  <c:v>44228</c:v>
                </c:pt>
                <c:pt idx="61">
                  <c:v>44287</c:v>
                </c:pt>
                <c:pt idx="62">
                  <c:v>44348</c:v>
                </c:pt>
                <c:pt idx="63">
                  <c:v>44409</c:v>
                </c:pt>
              </c:numCache>
            </c:numRef>
          </c:cat>
          <c:val>
            <c:numRef>
              <c:f>Planilha1!$G$2:$G$65</c:f>
              <c:numCache>
                <c:formatCode>0%</c:formatCode>
                <c:ptCount val="64"/>
                <c:pt idx="0">
                  <c:v>7.3237534693771547E-2</c:v>
                </c:pt>
                <c:pt idx="1">
                  <c:v>8.00661036779554E-2</c:v>
                </c:pt>
                <c:pt idx="2">
                  <c:v>7.4942561519980272E-2</c:v>
                </c:pt>
                <c:pt idx="3">
                  <c:v>8.8006726511146605E-2</c:v>
                </c:pt>
                <c:pt idx="4">
                  <c:v>8.0520755077184827E-2</c:v>
                </c:pt>
                <c:pt idx="5">
                  <c:v>0.12045646543592914</c:v>
                </c:pt>
                <c:pt idx="6">
                  <c:v>7.9174381684323475E-2</c:v>
                </c:pt>
                <c:pt idx="7">
                  <c:v>8.2779262842160486E-2</c:v>
                </c:pt>
                <c:pt idx="8">
                  <c:v>8.4968206358090853E-2</c:v>
                </c:pt>
                <c:pt idx="9">
                  <c:v>8.7348916232291449E-2</c:v>
                </c:pt>
                <c:pt idx="10">
                  <c:v>8.6304574594179354E-2</c:v>
                </c:pt>
                <c:pt idx="11">
                  <c:v>0.12314930726304682</c:v>
                </c:pt>
                <c:pt idx="12">
                  <c:v>7.7802680971483587E-2</c:v>
                </c:pt>
                <c:pt idx="13">
                  <c:v>7.64614487832809E-2</c:v>
                </c:pt>
                <c:pt idx="14">
                  <c:v>7.7086414367531123E-2</c:v>
                </c:pt>
                <c:pt idx="15">
                  <c:v>7.7967092294485993E-2</c:v>
                </c:pt>
                <c:pt idx="16">
                  <c:v>7.9897725790743515E-2</c:v>
                </c:pt>
                <c:pt idx="17">
                  <c:v>0.11605602806876122</c:v>
                </c:pt>
                <c:pt idx="18">
                  <c:v>7.9008637357096081E-2</c:v>
                </c:pt>
                <c:pt idx="19">
                  <c:v>7.8130430541152998E-2</c:v>
                </c:pt>
                <c:pt idx="20">
                  <c:v>7.8116506877777409E-2</c:v>
                </c:pt>
                <c:pt idx="21">
                  <c:v>8.2971206499228262E-2</c:v>
                </c:pt>
                <c:pt idx="22">
                  <c:v>8.7195556702875224E-2</c:v>
                </c:pt>
                <c:pt idx="23">
                  <c:v>0.12733880584434726</c:v>
                </c:pt>
                <c:pt idx="24">
                  <c:v>8.4385014426418603E-2</c:v>
                </c:pt>
                <c:pt idx="25">
                  <c:v>8.4018726206682215E-2</c:v>
                </c:pt>
                <c:pt idx="26">
                  <c:v>8.1867702870536033E-2</c:v>
                </c:pt>
                <c:pt idx="27">
                  <c:v>8.4637311038690946E-2</c:v>
                </c:pt>
                <c:pt idx="28">
                  <c:v>8.2827761456437485E-2</c:v>
                </c:pt>
                <c:pt idx="29">
                  <c:v>0.12333548891815797</c:v>
                </c:pt>
                <c:pt idx="30">
                  <c:v>9.9779322751853694E-2</c:v>
                </c:pt>
                <c:pt idx="31">
                  <c:v>0.10151460637113595</c:v>
                </c:pt>
                <c:pt idx="32">
                  <c:v>0.10852219787344997</c:v>
                </c:pt>
                <c:pt idx="33">
                  <c:v>0.10668209166079964</c:v>
                </c:pt>
                <c:pt idx="34">
                  <c:v>0.10671684867726718</c:v>
                </c:pt>
                <c:pt idx="35">
                  <c:v>0.1592413853575067</c:v>
                </c:pt>
                <c:pt idx="36">
                  <c:v>0.11354500937070228</c:v>
                </c:pt>
                <c:pt idx="37">
                  <c:v>0.11317013705718443</c:v>
                </c:pt>
                <c:pt idx="38">
                  <c:v>0.11266687716799406</c:v>
                </c:pt>
                <c:pt idx="39">
                  <c:v>0.11332723997139442</c:v>
                </c:pt>
                <c:pt idx="40">
                  <c:v>0.12378517904563446</c:v>
                </c:pt>
                <c:pt idx="41">
                  <c:v>0.16255070552538525</c:v>
                </c:pt>
                <c:pt idx="42">
                  <c:v>0.12072139582484973</c:v>
                </c:pt>
                <c:pt idx="43">
                  <c:v>0.1212807279563312</c:v>
                </c:pt>
                <c:pt idx="44">
                  <c:v>0.11861783209143764</c:v>
                </c:pt>
                <c:pt idx="45">
                  <c:v>0.11898703769465332</c:v>
                </c:pt>
                <c:pt idx="46">
                  <c:v>0.12670835420867035</c:v>
                </c:pt>
                <c:pt idx="47">
                  <c:v>0.17201912345489154</c:v>
                </c:pt>
                <c:pt idx="48">
                  <c:v>0.12029067575029073</c:v>
                </c:pt>
                <c:pt idx="49">
                  <c:v>0.1185856826288838</c:v>
                </c:pt>
                <c:pt idx="50">
                  <c:v>0.12321204671740364</c:v>
                </c:pt>
                <c:pt idx="51">
                  <c:v>0.11895726670696577</c:v>
                </c:pt>
                <c:pt idx="52">
                  <c:v>0.12031851413407503</c:v>
                </c:pt>
                <c:pt idx="53">
                  <c:v>0.17427177816760905</c:v>
                </c:pt>
                <c:pt idx="54">
                  <c:v>0.10144322714439372</c:v>
                </c:pt>
                <c:pt idx="55">
                  <c:v>0.10609456044955173</c:v>
                </c:pt>
                <c:pt idx="56">
                  <c:v>0.10589343107818862</c:v>
                </c:pt>
                <c:pt idx="57">
                  <c:v>0.10273318301320433</c:v>
                </c:pt>
                <c:pt idx="58">
                  <c:v>0.20073746629278055</c:v>
                </c:pt>
                <c:pt idx="59">
                  <c:v>5.7277139510911762E-2</c:v>
                </c:pt>
                <c:pt idx="60">
                  <c:v>8.7987444987376484E-2</c:v>
                </c:pt>
                <c:pt idx="61">
                  <c:v>9.0034811757238042E-2</c:v>
                </c:pt>
                <c:pt idx="62">
                  <c:v>8.902546764857161E-2</c:v>
                </c:pt>
                <c:pt idx="63">
                  <c:v>8.7011942386958571E-2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80-6349-B392-88E24DCEB7F5}"/>
            </c:ext>
          </c:extLst>
        </c:ser>
        <c:ser>
          <c:idx val="1"/>
          <c:order val="1"/>
          <c:tx>
            <c:strRef>
              <c:f>Planilha1!$H$1</c:f>
              <c:strCache>
                <c:ptCount val="1"/>
                <c:pt idx="0">
                  <c:v>Despesa Previdenciaria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Planilha1!$F$2:$F$65</c:f>
              <c:numCache>
                <c:formatCode>[$-416]mmmm\-yy;@</c:formatCode>
                <c:ptCount val="64"/>
                <c:pt idx="0">
                  <c:v>40575</c:v>
                </c:pt>
                <c:pt idx="1">
                  <c:v>40634</c:v>
                </c:pt>
                <c:pt idx="2">
                  <c:v>40695</c:v>
                </c:pt>
                <c:pt idx="3">
                  <c:v>40756</c:v>
                </c:pt>
                <c:pt idx="4">
                  <c:v>40817</c:v>
                </c:pt>
                <c:pt idx="5">
                  <c:v>40878</c:v>
                </c:pt>
                <c:pt idx="6">
                  <c:v>40940</c:v>
                </c:pt>
                <c:pt idx="7">
                  <c:v>41000</c:v>
                </c:pt>
                <c:pt idx="8">
                  <c:v>41061</c:v>
                </c:pt>
                <c:pt idx="9">
                  <c:v>41122</c:v>
                </c:pt>
                <c:pt idx="10">
                  <c:v>41183</c:v>
                </c:pt>
                <c:pt idx="11">
                  <c:v>41244</c:v>
                </c:pt>
                <c:pt idx="12">
                  <c:v>41306</c:v>
                </c:pt>
                <c:pt idx="13">
                  <c:v>41365</c:v>
                </c:pt>
                <c:pt idx="14">
                  <c:v>41426</c:v>
                </c:pt>
                <c:pt idx="15">
                  <c:v>41487</c:v>
                </c:pt>
                <c:pt idx="16">
                  <c:v>41548</c:v>
                </c:pt>
                <c:pt idx="17">
                  <c:v>41609</c:v>
                </c:pt>
                <c:pt idx="18">
                  <c:v>41671</c:v>
                </c:pt>
                <c:pt idx="19">
                  <c:v>41730</c:v>
                </c:pt>
                <c:pt idx="20">
                  <c:v>41791</c:v>
                </c:pt>
                <c:pt idx="21">
                  <c:v>41852</c:v>
                </c:pt>
                <c:pt idx="22">
                  <c:v>41913</c:v>
                </c:pt>
                <c:pt idx="23">
                  <c:v>41974</c:v>
                </c:pt>
                <c:pt idx="24">
                  <c:v>42036</c:v>
                </c:pt>
                <c:pt idx="25">
                  <c:v>42095</c:v>
                </c:pt>
                <c:pt idx="26">
                  <c:v>42156</c:v>
                </c:pt>
                <c:pt idx="27">
                  <c:v>42217</c:v>
                </c:pt>
                <c:pt idx="28">
                  <c:v>42278</c:v>
                </c:pt>
                <c:pt idx="29">
                  <c:v>42339</c:v>
                </c:pt>
                <c:pt idx="30">
                  <c:v>42401</c:v>
                </c:pt>
                <c:pt idx="31">
                  <c:v>42461</c:v>
                </c:pt>
                <c:pt idx="32">
                  <c:v>42522</c:v>
                </c:pt>
                <c:pt idx="33">
                  <c:v>42583</c:v>
                </c:pt>
                <c:pt idx="34">
                  <c:v>42644</c:v>
                </c:pt>
                <c:pt idx="35">
                  <c:v>42705</c:v>
                </c:pt>
                <c:pt idx="36">
                  <c:v>42767</c:v>
                </c:pt>
                <c:pt idx="37">
                  <c:v>42826</c:v>
                </c:pt>
                <c:pt idx="38">
                  <c:v>42887</c:v>
                </c:pt>
                <c:pt idx="39">
                  <c:v>42948</c:v>
                </c:pt>
                <c:pt idx="40">
                  <c:v>43009</c:v>
                </c:pt>
                <c:pt idx="41">
                  <c:v>43070</c:v>
                </c:pt>
                <c:pt idx="42">
                  <c:v>43132</c:v>
                </c:pt>
                <c:pt idx="43">
                  <c:v>43191</c:v>
                </c:pt>
                <c:pt idx="44">
                  <c:v>43252</c:v>
                </c:pt>
                <c:pt idx="45">
                  <c:v>43313</c:v>
                </c:pt>
                <c:pt idx="46">
                  <c:v>43374</c:v>
                </c:pt>
                <c:pt idx="47">
                  <c:v>43435</c:v>
                </c:pt>
                <c:pt idx="48">
                  <c:v>43497</c:v>
                </c:pt>
                <c:pt idx="49">
                  <c:v>43556</c:v>
                </c:pt>
                <c:pt idx="50">
                  <c:v>43617</c:v>
                </c:pt>
                <c:pt idx="51">
                  <c:v>43678</c:v>
                </c:pt>
                <c:pt idx="52">
                  <c:v>43739</c:v>
                </c:pt>
                <c:pt idx="53">
                  <c:v>43800</c:v>
                </c:pt>
                <c:pt idx="54">
                  <c:v>43862</c:v>
                </c:pt>
                <c:pt idx="55">
                  <c:v>43922</c:v>
                </c:pt>
                <c:pt idx="56">
                  <c:v>43983</c:v>
                </c:pt>
                <c:pt idx="57">
                  <c:v>44044</c:v>
                </c:pt>
                <c:pt idx="58">
                  <c:v>44105</c:v>
                </c:pt>
                <c:pt idx="59">
                  <c:v>44166</c:v>
                </c:pt>
                <c:pt idx="60">
                  <c:v>44228</c:v>
                </c:pt>
                <c:pt idx="61">
                  <c:v>44287</c:v>
                </c:pt>
                <c:pt idx="62">
                  <c:v>44348</c:v>
                </c:pt>
                <c:pt idx="63">
                  <c:v>44409</c:v>
                </c:pt>
              </c:numCache>
            </c:numRef>
          </c:cat>
          <c:val>
            <c:numRef>
              <c:f>Planilha1!$H$2:$H$65</c:f>
              <c:numCache>
                <c:formatCode>0%</c:formatCode>
                <c:ptCount val="64"/>
                <c:pt idx="0">
                  <c:v>9.4821106621371998E-2</c:v>
                </c:pt>
                <c:pt idx="1">
                  <c:v>0.30801717455816791</c:v>
                </c:pt>
                <c:pt idx="2">
                  <c:v>0.20555783497003005</c:v>
                </c:pt>
                <c:pt idx="3">
                  <c:v>0.21966817530653393</c:v>
                </c:pt>
                <c:pt idx="4">
                  <c:v>0.21214808166850013</c:v>
                </c:pt>
                <c:pt idx="5">
                  <c:v>0.21791572180570237</c:v>
                </c:pt>
                <c:pt idx="6">
                  <c:v>0.21662033010910522</c:v>
                </c:pt>
                <c:pt idx="7">
                  <c:v>0.21389120162451658</c:v>
                </c:pt>
                <c:pt idx="8">
                  <c:v>0.23416386587820709</c:v>
                </c:pt>
                <c:pt idx="9">
                  <c:v>0.23478846507986895</c:v>
                </c:pt>
                <c:pt idx="10">
                  <c:v>0.22641586713270501</c:v>
                </c:pt>
                <c:pt idx="11">
                  <c:v>0.23218165435499588</c:v>
                </c:pt>
                <c:pt idx="12">
                  <c:v>0.22722277041330072</c:v>
                </c:pt>
                <c:pt idx="13">
                  <c:v>0.23832231348994384</c:v>
                </c:pt>
                <c:pt idx="14">
                  <c:v>0.22764890312709754</c:v>
                </c:pt>
                <c:pt idx="15">
                  <c:v>0.2464987917255401</c:v>
                </c:pt>
                <c:pt idx="16">
                  <c:v>0.24165261883762765</c:v>
                </c:pt>
                <c:pt idx="17">
                  <c:v>0.25060330993875751</c:v>
                </c:pt>
                <c:pt idx="18">
                  <c:v>0.24740265057248514</c:v>
                </c:pt>
                <c:pt idx="19">
                  <c:v>0.25334720082764217</c:v>
                </c:pt>
                <c:pt idx="20">
                  <c:v>0.25215913582333788</c:v>
                </c:pt>
                <c:pt idx="21">
                  <c:v>0.26217005432287699</c:v>
                </c:pt>
                <c:pt idx="22">
                  <c:v>0.280546877671697</c:v>
                </c:pt>
                <c:pt idx="23">
                  <c:v>0.29002750773275843</c:v>
                </c:pt>
                <c:pt idx="24">
                  <c:v>0.2800032194930841</c:v>
                </c:pt>
                <c:pt idx="25">
                  <c:v>0.28266504627685318</c:v>
                </c:pt>
                <c:pt idx="26">
                  <c:v>0.17262979876942169</c:v>
                </c:pt>
                <c:pt idx="27">
                  <c:v>0.2379566863849201</c:v>
                </c:pt>
                <c:pt idx="28">
                  <c:v>0.43553759169627881</c:v>
                </c:pt>
                <c:pt idx="29">
                  <c:v>0.29496702329123053</c:v>
                </c:pt>
                <c:pt idx="30">
                  <c:v>0.29216666317675122</c:v>
                </c:pt>
                <c:pt idx="31">
                  <c:v>0.29335484519549854</c:v>
                </c:pt>
                <c:pt idx="32">
                  <c:v>0.29466004268887386</c:v>
                </c:pt>
                <c:pt idx="33">
                  <c:v>0.29553020150397874</c:v>
                </c:pt>
                <c:pt idx="34">
                  <c:v>0.29714533850281244</c:v>
                </c:pt>
                <c:pt idx="35">
                  <c:v>0.31426802833893724</c:v>
                </c:pt>
                <c:pt idx="36">
                  <c:v>0.30058812360295828</c:v>
                </c:pt>
                <c:pt idx="37">
                  <c:v>0.30732418482681351</c:v>
                </c:pt>
                <c:pt idx="38">
                  <c:v>0.3033854856050357</c:v>
                </c:pt>
                <c:pt idx="39">
                  <c:v>0.31250297775595398</c:v>
                </c:pt>
                <c:pt idx="40">
                  <c:v>0.31450571992217813</c:v>
                </c:pt>
                <c:pt idx="41">
                  <c:v>0.31755675289447127</c:v>
                </c:pt>
                <c:pt idx="42">
                  <c:v>0.34084489629971326</c:v>
                </c:pt>
                <c:pt idx="43">
                  <c:v>0.28772367456282733</c:v>
                </c:pt>
                <c:pt idx="44">
                  <c:v>0.31485160974831899</c:v>
                </c:pt>
                <c:pt idx="45">
                  <c:v>0.31705557828301167</c:v>
                </c:pt>
                <c:pt idx="46">
                  <c:v>0.31965202312439001</c:v>
                </c:pt>
                <c:pt idx="47">
                  <c:v>0.32609546874071133</c:v>
                </c:pt>
                <c:pt idx="48">
                  <c:v>0.32038947946139823</c:v>
                </c:pt>
                <c:pt idx="49">
                  <c:v>0.32625276059646763</c:v>
                </c:pt>
                <c:pt idx="50">
                  <c:v>0.32376413605188431</c:v>
                </c:pt>
                <c:pt idx="51">
                  <c:v>0.32536111517997823</c:v>
                </c:pt>
                <c:pt idx="52">
                  <c:v>0.32677554821607502</c:v>
                </c:pt>
                <c:pt idx="53">
                  <c:v>0.32981328195857179</c:v>
                </c:pt>
                <c:pt idx="54">
                  <c:v>0.32079453851955358</c:v>
                </c:pt>
                <c:pt idx="55">
                  <c:v>0.33650837017654178</c:v>
                </c:pt>
                <c:pt idx="56">
                  <c:v>0.32656556736379305</c:v>
                </c:pt>
                <c:pt idx="57">
                  <c:v>0.33158706124536885</c:v>
                </c:pt>
                <c:pt idx="58">
                  <c:v>0.6376266608638661</c:v>
                </c:pt>
                <c:pt idx="59">
                  <c:v>2.3811171883527108E-2</c:v>
                </c:pt>
                <c:pt idx="60">
                  <c:v>0.24327770189512643</c:v>
                </c:pt>
                <c:pt idx="61">
                  <c:v>0.25894867086528112</c:v>
                </c:pt>
                <c:pt idx="62">
                  <c:v>0.24546506815614294</c:v>
                </c:pt>
                <c:pt idx="63">
                  <c:v>0.24361048398864191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80-6349-B392-88E24DCEB7F5}"/>
            </c:ext>
          </c:extLst>
        </c:ser>
        <c:ser>
          <c:idx val="2"/>
          <c:order val="2"/>
          <c:tx>
            <c:strRef>
              <c:f>Planilha1!$I$1</c:f>
              <c:strCache>
                <c:ptCount val="1"/>
                <c:pt idx="0">
                  <c:v>Resultado Previdenciario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Planilha1!$F$2:$F$65</c:f>
              <c:numCache>
                <c:formatCode>[$-416]mmmm\-yy;@</c:formatCode>
                <c:ptCount val="64"/>
                <c:pt idx="0">
                  <c:v>40575</c:v>
                </c:pt>
                <c:pt idx="1">
                  <c:v>40634</c:v>
                </c:pt>
                <c:pt idx="2">
                  <c:v>40695</c:v>
                </c:pt>
                <c:pt idx="3">
                  <c:v>40756</c:v>
                </c:pt>
                <c:pt idx="4">
                  <c:v>40817</c:v>
                </c:pt>
                <c:pt idx="5">
                  <c:v>40878</c:v>
                </c:pt>
                <c:pt idx="6">
                  <c:v>40940</c:v>
                </c:pt>
                <c:pt idx="7">
                  <c:v>41000</c:v>
                </c:pt>
                <c:pt idx="8">
                  <c:v>41061</c:v>
                </c:pt>
                <c:pt idx="9">
                  <c:v>41122</c:v>
                </c:pt>
                <c:pt idx="10">
                  <c:v>41183</c:v>
                </c:pt>
                <c:pt idx="11">
                  <c:v>41244</c:v>
                </c:pt>
                <c:pt idx="12">
                  <c:v>41306</c:v>
                </c:pt>
                <c:pt idx="13">
                  <c:v>41365</c:v>
                </c:pt>
                <c:pt idx="14">
                  <c:v>41426</c:v>
                </c:pt>
                <c:pt idx="15">
                  <c:v>41487</c:v>
                </c:pt>
                <c:pt idx="16">
                  <c:v>41548</c:v>
                </c:pt>
                <c:pt idx="17">
                  <c:v>41609</c:v>
                </c:pt>
                <c:pt idx="18">
                  <c:v>41671</c:v>
                </c:pt>
                <c:pt idx="19">
                  <c:v>41730</c:v>
                </c:pt>
                <c:pt idx="20">
                  <c:v>41791</c:v>
                </c:pt>
                <c:pt idx="21">
                  <c:v>41852</c:v>
                </c:pt>
                <c:pt idx="22">
                  <c:v>41913</c:v>
                </c:pt>
                <c:pt idx="23">
                  <c:v>41974</c:v>
                </c:pt>
                <c:pt idx="24">
                  <c:v>42036</c:v>
                </c:pt>
                <c:pt idx="25">
                  <c:v>42095</c:v>
                </c:pt>
                <c:pt idx="26">
                  <c:v>42156</c:v>
                </c:pt>
                <c:pt idx="27">
                  <c:v>42217</c:v>
                </c:pt>
                <c:pt idx="28">
                  <c:v>42278</c:v>
                </c:pt>
                <c:pt idx="29">
                  <c:v>42339</c:v>
                </c:pt>
                <c:pt idx="30">
                  <c:v>42401</c:v>
                </c:pt>
                <c:pt idx="31">
                  <c:v>42461</c:v>
                </c:pt>
                <c:pt idx="32">
                  <c:v>42522</c:v>
                </c:pt>
                <c:pt idx="33">
                  <c:v>42583</c:v>
                </c:pt>
                <c:pt idx="34">
                  <c:v>42644</c:v>
                </c:pt>
                <c:pt idx="35">
                  <c:v>42705</c:v>
                </c:pt>
                <c:pt idx="36">
                  <c:v>42767</c:v>
                </c:pt>
                <c:pt idx="37">
                  <c:v>42826</c:v>
                </c:pt>
                <c:pt idx="38">
                  <c:v>42887</c:v>
                </c:pt>
                <c:pt idx="39">
                  <c:v>42948</c:v>
                </c:pt>
                <c:pt idx="40">
                  <c:v>43009</c:v>
                </c:pt>
                <c:pt idx="41">
                  <c:v>43070</c:v>
                </c:pt>
                <c:pt idx="42">
                  <c:v>43132</c:v>
                </c:pt>
                <c:pt idx="43">
                  <c:v>43191</c:v>
                </c:pt>
                <c:pt idx="44">
                  <c:v>43252</c:v>
                </c:pt>
                <c:pt idx="45">
                  <c:v>43313</c:v>
                </c:pt>
                <c:pt idx="46">
                  <c:v>43374</c:v>
                </c:pt>
                <c:pt idx="47">
                  <c:v>43435</c:v>
                </c:pt>
                <c:pt idx="48">
                  <c:v>43497</c:v>
                </c:pt>
                <c:pt idx="49">
                  <c:v>43556</c:v>
                </c:pt>
                <c:pt idx="50">
                  <c:v>43617</c:v>
                </c:pt>
                <c:pt idx="51">
                  <c:v>43678</c:v>
                </c:pt>
                <c:pt idx="52">
                  <c:v>43739</c:v>
                </c:pt>
                <c:pt idx="53">
                  <c:v>43800</c:v>
                </c:pt>
                <c:pt idx="54">
                  <c:v>43862</c:v>
                </c:pt>
                <c:pt idx="55">
                  <c:v>43922</c:v>
                </c:pt>
                <c:pt idx="56">
                  <c:v>43983</c:v>
                </c:pt>
                <c:pt idx="57">
                  <c:v>44044</c:v>
                </c:pt>
                <c:pt idx="58">
                  <c:v>44105</c:v>
                </c:pt>
                <c:pt idx="59">
                  <c:v>44166</c:v>
                </c:pt>
                <c:pt idx="60">
                  <c:v>44228</c:v>
                </c:pt>
                <c:pt idx="61">
                  <c:v>44287</c:v>
                </c:pt>
                <c:pt idx="62">
                  <c:v>44348</c:v>
                </c:pt>
                <c:pt idx="63">
                  <c:v>44409</c:v>
                </c:pt>
              </c:numCache>
            </c:numRef>
          </c:cat>
          <c:val>
            <c:numRef>
              <c:f>Planilha1!$I$2:$I$65</c:f>
              <c:numCache>
                <c:formatCode>0%</c:formatCode>
                <c:ptCount val="64"/>
                <c:pt idx="0">
                  <c:v>-2.1583571927600451E-2</c:v>
                </c:pt>
                <c:pt idx="1">
                  <c:v>-0.22795107088021249</c:v>
                </c:pt>
                <c:pt idx="2">
                  <c:v>-0.13061527345004978</c:v>
                </c:pt>
                <c:pt idx="3">
                  <c:v>-0.13166144879538733</c:v>
                </c:pt>
                <c:pt idx="4">
                  <c:v>-0.13162732659131532</c:v>
                </c:pt>
                <c:pt idx="5">
                  <c:v>-9.7459256369773248E-2</c:v>
                </c:pt>
                <c:pt idx="6">
                  <c:v>-0.13744594842478175</c:v>
                </c:pt>
                <c:pt idx="7">
                  <c:v>-0.13111193878235611</c:v>
                </c:pt>
                <c:pt idx="8">
                  <c:v>-0.14919565952011626</c:v>
                </c:pt>
                <c:pt idx="9">
                  <c:v>-0.14743954884757748</c:v>
                </c:pt>
                <c:pt idx="10">
                  <c:v>-0.14011129253852572</c:v>
                </c:pt>
                <c:pt idx="11">
                  <c:v>-0.10903234709194905</c:v>
                </c:pt>
                <c:pt idx="12">
                  <c:v>-0.14942008944181714</c:v>
                </c:pt>
                <c:pt idx="13">
                  <c:v>-0.16186086470666297</c:v>
                </c:pt>
                <c:pt idx="14">
                  <c:v>-0.15056248875956638</c:v>
                </c:pt>
                <c:pt idx="15">
                  <c:v>-0.16853169943105412</c:v>
                </c:pt>
                <c:pt idx="16">
                  <c:v>-0.16175489304688409</c:v>
                </c:pt>
                <c:pt idx="17">
                  <c:v>-0.13454728186999634</c:v>
                </c:pt>
                <c:pt idx="18">
                  <c:v>-0.1683940132153891</c:v>
                </c:pt>
                <c:pt idx="19">
                  <c:v>-0.17521677028648922</c:v>
                </c:pt>
                <c:pt idx="20">
                  <c:v>-0.17404262894556044</c:v>
                </c:pt>
                <c:pt idx="21">
                  <c:v>-0.17919884782364875</c:v>
                </c:pt>
                <c:pt idx="22">
                  <c:v>-0.19335132096882174</c:v>
                </c:pt>
                <c:pt idx="23">
                  <c:v>-0.16268870188841114</c:v>
                </c:pt>
                <c:pt idx="24">
                  <c:v>-0.19561820506666552</c:v>
                </c:pt>
                <c:pt idx="25">
                  <c:v>-0.19864632007017097</c:v>
                </c:pt>
                <c:pt idx="26">
                  <c:v>-9.076209589888562E-2</c:v>
                </c:pt>
                <c:pt idx="27">
                  <c:v>-0.15331937534622916</c:v>
                </c:pt>
                <c:pt idx="28">
                  <c:v>-0.35270983023984132</c:v>
                </c:pt>
                <c:pt idx="29">
                  <c:v>-0.17163153437307255</c:v>
                </c:pt>
                <c:pt idx="30">
                  <c:v>-0.19238734042489752</c:v>
                </c:pt>
                <c:pt idx="31">
                  <c:v>-0.19184023882436255</c:v>
                </c:pt>
                <c:pt idx="32">
                  <c:v>-0.18613784481542386</c:v>
                </c:pt>
                <c:pt idx="33">
                  <c:v>-0.1888481098431791</c:v>
                </c:pt>
                <c:pt idx="34">
                  <c:v>-0.19042848982554528</c:v>
                </c:pt>
                <c:pt idx="35">
                  <c:v>-0.15502664298143051</c:v>
                </c:pt>
                <c:pt idx="36">
                  <c:v>-0.18704311423225595</c:v>
                </c:pt>
                <c:pt idx="37">
                  <c:v>-0.19415404776962908</c:v>
                </c:pt>
                <c:pt idx="38">
                  <c:v>-0.19071860843704158</c:v>
                </c:pt>
                <c:pt idx="39">
                  <c:v>-0.19917573778455963</c:v>
                </c:pt>
                <c:pt idx="40">
                  <c:v>-0.19072054087654369</c:v>
                </c:pt>
                <c:pt idx="41">
                  <c:v>-0.15500604736908605</c:v>
                </c:pt>
                <c:pt idx="42">
                  <c:v>-0.22012350047486351</c:v>
                </c:pt>
                <c:pt idx="43">
                  <c:v>-0.16644294660649611</c:v>
                </c:pt>
                <c:pt idx="44">
                  <c:v>-0.19623377765688141</c:v>
                </c:pt>
                <c:pt idx="45">
                  <c:v>-0.19806854058835835</c:v>
                </c:pt>
                <c:pt idx="46">
                  <c:v>-0.19294366891571968</c:v>
                </c:pt>
                <c:pt idx="47">
                  <c:v>-0.15407634528581982</c:v>
                </c:pt>
                <c:pt idx="48">
                  <c:v>-0.20009880371110753</c:v>
                </c:pt>
                <c:pt idx="49">
                  <c:v>-0.20766707796758382</c:v>
                </c:pt>
                <c:pt idx="50">
                  <c:v>-0.20055208933448074</c:v>
                </c:pt>
                <c:pt idx="51">
                  <c:v>-0.20640384847301246</c:v>
                </c:pt>
                <c:pt idx="52">
                  <c:v>-0.20645703408199997</c:v>
                </c:pt>
                <c:pt idx="53">
                  <c:v>-0.15554150379096271</c:v>
                </c:pt>
                <c:pt idx="54">
                  <c:v>-0.21935131137515984</c:v>
                </c:pt>
                <c:pt idx="55">
                  <c:v>-0.23041380972699005</c:v>
                </c:pt>
                <c:pt idx="56">
                  <c:v>-0.22067213628560442</c:v>
                </c:pt>
                <c:pt idx="57">
                  <c:v>-0.22885387823216449</c:v>
                </c:pt>
                <c:pt idx="58">
                  <c:v>-0.4368891945710856</c:v>
                </c:pt>
                <c:pt idx="59">
                  <c:v>3.346596762738465E-2</c:v>
                </c:pt>
                <c:pt idx="60">
                  <c:v>-0.15529025690774997</c:v>
                </c:pt>
                <c:pt idx="61">
                  <c:v>-0.16891385910804305</c:v>
                </c:pt>
                <c:pt idx="62">
                  <c:v>-0.15643960050757133</c:v>
                </c:pt>
                <c:pt idx="63">
                  <c:v>-0.15659854160168332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80-6349-B392-88E24DCEB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290880"/>
        <c:axId val="564717296"/>
      </c:lineChart>
      <c:dateAx>
        <c:axId val="564290880"/>
        <c:scaling>
          <c:orientation val="minMax"/>
        </c:scaling>
        <c:delete val="0"/>
        <c:axPos val="b"/>
        <c:numFmt formatCode="[$-416]mmmm\-yy;@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564717296"/>
        <c:crosses val="autoZero"/>
        <c:auto val="1"/>
        <c:lblOffset val="100"/>
        <c:baseTimeUnit val="months"/>
        <c:majorUnit val="12"/>
        <c:majorTimeUnit val="months"/>
      </c:dateAx>
      <c:valAx>
        <c:axId val="564717296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56429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31750</xdr:colOff>
      <xdr:row>37</xdr:row>
      <xdr:rowOff>63500</xdr:rowOff>
    </xdr:from>
    <xdr:to>
      <xdr:col>17</xdr:col>
      <xdr:colOff>711200</xdr:colOff>
      <xdr:row>58</xdr:row>
      <xdr:rowOff>120650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EC352C2-A03E-4641-83A6-AF5374D194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ilherme/Downloads/HPFilt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definedNames>
      <definedName name="hp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9B8C-B37D-6048-836F-7C8D1B0389D0}">
  <dimension ref="A1:N65"/>
  <sheetViews>
    <sheetView workbookViewId="0">
      <selection activeCell="B31" sqref="B2:F31"/>
    </sheetView>
  </sheetViews>
  <sheetFormatPr baseColWidth="10" defaultRowHeight="16" x14ac:dyDescent="0.2"/>
  <cols>
    <col min="1" max="1" width="14.6640625" bestFit="1" customWidth="1"/>
    <col min="2" max="2" width="19.5" bestFit="1" customWidth="1"/>
    <col min="3" max="3" width="20.33203125" bestFit="1" customWidth="1"/>
    <col min="4" max="4" width="21.83203125" bestFit="1" customWidth="1"/>
    <col min="5" max="6" width="19.33203125" bestFit="1" customWidth="1"/>
    <col min="10" max="10" width="19.33203125" bestFit="1" customWidth="1"/>
    <col min="11" max="11" width="20.1640625" bestFit="1" customWidth="1"/>
    <col min="12" max="12" width="21.6640625" bestFit="1" customWidth="1"/>
    <col min="13" max="14" width="15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I1" t="s">
        <v>30</v>
      </c>
      <c r="J1" t="s">
        <v>1</v>
      </c>
      <c r="K1" t="s">
        <v>2</v>
      </c>
      <c r="L1" t="s">
        <v>29</v>
      </c>
      <c r="M1" t="s">
        <v>3</v>
      </c>
    </row>
    <row r="2" spans="1:13" x14ac:dyDescent="0.2">
      <c r="A2" t="s">
        <v>62</v>
      </c>
      <c r="B2" s="2">
        <f>J2</f>
        <v>159838124.24000001</v>
      </c>
      <c r="C2" s="2">
        <f>K2</f>
        <v>206943446.19999999</v>
      </c>
      <c r="D2" s="2">
        <f>B2-C2</f>
        <v>-47105321.959999979</v>
      </c>
      <c r="E2" s="2">
        <f>M2</f>
        <v>269508232.68000001</v>
      </c>
      <c r="F2" s="1">
        <v>2182461833.3800001</v>
      </c>
      <c r="I2" t="s">
        <v>62</v>
      </c>
      <c r="J2" s="1">
        <v>159838124.24000001</v>
      </c>
      <c r="K2" s="1">
        <v>206943446.19999999</v>
      </c>
      <c r="L2" s="1">
        <f t="shared" ref="L2" si="0">J2-K2</f>
        <v>-47105321.959999979</v>
      </c>
      <c r="M2" s="1">
        <v>269508232.68000001</v>
      </c>
    </row>
    <row r="3" spans="1:13" x14ac:dyDescent="0.2">
      <c r="A3" t="s">
        <v>63</v>
      </c>
      <c r="B3" s="2">
        <f>J3-B2</f>
        <v>177160947.89999998</v>
      </c>
      <c r="C3" s="2">
        <f>K3-C2</f>
        <v>681544525.18000007</v>
      </c>
      <c r="D3" s="2">
        <f t="shared" ref="D3:D8" si="1">B3-C3</f>
        <v>-504383577.28000009</v>
      </c>
      <c r="E3" s="2">
        <f>M3-E2</f>
        <v>268889385.82999998</v>
      </c>
      <c r="F3" s="1">
        <v>2218112042.8899999</v>
      </c>
      <c r="I3" t="s">
        <v>63</v>
      </c>
      <c r="J3" s="1">
        <v>336999072.13999999</v>
      </c>
      <c r="K3" s="1">
        <v>888487971.38</v>
      </c>
      <c r="L3" s="1">
        <f t="shared" ref="L3:L25" si="2">J3-K3</f>
        <v>-551488899.24000001</v>
      </c>
      <c r="M3" s="1">
        <v>538397618.50999999</v>
      </c>
    </row>
    <row r="4" spans="1:13" x14ac:dyDescent="0.2">
      <c r="A4" t="s">
        <v>64</v>
      </c>
      <c r="B4" s="2">
        <f>J4-B3-B2</f>
        <v>167136261</v>
      </c>
      <c r="C4" s="2">
        <f>K4-C3-C2</f>
        <v>458433328.92999989</v>
      </c>
      <c r="D4" s="2">
        <f t="shared" si="1"/>
        <v>-291297067.92999989</v>
      </c>
      <c r="E4" s="2">
        <f>M4-E3-E2</f>
        <v>254429654.03999996</v>
      </c>
      <c r="F4" s="1">
        <v>2484456133.7800002</v>
      </c>
      <c r="I4" t="s">
        <v>64</v>
      </c>
      <c r="J4" s="1">
        <v>504135333.13999999</v>
      </c>
      <c r="K4" s="1">
        <v>1346921300.3099999</v>
      </c>
      <c r="L4" s="1">
        <f t="shared" si="2"/>
        <v>-842785967.16999996</v>
      </c>
      <c r="M4" s="1">
        <v>792827272.54999995</v>
      </c>
    </row>
    <row r="5" spans="1:13" x14ac:dyDescent="0.2">
      <c r="A5" t="s">
        <v>65</v>
      </c>
      <c r="B5" s="2">
        <f>J5-B4-B3-B2</f>
        <v>197096192.01999998</v>
      </c>
      <c r="C5" s="2">
        <f>K5-C4-C3-C2</f>
        <v>491959678.28000003</v>
      </c>
      <c r="D5" s="2">
        <f t="shared" si="1"/>
        <v>-294863486.26000005</v>
      </c>
      <c r="E5" s="2">
        <f>M5-E4-E3-E2</f>
        <v>290332589.95000011</v>
      </c>
      <c r="F5" s="1">
        <v>2310151290.98</v>
      </c>
      <c r="I5" t="s">
        <v>65</v>
      </c>
      <c r="J5" s="1">
        <v>701231525.15999997</v>
      </c>
      <c r="K5" s="1">
        <v>1838880978.5899999</v>
      </c>
      <c r="L5" s="1">
        <f t="shared" si="2"/>
        <v>-1137649453.4299998</v>
      </c>
      <c r="M5" s="1">
        <v>1083159862.5</v>
      </c>
    </row>
    <row r="6" spans="1:13" x14ac:dyDescent="0.2">
      <c r="A6" t="s">
        <v>66</v>
      </c>
      <c r="B6" s="2">
        <f>J6-B5-B4-B3-B2</f>
        <v>181722067.67000008</v>
      </c>
      <c r="C6" s="2">
        <f>K6-C5-C4-C3-C2</f>
        <v>478783240.62000018</v>
      </c>
      <c r="D6" s="2">
        <f t="shared" si="1"/>
        <v>-297061172.95000011</v>
      </c>
      <c r="E6" s="2">
        <f>M6-E5-E4-E3-E2</f>
        <v>290549169.90000015</v>
      </c>
      <c r="F6" s="1">
        <v>2472065285.3099999</v>
      </c>
      <c r="I6" t="s">
        <v>66</v>
      </c>
      <c r="J6" s="1">
        <v>882953592.83000004</v>
      </c>
      <c r="K6" s="1">
        <v>2317664219.21</v>
      </c>
      <c r="L6" s="1">
        <f t="shared" si="2"/>
        <v>-1434710626.3800001</v>
      </c>
      <c r="M6" s="1">
        <v>1373709032.4000001</v>
      </c>
    </row>
    <row r="7" spans="1:13" x14ac:dyDescent="0.2">
      <c r="A7" t="s">
        <v>67</v>
      </c>
      <c r="B7" s="2">
        <f>J7-B6-B5-B4-B3-B2</f>
        <v>274794268.01999986</v>
      </c>
      <c r="C7" s="2">
        <f>K7-C6-C5-C4-C3-C2</f>
        <v>497125588.45999986</v>
      </c>
      <c r="D7" s="2">
        <f t="shared" si="1"/>
        <v>-222331320.44</v>
      </c>
      <c r="E7" s="2">
        <f>M7-E6-E5-E4-E3-E2</f>
        <v>280915556.02000004</v>
      </c>
      <c r="F7" s="1">
        <v>2582303331.2800002</v>
      </c>
      <c r="I7" t="s">
        <v>67</v>
      </c>
      <c r="J7" s="1">
        <v>1157747860.8499999</v>
      </c>
      <c r="K7" s="1">
        <v>2814789807.6700001</v>
      </c>
      <c r="L7" s="1">
        <f t="shared" si="2"/>
        <v>-1657041946.8200002</v>
      </c>
      <c r="M7" s="1">
        <v>1654624588.4200001</v>
      </c>
    </row>
    <row r="8" spans="1:13" x14ac:dyDescent="0.2">
      <c r="A8" t="s">
        <v>68</v>
      </c>
      <c r="B8" s="2">
        <f>J8</f>
        <v>182247660.33000001</v>
      </c>
      <c r="C8" s="2">
        <f>K8</f>
        <v>498627807.41000003</v>
      </c>
      <c r="D8" s="2">
        <f t="shared" si="1"/>
        <v>-316380147.08000004</v>
      </c>
      <c r="E8" s="2">
        <f>M8</f>
        <v>267126053.37</v>
      </c>
      <c r="F8" s="1">
        <v>2358552434.6100001</v>
      </c>
      <c r="I8" t="s">
        <v>68</v>
      </c>
      <c r="J8" s="1">
        <v>182247660.33000001</v>
      </c>
      <c r="K8" s="1">
        <v>498627807.41000003</v>
      </c>
      <c r="L8" s="1">
        <f t="shared" si="2"/>
        <v>-316380147.08000004</v>
      </c>
      <c r="M8" s="1">
        <v>267126053.37</v>
      </c>
    </row>
    <row r="9" spans="1:13" x14ac:dyDescent="0.2">
      <c r="A9" t="s">
        <v>69</v>
      </c>
      <c r="B9" s="2">
        <f>J9-B8</f>
        <v>192110229.71000001</v>
      </c>
      <c r="C9" s="2">
        <f>K9-C8</f>
        <v>496388666.26999992</v>
      </c>
      <c r="D9" s="2">
        <f t="shared" ref="D9:D14" si="3">B9-C9</f>
        <v>-304278436.55999994</v>
      </c>
      <c r="E9" s="2">
        <f>M9-E8</f>
        <v>290961156.59000003</v>
      </c>
      <c r="F9" s="1">
        <v>2475100420.6199999</v>
      </c>
      <c r="I9" t="s">
        <v>69</v>
      </c>
      <c r="J9" s="1">
        <v>374357890.04000002</v>
      </c>
      <c r="K9" s="1">
        <v>995016473.67999995</v>
      </c>
      <c r="L9" s="1">
        <f t="shared" si="2"/>
        <v>-620658583.63999987</v>
      </c>
      <c r="M9" s="1">
        <v>558087209.96000004</v>
      </c>
    </row>
    <row r="10" spans="1:13" x14ac:dyDescent="0.2">
      <c r="A10" t="s">
        <v>70</v>
      </c>
      <c r="B10" s="2">
        <f>J10-B9-B8</f>
        <v>198790287.78999999</v>
      </c>
      <c r="C10" s="2">
        <f>K10-C9-C8</f>
        <v>547846121.30999994</v>
      </c>
      <c r="D10" s="2">
        <f t="shared" si="3"/>
        <v>-349055833.51999998</v>
      </c>
      <c r="E10" s="2">
        <f>M10-E9-E8</f>
        <v>320310016.61000001</v>
      </c>
      <c r="F10" s="1">
        <v>2477727567.0100002</v>
      </c>
      <c r="I10" t="s">
        <v>70</v>
      </c>
      <c r="J10" s="1">
        <v>573148177.83000004</v>
      </c>
      <c r="K10" s="1">
        <v>1542862594.99</v>
      </c>
      <c r="L10" s="1">
        <f t="shared" si="2"/>
        <v>-969714417.15999997</v>
      </c>
      <c r="M10" s="1">
        <v>878397226.57000005</v>
      </c>
    </row>
    <row r="11" spans="1:13" x14ac:dyDescent="0.2">
      <c r="A11" t="s">
        <v>71</v>
      </c>
      <c r="B11" s="2">
        <f>J11-B10-B9-B8</f>
        <v>206162483.17999998</v>
      </c>
      <c r="C11" s="2">
        <f>K11-C10-C9-C8</f>
        <v>554151958.26999998</v>
      </c>
      <c r="D11" s="2">
        <f t="shared" si="3"/>
        <v>-347989475.09000003</v>
      </c>
      <c r="E11" s="2">
        <f>M11-E10-E9-E8</f>
        <v>374156331.52999985</v>
      </c>
      <c r="F11" s="1">
        <v>2413979923.25</v>
      </c>
      <c r="I11" t="s">
        <v>71</v>
      </c>
      <c r="J11" s="1">
        <v>779310661.00999999</v>
      </c>
      <c r="K11" s="1">
        <v>2097014553.26</v>
      </c>
      <c r="L11" s="1">
        <f t="shared" si="2"/>
        <v>-1317703892.25</v>
      </c>
      <c r="M11" s="1">
        <v>1252553558.0999999</v>
      </c>
    </row>
    <row r="12" spans="1:13" x14ac:dyDescent="0.2">
      <c r="A12" t="s">
        <v>72</v>
      </c>
      <c r="B12" s="2">
        <f>J12-B11-B10-B9-B8</f>
        <v>206436268.62000003</v>
      </c>
      <c r="C12" s="2">
        <f>K12-C11-C10-C9-C8</f>
        <v>541575542.04999995</v>
      </c>
      <c r="D12" s="2">
        <f t="shared" si="3"/>
        <v>-335139273.42999995</v>
      </c>
      <c r="E12" s="2">
        <f>M12-E11-E10-E9-E8</f>
        <v>306887757.96000016</v>
      </c>
      <c r="F12" s="1">
        <v>2631681111.02</v>
      </c>
      <c r="I12" t="s">
        <v>72</v>
      </c>
      <c r="J12" s="1">
        <v>985746929.63</v>
      </c>
      <c r="K12" s="1">
        <v>2638590095.3099999</v>
      </c>
      <c r="L12" s="1">
        <f t="shared" si="2"/>
        <v>-1652843165.6799998</v>
      </c>
      <c r="M12" s="1">
        <v>1559441316.0599999</v>
      </c>
    </row>
    <row r="13" spans="1:13" x14ac:dyDescent="0.2">
      <c r="A13" t="s">
        <v>73</v>
      </c>
      <c r="B13" s="2">
        <f>J13-B12-B11-B10-B9-B8</f>
        <v>298349273.67999983</v>
      </c>
      <c r="C13" s="2">
        <f>K13-C12-C11-C10-C9-C8</f>
        <v>562497909.88000035</v>
      </c>
      <c r="D13" s="2">
        <f t="shared" si="3"/>
        <v>-264148636.20000052</v>
      </c>
      <c r="E13" s="2">
        <f>M13-E12-E11-E10-E9-E8</f>
        <v>362562099.65000021</v>
      </c>
      <c r="F13" s="1">
        <v>2693052235.6700001</v>
      </c>
      <c r="I13" t="s">
        <v>73</v>
      </c>
      <c r="J13" s="1">
        <v>1284096203.3099999</v>
      </c>
      <c r="K13" s="1">
        <v>3201088005.1900001</v>
      </c>
      <c r="L13" s="1">
        <f t="shared" si="2"/>
        <v>-1916991801.8800001</v>
      </c>
      <c r="M13" s="1">
        <v>1922003415.71</v>
      </c>
    </row>
    <row r="14" spans="1:13" x14ac:dyDescent="0.2">
      <c r="A14" t="s">
        <v>74</v>
      </c>
      <c r="B14" s="2">
        <f>J14</f>
        <v>191212947.41999999</v>
      </c>
      <c r="C14" s="2">
        <f>K14</f>
        <v>558437512.80999994</v>
      </c>
      <c r="D14" s="2">
        <f t="shared" si="3"/>
        <v>-367224565.38999999</v>
      </c>
      <c r="E14" s="2">
        <f>M14</f>
        <v>329684175.51999998</v>
      </c>
      <c r="F14" s="1">
        <v>2551557388.1599998</v>
      </c>
      <c r="I14" t="s">
        <v>74</v>
      </c>
      <c r="J14" s="1">
        <v>191212947.41999999</v>
      </c>
      <c r="K14" s="1">
        <v>558437512.80999994</v>
      </c>
      <c r="L14" s="1">
        <f t="shared" si="2"/>
        <v>-367224565.38999999</v>
      </c>
      <c r="M14" s="1">
        <v>329684175.51999998</v>
      </c>
    </row>
    <row r="15" spans="1:13" x14ac:dyDescent="0.2">
      <c r="A15" t="s">
        <v>75</v>
      </c>
      <c r="B15" s="2">
        <f>J15-B14</f>
        <v>190159508.00000003</v>
      </c>
      <c r="C15" s="2">
        <f>K15-C14</f>
        <v>592707234.82000017</v>
      </c>
      <c r="D15" s="2">
        <f t="shared" ref="D15:D20" si="4">B15-C15</f>
        <v>-402547726.82000017</v>
      </c>
      <c r="E15" s="2">
        <f>M15-E14</f>
        <v>341457355.09000003</v>
      </c>
      <c r="F15" s="1">
        <v>2518767979.5</v>
      </c>
      <c r="I15" t="s">
        <v>75</v>
      </c>
      <c r="J15" s="1">
        <v>381372455.42000002</v>
      </c>
      <c r="K15" s="1">
        <v>1151144747.6300001</v>
      </c>
      <c r="L15" s="1">
        <f t="shared" si="2"/>
        <v>-769772292.21000004</v>
      </c>
      <c r="M15" s="1">
        <v>671141530.61000001</v>
      </c>
    </row>
    <row r="16" spans="1:13" x14ac:dyDescent="0.2">
      <c r="A16" t="s">
        <v>76</v>
      </c>
      <c r="B16" s="2">
        <f>J16-B15-B14</f>
        <v>192923472.18000004</v>
      </c>
      <c r="C16" s="2">
        <f>K16-C15-C14</f>
        <v>569734851.32999992</v>
      </c>
      <c r="D16" s="2">
        <f t="shared" si="4"/>
        <v>-376811379.14999986</v>
      </c>
      <c r="E16" s="2">
        <f>M16-E15-E14</f>
        <v>355129791.63</v>
      </c>
      <c r="F16" s="1">
        <v>2651393330.5</v>
      </c>
      <c r="I16" t="s">
        <v>76</v>
      </c>
      <c r="J16" s="1">
        <v>574295927.60000002</v>
      </c>
      <c r="K16" s="1">
        <v>1720879598.96</v>
      </c>
      <c r="L16" s="1">
        <f t="shared" si="2"/>
        <v>-1146583671.3600001</v>
      </c>
      <c r="M16" s="1">
        <v>1026271322.24</v>
      </c>
    </row>
    <row r="17" spans="1:13" x14ac:dyDescent="0.2">
      <c r="A17" t="s">
        <v>77</v>
      </c>
      <c r="B17" s="2">
        <f>J17-B16-B15-B14</f>
        <v>195185669.25999996</v>
      </c>
      <c r="C17" s="2">
        <f>K17-C16-C15-C14</f>
        <v>617094086.98999977</v>
      </c>
      <c r="D17" s="2">
        <f t="shared" si="4"/>
        <v>-421908417.72999978</v>
      </c>
      <c r="E17" s="2">
        <f>M17-E16-E15-E14</f>
        <v>391003062.56999993</v>
      </c>
      <c r="F17" s="1">
        <v>2651186813.8600001</v>
      </c>
      <c r="I17" t="s">
        <v>77</v>
      </c>
      <c r="J17" s="1">
        <v>769481596.86000001</v>
      </c>
      <c r="K17" s="1">
        <v>2337973685.9499998</v>
      </c>
      <c r="L17" s="1">
        <f t="shared" si="2"/>
        <v>-1568492089.0899997</v>
      </c>
      <c r="M17" s="1">
        <v>1417274384.8099999</v>
      </c>
    </row>
    <row r="18" spans="1:13" x14ac:dyDescent="0.2">
      <c r="A18" t="s">
        <v>78</v>
      </c>
      <c r="B18" s="2">
        <f>J18-B17-B16-B15-B14</f>
        <v>201782348.25999996</v>
      </c>
      <c r="C18" s="2">
        <f>K18-C17-C16-C15-C14</f>
        <v>610295629.94000006</v>
      </c>
      <c r="D18" s="2">
        <f t="shared" si="4"/>
        <v>-408513281.68000007</v>
      </c>
      <c r="E18" s="2">
        <f>M18-E17-E16-E15-E14</f>
        <v>9.9999904632568359E-3</v>
      </c>
      <c r="F18" s="1">
        <v>2790222491.1599998</v>
      </c>
      <c r="I18" t="s">
        <v>78</v>
      </c>
      <c r="J18" s="1">
        <v>971263945.12</v>
      </c>
      <c r="K18" s="1">
        <v>2948269315.8899999</v>
      </c>
      <c r="L18" s="1">
        <f t="shared" si="2"/>
        <v>-1977005370.77</v>
      </c>
      <c r="M18" s="1">
        <v>1417274384.8199999</v>
      </c>
    </row>
    <row r="19" spans="1:13" x14ac:dyDescent="0.2">
      <c r="A19" t="s">
        <v>79</v>
      </c>
      <c r="B19" s="2">
        <f>J19-B18-B17-B16-B15-B14</f>
        <v>296804892.28000009</v>
      </c>
      <c r="C19" s="2">
        <f>K19-C18-C17-C16-C15-C14</f>
        <v>640899827.86000013</v>
      </c>
      <c r="D19" s="2">
        <f t="shared" si="4"/>
        <v>-344094935.58000004</v>
      </c>
      <c r="E19" s="2">
        <f>M19-E18-E17-E16-E15-E14</f>
        <v>848207770.24000025</v>
      </c>
      <c r="F19" s="1">
        <v>3290671816.3600001</v>
      </c>
      <c r="I19" t="s">
        <v>79</v>
      </c>
      <c r="J19" s="1">
        <v>1268068837.4000001</v>
      </c>
      <c r="K19" s="1">
        <v>3589169143.75</v>
      </c>
      <c r="L19" s="1">
        <f t="shared" si="2"/>
        <v>-2321100306.3499999</v>
      </c>
      <c r="M19" s="1">
        <v>2265482155.0599999</v>
      </c>
    </row>
    <row r="20" spans="1:13" x14ac:dyDescent="0.2">
      <c r="A20" t="s">
        <v>80</v>
      </c>
      <c r="B20" s="2">
        <f>J20</f>
        <v>204633166.50999999</v>
      </c>
      <c r="C20" s="2">
        <f>K20</f>
        <v>640775356.75999999</v>
      </c>
      <c r="D20" s="2">
        <f t="shared" si="4"/>
        <v>-436142190.25</v>
      </c>
      <c r="E20" s="2">
        <f>M20</f>
        <v>374855959.76999998</v>
      </c>
      <c r="F20" s="1">
        <v>3049152459.8000002</v>
      </c>
      <c r="I20" t="s">
        <v>80</v>
      </c>
      <c r="J20" s="1">
        <v>204633166.50999999</v>
      </c>
      <c r="K20" s="1">
        <v>640775356.75999999</v>
      </c>
      <c r="L20" s="1">
        <f t="shared" si="2"/>
        <v>-436142190.25</v>
      </c>
      <c r="M20" s="1">
        <v>374855959.76999998</v>
      </c>
    </row>
    <row r="21" spans="1:13" x14ac:dyDescent="0.2">
      <c r="A21" t="s">
        <v>81</v>
      </c>
      <c r="B21" s="2">
        <f>J21-B20</f>
        <v>205609282.5</v>
      </c>
      <c r="C21" s="2">
        <f>K21-C20</f>
        <v>666712519.37000012</v>
      </c>
      <c r="D21" s="2">
        <f t="shared" ref="D21:D26" si="5">B21-C21</f>
        <v>-461103236.87000012</v>
      </c>
      <c r="E21" s="2">
        <f>M21-E20</f>
        <v>397811621.03999996</v>
      </c>
      <c r="F21" s="1">
        <v>2877956837.8099999</v>
      </c>
      <c r="I21" t="s">
        <v>81</v>
      </c>
      <c r="J21" s="1">
        <v>410242449.00999999</v>
      </c>
      <c r="K21" s="1">
        <v>1307487876.1300001</v>
      </c>
      <c r="L21" s="1">
        <f t="shared" si="2"/>
        <v>-897245427.12000012</v>
      </c>
      <c r="M21" s="1">
        <v>772667580.80999994</v>
      </c>
    </row>
    <row r="22" spans="1:13" x14ac:dyDescent="0.2">
      <c r="A22" t="s">
        <v>82</v>
      </c>
      <c r="B22" s="2">
        <f>J22-B21-B20</f>
        <v>207343772.40999997</v>
      </c>
      <c r="C22" s="2">
        <f>K22-C21-C20</f>
        <v>669303180.06999993</v>
      </c>
      <c r="D22" s="2">
        <f t="shared" si="5"/>
        <v>-461959407.65999997</v>
      </c>
      <c r="E22" s="2">
        <f>M22-E21-E20</f>
        <v>422457149.71000004</v>
      </c>
      <c r="F22" s="1">
        <v>3021593415.9400001</v>
      </c>
      <c r="I22" t="s">
        <v>82</v>
      </c>
      <c r="J22" s="1">
        <v>617586221.41999996</v>
      </c>
      <c r="K22" s="1">
        <v>1976791056.2</v>
      </c>
      <c r="L22" s="1">
        <f t="shared" si="2"/>
        <v>-1359204834.7800002</v>
      </c>
      <c r="M22" s="1">
        <v>1195124730.52</v>
      </c>
    </row>
    <row r="23" spans="1:13" x14ac:dyDescent="0.2">
      <c r="A23" t="s">
        <v>83</v>
      </c>
      <c r="B23" s="2">
        <f>J23-B22-B21-B20</f>
        <v>220912774.37</v>
      </c>
      <c r="C23" s="2">
        <f>K23-C22-C21-C20</f>
        <v>698033890.31999993</v>
      </c>
      <c r="D23" s="2">
        <f t="shared" si="5"/>
        <v>-477121115.94999993</v>
      </c>
      <c r="E23" s="2">
        <f>M23-E22-E21-E20</f>
        <v>526943002.16000009</v>
      </c>
      <c r="F23" s="1">
        <v>2930774711.0599999</v>
      </c>
      <c r="I23" t="s">
        <v>83</v>
      </c>
      <c r="J23" s="1">
        <v>838498995.78999996</v>
      </c>
      <c r="K23" s="1">
        <v>2674824946.52</v>
      </c>
      <c r="L23" s="1">
        <f t="shared" si="2"/>
        <v>-1836325950.73</v>
      </c>
      <c r="M23" s="1">
        <v>1722067732.6800001</v>
      </c>
    </row>
    <row r="24" spans="1:13" x14ac:dyDescent="0.2">
      <c r="A24" t="s">
        <v>84</v>
      </c>
      <c r="B24" s="2">
        <f>J24-B23-B22-B21-B20</f>
        <v>234184322.01999998</v>
      </c>
      <c r="C24" s="2">
        <f>K24-C23-C22-C21-C20</f>
        <v>753475094.68000007</v>
      </c>
      <c r="D24" s="2">
        <f t="shared" si="5"/>
        <v>-519290772.66000009</v>
      </c>
      <c r="E24" s="2">
        <f>M24-E23-E22-E21-E20</f>
        <v>445416321.3099997</v>
      </c>
      <c r="F24" s="1">
        <v>3205777589.0300002</v>
      </c>
      <c r="I24" t="s">
        <v>84</v>
      </c>
      <c r="J24" s="1">
        <v>1072683317.8099999</v>
      </c>
      <c r="K24" s="1">
        <v>3428300041.1999998</v>
      </c>
      <c r="L24" s="1">
        <f t="shared" si="2"/>
        <v>-2355616723.3899999</v>
      </c>
      <c r="M24" s="1">
        <v>2167484053.9899998</v>
      </c>
    </row>
    <row r="25" spans="1:13" x14ac:dyDescent="0.2">
      <c r="A25" t="s">
        <v>85</v>
      </c>
      <c r="B25" s="2">
        <f>J25-B24-B23-B22-B21-B20</f>
        <v>345942747.67000008</v>
      </c>
      <c r="C25" s="2">
        <f>K25-C24-C23-C22-C21-C20</f>
        <v>787920950.41000056</v>
      </c>
      <c r="D25" s="2">
        <f t="shared" si="5"/>
        <v>-441978202.74000049</v>
      </c>
      <c r="E25" s="2">
        <f>M25-E24-E23-E22-E21-E20</f>
        <v>524125072.43000054</v>
      </c>
      <c r="F25" s="1">
        <v>3404146460.1799998</v>
      </c>
      <c r="I25" t="s">
        <v>85</v>
      </c>
      <c r="J25" s="1">
        <v>1418626065.48</v>
      </c>
      <c r="K25" s="1">
        <v>4216220991.6100001</v>
      </c>
      <c r="L25" s="1">
        <f t="shared" si="2"/>
        <v>-2797594926.1300001</v>
      </c>
      <c r="M25" s="1">
        <v>2691609126.4200001</v>
      </c>
    </row>
    <row r="26" spans="1:13" x14ac:dyDescent="0.2">
      <c r="A26" t="s">
        <v>56</v>
      </c>
      <c r="B26" s="2">
        <f>J26</f>
        <v>235341255.43000001</v>
      </c>
      <c r="C26" s="2">
        <f>K26</f>
        <v>780900609.51999998</v>
      </c>
      <c r="D26" s="2">
        <f t="shared" si="5"/>
        <v>-545559354.08999991</v>
      </c>
      <c r="E26" s="2">
        <f>M26</f>
        <v>471635839.95999998</v>
      </c>
      <c r="F26" s="1">
        <v>3184679534.6199999</v>
      </c>
      <c r="I26" t="s">
        <v>56</v>
      </c>
      <c r="J26" s="1">
        <v>235341255.43000001</v>
      </c>
      <c r="K26" s="1">
        <v>780900609.51999998</v>
      </c>
      <c r="L26" s="1">
        <f t="shared" ref="L26:L31" si="6">J26-K26</f>
        <v>-545559354.08999991</v>
      </c>
      <c r="M26" s="1">
        <v>471635839.95999998</v>
      </c>
    </row>
    <row r="27" spans="1:13" x14ac:dyDescent="0.2">
      <c r="A27" t="s">
        <v>57</v>
      </c>
      <c r="B27" s="2">
        <f>J27-B26</f>
        <v>239546733.77999997</v>
      </c>
      <c r="C27" s="2">
        <f>K27-C26</f>
        <v>805909487.6400001</v>
      </c>
      <c r="D27" s="2">
        <f t="shared" ref="D27:D31" si="7">B27-C27</f>
        <v>-566362753.86000013</v>
      </c>
      <c r="E27" s="2">
        <f>M27-E26</f>
        <v>488771612.62000006</v>
      </c>
      <c r="F27" s="1">
        <v>3264950029.48</v>
      </c>
      <c r="I27" t="s">
        <v>57</v>
      </c>
      <c r="J27" s="1">
        <v>474887989.20999998</v>
      </c>
      <c r="K27" s="1">
        <v>1586810097.1600001</v>
      </c>
      <c r="L27" s="1">
        <f t="shared" si="6"/>
        <v>-1111922107.95</v>
      </c>
      <c r="M27" s="1">
        <v>960407452.58000004</v>
      </c>
    </row>
    <row r="28" spans="1:13" x14ac:dyDescent="0.2">
      <c r="A28" t="s">
        <v>58</v>
      </c>
      <c r="B28" s="2">
        <f>J28-B27-B26</f>
        <v>237539805.25000006</v>
      </c>
      <c r="C28" s="2">
        <f>K28-C27-C26</f>
        <v>500886764.15999985</v>
      </c>
      <c r="D28" s="2">
        <f t="shared" si="7"/>
        <v>-263346958.90999979</v>
      </c>
      <c r="E28" s="2">
        <f>M28-E27-E26</f>
        <v>493020162.89999992</v>
      </c>
      <c r="F28" s="1">
        <v>3291333184.6900001</v>
      </c>
      <c r="I28" t="s">
        <v>58</v>
      </c>
      <c r="J28" s="1">
        <v>712427794.46000004</v>
      </c>
      <c r="K28" s="1">
        <v>2087696861.3199999</v>
      </c>
      <c r="L28" s="1">
        <f t="shared" si="6"/>
        <v>-1375269066.8599999</v>
      </c>
      <c r="M28" s="1">
        <v>1453427615.48</v>
      </c>
    </row>
    <row r="29" spans="1:13" x14ac:dyDescent="0.2">
      <c r="A29" t="s">
        <v>59</v>
      </c>
      <c r="B29" s="2">
        <f>J29-B28-B27-B26</f>
        <v>247617686.23000008</v>
      </c>
      <c r="C29" s="2">
        <f>K29-C28-C27-C26</f>
        <v>696173866.85000014</v>
      </c>
      <c r="D29" s="2">
        <f t="shared" si="7"/>
        <v>-448556180.62000006</v>
      </c>
      <c r="E29" s="2">
        <f>M29-E28-E27-E26</f>
        <v>634447559.76999998</v>
      </c>
      <c r="F29" s="1">
        <v>3307935204.29</v>
      </c>
      <c r="I29" t="s">
        <v>59</v>
      </c>
      <c r="J29" s="1">
        <v>960045480.69000006</v>
      </c>
      <c r="K29" s="1">
        <v>2783870728.1700001</v>
      </c>
      <c r="L29" s="1">
        <f t="shared" si="6"/>
        <v>-1823825247.48</v>
      </c>
      <c r="M29" s="1">
        <v>2087875175.25</v>
      </c>
    </row>
    <row r="30" spans="1:13" x14ac:dyDescent="0.2">
      <c r="A30" t="s">
        <v>60</v>
      </c>
      <c r="B30" s="2">
        <f>J30-B29-B28-B27-B26</f>
        <v>245434867.01000005</v>
      </c>
      <c r="C30" s="2">
        <f>K30-C29-C28-C27-C26</f>
        <v>1290583121.1199996</v>
      </c>
      <c r="D30" s="2">
        <f t="shared" si="7"/>
        <v>-1045148254.1099997</v>
      </c>
      <c r="E30" s="2">
        <f>M30-E29-E28-E27-E26</f>
        <v>516346126.03000027</v>
      </c>
      <c r="F30" s="1">
        <v>3318185813.8400002</v>
      </c>
      <c r="I30" t="s">
        <v>60</v>
      </c>
      <c r="J30" s="1">
        <v>1205480347.7</v>
      </c>
      <c r="K30" s="1">
        <v>4074453849.29</v>
      </c>
      <c r="L30" s="1">
        <f t="shared" si="6"/>
        <v>-2868973501.5900002</v>
      </c>
      <c r="M30" s="1">
        <v>2604221301.2800002</v>
      </c>
    </row>
    <row r="31" spans="1:13" x14ac:dyDescent="0.2">
      <c r="A31" t="s">
        <v>61</v>
      </c>
      <c r="B31" s="2">
        <f>J31-B30-B29-B28-B27-B26</f>
        <v>372849591.76000005</v>
      </c>
      <c r="C31" s="2">
        <f>K31-C30-C29-C28-C27-C26</f>
        <v>891700638.48999953</v>
      </c>
      <c r="D31" s="2">
        <f t="shared" si="7"/>
        <v>-518851046.72999948</v>
      </c>
      <c r="E31" s="2">
        <f>M31-E30-E29-E28-E27-E26</f>
        <v>565977294.52999973</v>
      </c>
      <c r="F31" s="1">
        <v>3793918470.71</v>
      </c>
      <c r="I31" t="s">
        <v>61</v>
      </c>
      <c r="J31" s="1">
        <v>1578329939.46</v>
      </c>
      <c r="K31" s="1">
        <v>4966154487.7799997</v>
      </c>
      <c r="L31" s="1">
        <f t="shared" si="6"/>
        <v>-3387824548.3199997</v>
      </c>
      <c r="M31" s="1">
        <v>3170198595.8099999</v>
      </c>
    </row>
    <row r="32" spans="1:13" x14ac:dyDescent="0.2">
      <c r="A32" t="s">
        <v>5</v>
      </c>
      <c r="B32" s="2">
        <v>309101644.10000002</v>
      </c>
      <c r="C32" s="2">
        <v>905089285.51999998</v>
      </c>
      <c r="D32" s="2">
        <f>B32-C32</f>
        <v>-595987641.41999996</v>
      </c>
      <c r="E32" s="2">
        <v>168691536.28999999</v>
      </c>
      <c r="F32" s="2">
        <v>3458469913.0300002</v>
      </c>
      <c r="I32" t="s">
        <v>5</v>
      </c>
      <c r="J32" s="1">
        <v>309101644.10000002</v>
      </c>
      <c r="K32" s="1">
        <v>905089285.51999998</v>
      </c>
      <c r="L32" s="1">
        <f>J32-K32</f>
        <v>-595987641.41999996</v>
      </c>
      <c r="M32" s="1">
        <v>168691536.28999999</v>
      </c>
    </row>
    <row r="33" spans="1:13" x14ac:dyDescent="0.2">
      <c r="A33" t="s">
        <v>6</v>
      </c>
      <c r="B33" s="2">
        <f>J33-B32</f>
        <v>317882507.63</v>
      </c>
      <c r="C33" s="2">
        <f>K33-C32</f>
        <v>918610406.42000008</v>
      </c>
      <c r="D33" s="2">
        <f t="shared" ref="D33:D54" si="8">B33-C33</f>
        <v>-600727898.79000008</v>
      </c>
      <c r="E33" s="2">
        <f>M33-E32</f>
        <v>566004462.97000003</v>
      </c>
      <c r="F33" s="2">
        <v>3402922826.29</v>
      </c>
      <c r="I33" t="s">
        <v>6</v>
      </c>
      <c r="J33" s="1">
        <v>626984151.73000002</v>
      </c>
      <c r="K33" s="1">
        <v>1823699691.9400001</v>
      </c>
      <c r="L33" s="1">
        <f>J33-K33</f>
        <v>-1196715540.21</v>
      </c>
      <c r="M33" s="1">
        <v>734695999.25999999</v>
      </c>
    </row>
    <row r="34" spans="1:13" x14ac:dyDescent="0.2">
      <c r="A34" t="s">
        <v>7</v>
      </c>
      <c r="B34" s="2">
        <f>J34-B33-B32</f>
        <v>344769187.03999996</v>
      </c>
      <c r="C34" s="2">
        <f>K34-C33-C32</f>
        <v>936119110.75999975</v>
      </c>
      <c r="D34" s="2">
        <f t="shared" si="8"/>
        <v>-591349923.71999979</v>
      </c>
      <c r="E34" s="2">
        <f>M34-E33-E32</f>
        <v>633105096.1099999</v>
      </c>
      <c r="F34" s="2">
        <v>3510063983.5300002</v>
      </c>
      <c r="I34" t="s">
        <v>7</v>
      </c>
      <c r="J34" s="1">
        <v>971753338.76999998</v>
      </c>
      <c r="K34" s="1">
        <v>2759818802.6999998</v>
      </c>
      <c r="L34" s="1">
        <f t="shared" ref="L34:L55" si="9">J34-K34</f>
        <v>-1788065463.9299998</v>
      </c>
      <c r="M34" s="1">
        <v>1367801095.3699999</v>
      </c>
    </row>
    <row r="35" spans="1:13" x14ac:dyDescent="0.2">
      <c r="A35" t="s">
        <v>8</v>
      </c>
      <c r="B35" s="2">
        <f>J35-B34-B33-B32</f>
        <v>342149763.83999991</v>
      </c>
      <c r="C35" s="2">
        <f>K35-C34-C33-C32</f>
        <v>947821579.78000021</v>
      </c>
      <c r="D35" s="2">
        <f t="shared" si="8"/>
        <v>-605671815.9400003</v>
      </c>
      <c r="E35" s="2">
        <f>M35-E34-E33-E32</f>
        <v>753348526.12000012</v>
      </c>
      <c r="F35" s="2">
        <v>3307207495.6199999</v>
      </c>
      <c r="I35" t="s">
        <v>8</v>
      </c>
      <c r="J35" s="1">
        <v>1313903102.6099999</v>
      </c>
      <c r="K35" s="1">
        <v>3707640382.48</v>
      </c>
      <c r="L35" s="1">
        <f t="shared" si="9"/>
        <v>-2393737279.8699999</v>
      </c>
      <c r="M35" s="1">
        <v>2121149621.49</v>
      </c>
    </row>
    <row r="36" spans="1:13" x14ac:dyDescent="0.2">
      <c r="A36" t="s">
        <v>9</v>
      </c>
      <c r="B36" s="2">
        <f>J36-B35-B34-B33-B32</f>
        <v>343117354.77000022</v>
      </c>
      <c r="C36" s="2">
        <f>K36-C35-C34-C33-C32</f>
        <v>955385431.57000017</v>
      </c>
      <c r="D36" s="2">
        <f t="shared" si="8"/>
        <v>-612268076.79999995</v>
      </c>
      <c r="E36" s="2">
        <f>M36-E35-E34-E33-E32</f>
        <v>466654066.27999997</v>
      </c>
      <c r="F36" s="2">
        <v>3604809435.5700002</v>
      </c>
      <c r="I36" t="s">
        <v>9</v>
      </c>
      <c r="J36" s="1">
        <v>1657020457.3800001</v>
      </c>
      <c r="K36" s="1">
        <v>4663025814.0500002</v>
      </c>
      <c r="L36" s="1">
        <f t="shared" si="9"/>
        <v>-3006005356.6700001</v>
      </c>
      <c r="M36" s="1">
        <v>2587803687.77</v>
      </c>
    </row>
    <row r="37" spans="1:13" x14ac:dyDescent="0.2">
      <c r="A37" t="s">
        <v>11</v>
      </c>
      <c r="B37" s="2">
        <f>J37-B36-B35-B34-B33-B32</f>
        <v>513070597.11999989</v>
      </c>
      <c r="C37" s="2">
        <f>K37-C36-C35-C34-C33-C32</f>
        <v>1012561430.52</v>
      </c>
      <c r="D37" s="2">
        <f t="shared" si="8"/>
        <v>-499490833.4000001</v>
      </c>
      <c r="E37" s="2">
        <f>M37-E36-E35-E34-E33-E32</f>
        <v>591836623.43000007</v>
      </c>
      <c r="F37" s="2">
        <v>4068143311.21</v>
      </c>
      <c r="I37" t="s">
        <v>11</v>
      </c>
      <c r="J37" s="1">
        <v>2170091054.5</v>
      </c>
      <c r="K37" s="1">
        <v>5675587244.5699997</v>
      </c>
      <c r="L37" s="1">
        <f t="shared" si="9"/>
        <v>-3505496190.0699997</v>
      </c>
      <c r="M37" s="1">
        <v>3179640311.1999998</v>
      </c>
    </row>
    <row r="38" spans="1:13" x14ac:dyDescent="0.2">
      <c r="A38" t="s">
        <v>10</v>
      </c>
      <c r="B38" s="2">
        <f>J38</f>
        <v>368256571.31</v>
      </c>
      <c r="C38" s="2">
        <f>K38</f>
        <v>974886984.36000001</v>
      </c>
      <c r="D38" s="2">
        <f t="shared" si="8"/>
        <v>-606630413.04999995</v>
      </c>
      <c r="E38" s="2">
        <f>M38</f>
        <v>547285745.39999998</v>
      </c>
      <c r="F38" s="2">
        <v>3561715046.0900002</v>
      </c>
      <c r="I38" t="s">
        <v>10</v>
      </c>
      <c r="J38" s="1">
        <v>368256571.31</v>
      </c>
      <c r="K38" s="1">
        <v>974886984.36000001</v>
      </c>
      <c r="L38" s="1">
        <f t="shared" si="9"/>
        <v>-606630413.04999995</v>
      </c>
      <c r="M38" s="1">
        <v>547285745.39999998</v>
      </c>
    </row>
    <row r="39" spans="1:13" x14ac:dyDescent="0.2">
      <c r="A39" t="s">
        <v>12</v>
      </c>
      <c r="B39" s="2">
        <f>J39-B38</f>
        <v>368509863.67000002</v>
      </c>
      <c r="C39" s="2">
        <f>K39-C38</f>
        <v>1000723303.85</v>
      </c>
      <c r="D39" s="2">
        <f t="shared" si="8"/>
        <v>-632213440.18000007</v>
      </c>
      <c r="E39" s="2">
        <f>M39-E38</f>
        <v>573119698.88</v>
      </c>
      <c r="F39" s="2">
        <v>3668294868.5999999</v>
      </c>
      <c r="I39" t="s">
        <v>12</v>
      </c>
      <c r="J39" s="1">
        <v>736766434.98000002</v>
      </c>
      <c r="K39" s="1">
        <v>1975610288.21</v>
      </c>
      <c r="L39" s="1">
        <f t="shared" si="9"/>
        <v>-1238843853.23</v>
      </c>
      <c r="M39" s="1">
        <v>1120405444.28</v>
      </c>
    </row>
    <row r="40" spans="1:13" x14ac:dyDescent="0.2">
      <c r="A40" t="s">
        <v>13</v>
      </c>
      <c r="B40" s="2">
        <f>J40-B39-B38</f>
        <v>367087285.87999982</v>
      </c>
      <c r="C40" s="2">
        <f>K40-C39-C38</f>
        <v>988479997.71999991</v>
      </c>
      <c r="D40" s="2">
        <f t="shared" si="8"/>
        <v>-621392711.84000015</v>
      </c>
      <c r="E40" s="2">
        <f>M40-E39-E38</f>
        <v>578551594.38000023</v>
      </c>
      <c r="F40" s="2">
        <v>3568211012.77</v>
      </c>
      <c r="I40" t="s">
        <v>13</v>
      </c>
      <c r="J40" s="1">
        <v>1103853720.8599999</v>
      </c>
      <c r="K40" s="1">
        <v>2964090285.9299998</v>
      </c>
      <c r="L40" s="1">
        <f t="shared" si="9"/>
        <v>-1860236565.0699999</v>
      </c>
      <c r="M40" s="1">
        <v>1698957038.6600001</v>
      </c>
    </row>
    <row r="41" spans="1:13" x14ac:dyDescent="0.2">
      <c r="A41" t="s">
        <v>14</v>
      </c>
      <c r="B41" s="2">
        <f>J41-B40-B39-B38</f>
        <v>369755602.99999994</v>
      </c>
      <c r="C41" s="2">
        <f>K41-C40-C39-C38</f>
        <v>1019611233.8800002</v>
      </c>
      <c r="D41" s="2">
        <f t="shared" si="8"/>
        <v>-649855630.88000035</v>
      </c>
      <c r="E41" s="2">
        <f>M41-E40-E39-E38</f>
        <v>777503262.74999964</v>
      </c>
      <c r="F41" s="2">
        <v>3593354522.6399999</v>
      </c>
      <c r="I41" t="s">
        <v>14</v>
      </c>
      <c r="J41" s="1">
        <v>1473609323.8599999</v>
      </c>
      <c r="K41" s="1">
        <v>3983701519.8099999</v>
      </c>
      <c r="L41" s="1">
        <f t="shared" si="9"/>
        <v>-2510092195.9499998</v>
      </c>
      <c r="M41" s="1">
        <v>2476460301.4099998</v>
      </c>
    </row>
    <row r="42" spans="1:13" x14ac:dyDescent="0.2">
      <c r="A42" t="s">
        <v>22</v>
      </c>
      <c r="B42" s="2">
        <f>J42-B41-B40-B39-B38</f>
        <v>405290251.35000008</v>
      </c>
      <c r="C42" s="2">
        <f>K42-C41-C40-C39-C38</f>
        <v>1029736380.89</v>
      </c>
      <c r="D42" s="2">
        <f t="shared" si="8"/>
        <v>-624446129.53999996</v>
      </c>
      <c r="E42" s="2">
        <f>M42-E41-E40-E39-E38</f>
        <v>582199164.18000042</v>
      </c>
      <c r="F42" s="2">
        <v>3685946801.02</v>
      </c>
      <c r="I42" t="s">
        <v>22</v>
      </c>
      <c r="J42" s="1">
        <v>1878899575.21</v>
      </c>
      <c r="K42" s="1">
        <v>5013437900.6999998</v>
      </c>
      <c r="L42" s="1">
        <f t="shared" si="9"/>
        <v>-3134538325.4899998</v>
      </c>
      <c r="M42" s="1">
        <v>3058659465.5900002</v>
      </c>
    </row>
    <row r="43" spans="1:13" x14ac:dyDescent="0.2">
      <c r="A43" t="s">
        <v>23</v>
      </c>
      <c r="B43" s="2">
        <f>J43-B42-B41-B40-B39-B38</f>
        <v>534558321.76999992</v>
      </c>
      <c r="C43" s="2">
        <f>K43-C42-C41-C40-C39-C38</f>
        <v>1044305555.89</v>
      </c>
      <c r="D43" s="2">
        <f t="shared" si="8"/>
        <v>-509747234.12000006</v>
      </c>
      <c r="E43" s="2">
        <f>M43-E42-E41-E40-E39-E38</f>
        <v>647034145.71999991</v>
      </c>
      <c r="F43" s="2">
        <v>4012726150.29</v>
      </c>
      <c r="I43" t="s">
        <v>23</v>
      </c>
      <c r="J43" s="1">
        <v>2413457896.98</v>
      </c>
      <c r="K43" s="1">
        <v>6057743456.5900002</v>
      </c>
      <c r="L43" s="1">
        <f t="shared" si="9"/>
        <v>-3644285559.6100001</v>
      </c>
      <c r="M43" s="1">
        <v>3705693611.3099999</v>
      </c>
    </row>
    <row r="44" spans="1:13" x14ac:dyDescent="0.2">
      <c r="A44" t="s">
        <v>15</v>
      </c>
      <c r="B44" s="2">
        <f>J44</f>
        <v>398629322.94999999</v>
      </c>
      <c r="C44" s="2">
        <f>K44</f>
        <v>1125490384.8199999</v>
      </c>
      <c r="D44" s="2">
        <f t="shared" si="8"/>
        <v>-726861061.86999989</v>
      </c>
      <c r="E44" s="2">
        <f>M44</f>
        <v>577831971.10000002</v>
      </c>
      <c r="F44" s="2">
        <v>3831615736.25</v>
      </c>
      <c r="I44" t="s">
        <v>15</v>
      </c>
      <c r="J44" s="1">
        <v>398629322.94999999</v>
      </c>
      <c r="K44" s="1">
        <v>1125490384.8199999</v>
      </c>
      <c r="L44" s="1">
        <f t="shared" si="9"/>
        <v>-726861061.86999989</v>
      </c>
      <c r="M44" s="1">
        <v>577831971.10000002</v>
      </c>
    </row>
    <row r="45" spans="1:13" x14ac:dyDescent="0.2">
      <c r="A45" t="s">
        <v>16</v>
      </c>
      <c r="B45" s="2">
        <f>J45-B44</f>
        <v>401598193.60999995</v>
      </c>
      <c r="C45" s="2">
        <f>K45-C44</f>
        <v>952742533.04999995</v>
      </c>
      <c r="D45" s="2">
        <f t="shared" si="8"/>
        <v>-551144339.44000006</v>
      </c>
      <c r="E45" s="2">
        <f>M45-E44</f>
        <v>577719215.75999987</v>
      </c>
      <c r="F45" s="2">
        <v>3730427220.5100002</v>
      </c>
      <c r="I45" t="s">
        <v>16</v>
      </c>
      <c r="J45" s="1">
        <v>800227516.55999994</v>
      </c>
      <c r="K45" s="1">
        <v>2078232917.8699999</v>
      </c>
      <c r="L45" s="1">
        <f t="shared" si="9"/>
        <v>-1278005401.3099999</v>
      </c>
      <c r="M45" s="1">
        <v>1155551186.8599999</v>
      </c>
    </row>
    <row r="46" spans="1:13" x14ac:dyDescent="0.2">
      <c r="A46" t="s">
        <v>24</v>
      </c>
      <c r="B46" s="2">
        <f>J46-B45-B44</f>
        <v>400110387.27000004</v>
      </c>
      <c r="C46" s="2">
        <f>K46-C45-C44</f>
        <v>1062027498.6299999</v>
      </c>
      <c r="D46" s="2">
        <f t="shared" si="8"/>
        <v>-661917111.3599999</v>
      </c>
      <c r="E46" s="2">
        <f>M46-E45-E44</f>
        <v>558858643.09000003</v>
      </c>
      <c r="F46" s="2">
        <v>3622394359.73</v>
      </c>
      <c r="I46" t="s">
        <v>24</v>
      </c>
      <c r="J46" s="1">
        <v>1200337903.8299999</v>
      </c>
      <c r="K46" s="1">
        <v>3140260416.5</v>
      </c>
      <c r="L46" s="1">
        <f t="shared" si="9"/>
        <v>-1939922512.6700001</v>
      </c>
      <c r="M46" s="1">
        <v>1714409829.95</v>
      </c>
    </row>
    <row r="47" spans="1:13" x14ac:dyDescent="0.2">
      <c r="A47" t="s">
        <v>17</v>
      </c>
      <c r="B47" s="2">
        <f>J47-B46-B45-B44</f>
        <v>402359145.88000017</v>
      </c>
      <c r="C47" s="2">
        <f>K47-C46-C45-C44</f>
        <v>1072135369.9199998</v>
      </c>
      <c r="D47" s="2">
        <f t="shared" si="8"/>
        <v>-669776224.03999972</v>
      </c>
      <c r="E47" s="2">
        <f>M47-E46-E45-E44</f>
        <v>740025150.20000017</v>
      </c>
      <c r="F47" s="2">
        <v>3938907436.0300002</v>
      </c>
      <c r="I47" t="s">
        <v>17</v>
      </c>
      <c r="J47" s="1">
        <v>1602697049.71</v>
      </c>
      <c r="K47" s="1">
        <v>4212395786.4200001</v>
      </c>
      <c r="L47" s="1">
        <f t="shared" si="9"/>
        <v>-2609698736.71</v>
      </c>
      <c r="M47" s="1">
        <v>2454434980.1500001</v>
      </c>
    </row>
    <row r="48" spans="1:13" x14ac:dyDescent="0.2">
      <c r="A48" t="s">
        <v>25</v>
      </c>
      <c r="B48" s="2">
        <f>J48-B47-B46-B45-B44</f>
        <v>431473493.35999995</v>
      </c>
      <c r="C48" s="2">
        <f>K48-C47-C46-C45-C44</f>
        <v>1088494724.2699993</v>
      </c>
      <c r="D48" s="2">
        <f t="shared" si="8"/>
        <v>-657021230.90999937</v>
      </c>
      <c r="E48" s="2">
        <f>M48-E47-E46-E45-E44</f>
        <v>721091738.13999975</v>
      </c>
      <c r="F48" s="2">
        <v>4080985959.2199998</v>
      </c>
      <c r="I48" t="s">
        <v>25</v>
      </c>
      <c r="J48" s="1">
        <v>2034170543.0699999</v>
      </c>
      <c r="K48" s="1">
        <v>5300890510.6899996</v>
      </c>
      <c r="L48" s="1">
        <f t="shared" si="9"/>
        <v>-3266719967.6199999</v>
      </c>
      <c r="M48" s="1">
        <v>3175526718.29</v>
      </c>
    </row>
    <row r="49" spans="1:14" x14ac:dyDescent="0.2">
      <c r="A49" t="s">
        <v>26</v>
      </c>
      <c r="B49" s="2">
        <f>J49-B48-B47-B46-B45-B44</f>
        <v>585121548.98999977</v>
      </c>
      <c r="C49" s="2">
        <f>K49-C48-C47-C46-C45-C44</f>
        <v>1109210894.4400003</v>
      </c>
      <c r="D49" s="2">
        <f t="shared" si="8"/>
        <v>-524089345.45000052</v>
      </c>
      <c r="E49" s="2">
        <f>M49-E48-E47-E46-E45-E44</f>
        <v>690522185.55000007</v>
      </c>
      <c r="F49" s="2">
        <v>4504433252.29</v>
      </c>
      <c r="I49" t="s">
        <v>26</v>
      </c>
      <c r="J49" s="1">
        <v>2619292092.0599999</v>
      </c>
      <c r="K49" s="1">
        <v>6410101405.1300001</v>
      </c>
      <c r="L49" s="1">
        <f t="shared" si="9"/>
        <v>-3790809313.0700002</v>
      </c>
      <c r="M49" s="1">
        <v>3866048903.8400002</v>
      </c>
    </row>
    <row r="50" spans="1:14" x14ac:dyDescent="0.2">
      <c r="A50" t="s">
        <v>18</v>
      </c>
      <c r="B50" s="2">
        <f>J50</f>
        <v>412858148.41000003</v>
      </c>
      <c r="C50" s="2">
        <f>K50</f>
        <v>1099631425.5899999</v>
      </c>
      <c r="D50" s="2">
        <f t="shared" si="8"/>
        <v>-686773277.17999983</v>
      </c>
      <c r="E50" s="2">
        <f>M50</f>
        <v>636758983.44000006</v>
      </c>
      <c r="F50" s="2">
        <v>4301472533.9700003</v>
      </c>
      <c r="I50" t="s">
        <v>18</v>
      </c>
      <c r="J50" s="1">
        <v>412858148.41000003</v>
      </c>
      <c r="K50" s="1">
        <v>1099631425.5899999</v>
      </c>
      <c r="L50" s="1">
        <f t="shared" si="9"/>
        <v>-686773277.17999983</v>
      </c>
      <c r="M50" s="1">
        <v>636758983.44000006</v>
      </c>
    </row>
    <row r="51" spans="1:14" x14ac:dyDescent="0.2">
      <c r="A51" t="s">
        <v>19</v>
      </c>
      <c r="B51" s="2">
        <f>J51-B50</f>
        <v>412601111.04000002</v>
      </c>
      <c r="C51" s="2">
        <f>K51-C50</f>
        <v>1135147587.1099999</v>
      </c>
      <c r="D51" s="2">
        <f t="shared" si="8"/>
        <v>-722546476.06999993</v>
      </c>
      <c r="E51" s="2">
        <f>M51-E50</f>
        <v>641992180.56999993</v>
      </c>
      <c r="F51" s="2">
        <v>4139997737.9400001</v>
      </c>
      <c r="I51" t="s">
        <v>19</v>
      </c>
      <c r="J51" s="1">
        <v>825459259.45000005</v>
      </c>
      <c r="K51" s="1">
        <v>2234779012.6999998</v>
      </c>
      <c r="L51" s="1">
        <f t="shared" si="9"/>
        <v>-1409319753.2499998</v>
      </c>
      <c r="M51" s="1">
        <v>1278751164.01</v>
      </c>
    </row>
    <row r="52" spans="1:14" x14ac:dyDescent="0.2">
      <c r="A52" t="s">
        <v>20</v>
      </c>
      <c r="B52" s="2">
        <f>J52-B51-B50</f>
        <v>429383832.43000013</v>
      </c>
      <c r="C52" s="2">
        <f>K52-C51-C50</f>
        <v>1128291342.0000002</v>
      </c>
      <c r="D52" s="2">
        <f t="shared" si="8"/>
        <v>-698907509.57000017</v>
      </c>
      <c r="E52" s="2">
        <f>M52-E51-E50</f>
        <v>645859172.49000001</v>
      </c>
      <c r="F52" s="2">
        <v>4255724867.3899999</v>
      </c>
      <c r="I52" t="s">
        <v>20</v>
      </c>
      <c r="J52" s="1">
        <v>1254843091.8800001</v>
      </c>
      <c r="K52" s="1">
        <v>3363070354.6999998</v>
      </c>
      <c r="L52" s="1">
        <f t="shared" si="9"/>
        <v>-2108227262.8199997</v>
      </c>
      <c r="M52" s="1">
        <v>1924610336.5</v>
      </c>
    </row>
    <row r="53" spans="1:14" x14ac:dyDescent="0.2">
      <c r="A53" t="s">
        <v>21</v>
      </c>
      <c r="B53" s="2">
        <f>J53-B52-B51-B50</f>
        <v>415468795.87999994</v>
      </c>
      <c r="C53" s="2">
        <f>K53-C52-C51-C50</f>
        <v>1136352528.03</v>
      </c>
      <c r="D53" s="2">
        <f t="shared" si="8"/>
        <v>-720883732.1500001</v>
      </c>
      <c r="E53" s="2">
        <f>M53-E52-E51-E50</f>
        <v>876646470.42999959</v>
      </c>
      <c r="F53" s="2">
        <v>4226761849.4099998</v>
      </c>
      <c r="I53" t="s">
        <v>21</v>
      </c>
      <c r="J53" s="1">
        <v>1670311887.76</v>
      </c>
      <c r="K53" s="1">
        <v>4499422882.7299995</v>
      </c>
      <c r="L53" s="1">
        <f t="shared" si="9"/>
        <v>-2829110994.9699993</v>
      </c>
      <c r="M53" s="1">
        <v>2801256806.9299998</v>
      </c>
    </row>
    <row r="54" spans="1:14" x14ac:dyDescent="0.2">
      <c r="A54" t="s">
        <v>27</v>
      </c>
      <c r="B54" s="2">
        <f>J54-B53-B52-B51-B50</f>
        <v>420180966.80000001</v>
      </c>
      <c r="C54" s="2">
        <f>K54-C53-C52-C51-C50</f>
        <v>1141178203.240001</v>
      </c>
      <c r="D54" s="2">
        <f t="shared" si="8"/>
        <v>-720997236.44000101</v>
      </c>
      <c r="E54" s="2">
        <f>M54-E53-E52-E51-E50</f>
        <v>659718567.2300005</v>
      </c>
      <c r="F54" s="2">
        <v>4338491659.4200001</v>
      </c>
      <c r="I54" t="s">
        <v>27</v>
      </c>
      <c r="J54" s="1">
        <v>2090492854.5599999</v>
      </c>
      <c r="K54" s="1">
        <v>5640601085.9700003</v>
      </c>
      <c r="L54" s="1">
        <f t="shared" si="9"/>
        <v>-3550108231.4100003</v>
      </c>
      <c r="M54" s="1">
        <v>3460975374.1599998</v>
      </c>
    </row>
    <row r="55" spans="1:14" x14ac:dyDescent="0.2">
      <c r="A55" t="s">
        <v>28</v>
      </c>
      <c r="B55" s="2">
        <f>J55-B54-B53-B52-B51-B50</f>
        <v>619350071.9599998</v>
      </c>
      <c r="C55" s="2">
        <f>K55-C54-C53-C52-C51-C50</f>
        <v>1172134019.99</v>
      </c>
      <c r="D55" s="2">
        <f>B55-C55</f>
        <v>-552783948.03000021</v>
      </c>
      <c r="E55" s="2">
        <f>M55-E54-E53-E52-E51-E50</f>
        <v>737723563.13000011</v>
      </c>
      <c r="F55" s="2">
        <v>4817905371.5</v>
      </c>
      <c r="I55" t="s">
        <v>28</v>
      </c>
      <c r="J55" s="1">
        <v>2709842926.52</v>
      </c>
      <c r="K55" s="1">
        <v>6812735105.96</v>
      </c>
      <c r="L55" s="1">
        <f t="shared" si="9"/>
        <v>-4102892179.4400001</v>
      </c>
      <c r="M55" s="1">
        <v>4198698937.29</v>
      </c>
    </row>
    <row r="56" spans="1:14" x14ac:dyDescent="0.2">
      <c r="A56" t="s">
        <v>43</v>
      </c>
      <c r="B56" s="2">
        <f>J56</f>
        <v>361821389.35000002</v>
      </c>
      <c r="C56" s="2">
        <f t="shared" ref="C56:E56" si="10">K56</f>
        <v>1144189995.6300001</v>
      </c>
      <c r="D56" s="2">
        <f>B56-C56</f>
        <v>-782368606.28000009</v>
      </c>
      <c r="E56" s="2">
        <f t="shared" si="10"/>
        <v>732968950.05999994</v>
      </c>
      <c r="F56" s="2">
        <v>4587009436.2700005</v>
      </c>
      <c r="I56" t="s">
        <v>43</v>
      </c>
      <c r="J56" s="1">
        <v>361821389.35000002</v>
      </c>
      <c r="K56" s="1">
        <v>1144189995.6300001</v>
      </c>
      <c r="L56" s="1">
        <f t="shared" ref="L56:L65" si="11">J56-K56</f>
        <v>-782368606.28000009</v>
      </c>
      <c r="M56" s="1">
        <v>732968950.05999994</v>
      </c>
      <c r="N56" s="1"/>
    </row>
    <row r="57" spans="1:14" x14ac:dyDescent="0.2">
      <c r="A57" t="s">
        <v>44</v>
      </c>
      <c r="B57" s="2">
        <f>J57-B56</f>
        <v>378220703.14999998</v>
      </c>
      <c r="C57" s="2">
        <f>K57-C56</f>
        <v>1199632024.9099998</v>
      </c>
      <c r="D57" s="2">
        <f t="shared" ref="D57:D60" si="12">B57-C57</f>
        <v>-821411321.75999987</v>
      </c>
      <c r="E57" s="2">
        <f>M57-E56</f>
        <v>711437414.01999998</v>
      </c>
      <c r="F57" s="2">
        <v>4013248950.04</v>
      </c>
      <c r="I57" t="s">
        <v>44</v>
      </c>
      <c r="J57" s="1">
        <v>740042092.5</v>
      </c>
      <c r="K57" s="1">
        <v>2343822020.54</v>
      </c>
      <c r="L57" s="1">
        <f t="shared" si="11"/>
        <v>-1603779928.04</v>
      </c>
      <c r="M57" s="1">
        <v>1444406364.0799999</v>
      </c>
    </row>
    <row r="58" spans="1:14" x14ac:dyDescent="0.2">
      <c r="A58" t="s">
        <v>45</v>
      </c>
      <c r="B58" s="2">
        <f>J58-B57-B56</f>
        <v>377689609.6500001</v>
      </c>
      <c r="C58" s="2">
        <f>K58-C57-C56</f>
        <v>1164759894.9900002</v>
      </c>
      <c r="D58" s="2">
        <f t="shared" si="12"/>
        <v>-787070285.34000015</v>
      </c>
      <c r="E58" s="2">
        <f>M58-E57-E56</f>
        <v>734417264.13000011</v>
      </c>
      <c r="F58" s="2">
        <v>4093829565.6599998</v>
      </c>
      <c r="I58" t="s">
        <v>45</v>
      </c>
      <c r="J58" s="1">
        <v>1117731702.1500001</v>
      </c>
      <c r="K58" s="1">
        <v>3508581915.5300002</v>
      </c>
      <c r="L58" s="1">
        <f t="shared" si="11"/>
        <v>-2390850213.3800001</v>
      </c>
      <c r="M58" s="1">
        <v>2178823628.21</v>
      </c>
    </row>
    <row r="59" spans="1:14" x14ac:dyDescent="0.2">
      <c r="A59" t="s">
        <v>46</v>
      </c>
      <c r="B59" s="2">
        <f>J59-B58-B57-B56</f>
        <v>369355115.32999992</v>
      </c>
      <c r="C59" s="2">
        <f>K59-C58-C57-C56</f>
        <v>1192150127.6999993</v>
      </c>
      <c r="D59" s="2">
        <f t="shared" si="12"/>
        <v>-822795012.36999941</v>
      </c>
      <c r="E59" s="2">
        <f>M59-E58-E57-E56</f>
        <v>728663046.88999987</v>
      </c>
      <c r="F59" s="2">
        <v>5099424502.8199997</v>
      </c>
      <c r="I59" t="s">
        <v>46</v>
      </c>
      <c r="J59" s="1">
        <v>1487086817.48</v>
      </c>
      <c r="K59" s="1">
        <v>4700732043.2299995</v>
      </c>
      <c r="L59" s="1">
        <f t="shared" si="11"/>
        <v>-3213645225.7499995</v>
      </c>
      <c r="M59" s="1">
        <v>2907486675.0999999</v>
      </c>
    </row>
    <row r="60" spans="1:14" x14ac:dyDescent="0.2">
      <c r="A60" t="s">
        <v>47</v>
      </c>
      <c r="B60" s="2">
        <f>J60-B59-B58-B57</f>
        <v>734466437.63</v>
      </c>
      <c r="C60" s="2">
        <f>K60-C59-C58-C57</f>
        <v>2332974460.5800014</v>
      </c>
      <c r="D60" s="2">
        <f t="shared" si="12"/>
        <v>-1598508022.9500012</v>
      </c>
      <c r="E60" s="2">
        <f>M60-E59-E58-E57</f>
        <v>1708901817.8600001</v>
      </c>
      <c r="F60" s="2">
        <v>5069202010.0900002</v>
      </c>
      <c r="I60" t="s">
        <v>47</v>
      </c>
      <c r="J60" s="1">
        <v>1859731865.76</v>
      </c>
      <c r="K60" s="1">
        <v>5889516508.1800003</v>
      </c>
      <c r="L60" s="1">
        <f t="shared" si="11"/>
        <v>-4029784642.4200001</v>
      </c>
      <c r="M60" s="1">
        <v>3883419542.9000001</v>
      </c>
    </row>
    <row r="61" spans="1:14" x14ac:dyDescent="0.2">
      <c r="A61" t="s">
        <v>48</v>
      </c>
      <c r="B61" s="2">
        <f>J61-B60-B59-B58-B57-B56</f>
        <v>214647590.96999979</v>
      </c>
      <c r="C61" s="2">
        <f>K61-C60-C59-C58-C57-C56</f>
        <v>89232994.63999939</v>
      </c>
      <c r="D61" s="2">
        <f>B61-C61</f>
        <v>125414596.3300004</v>
      </c>
      <c r="E61" s="2">
        <f>M61-E60-E59-E58-E57-E56</f>
        <v>111752030.09000015</v>
      </c>
      <c r="F61" s="2">
        <v>5070474850.6000004</v>
      </c>
      <c r="I61" t="s">
        <v>48</v>
      </c>
      <c r="J61" s="1">
        <v>2436200846.0799999</v>
      </c>
      <c r="K61" s="1">
        <v>7122939498.4499998</v>
      </c>
      <c r="L61" s="1">
        <f t="shared" si="11"/>
        <v>-4686738652.3699999</v>
      </c>
      <c r="M61" s="1">
        <v>4728140523.0500002</v>
      </c>
    </row>
    <row r="62" spans="1:14" x14ac:dyDescent="0.2">
      <c r="A62" t="s">
        <v>49</v>
      </c>
      <c r="B62" s="2">
        <f>J62</f>
        <v>333336685.5</v>
      </c>
      <c r="C62" s="2">
        <f t="shared" ref="C62" si="13">K62</f>
        <v>921647205.65999997</v>
      </c>
      <c r="D62" s="2">
        <f>B62-C62</f>
        <v>-588310520.15999997</v>
      </c>
      <c r="E62" s="2">
        <f t="shared" ref="E62" si="14">M62</f>
        <v>761716007.13</v>
      </c>
      <c r="F62" s="2">
        <v>5134889787.9499998</v>
      </c>
      <c r="I62" t="s">
        <v>49</v>
      </c>
      <c r="J62" s="1">
        <v>333336685.5</v>
      </c>
      <c r="K62" s="1">
        <v>921647205.65999997</v>
      </c>
      <c r="L62" s="1">
        <f t="shared" si="11"/>
        <v>-588310520.15999997</v>
      </c>
      <c r="M62" s="1">
        <v>761716007.13</v>
      </c>
    </row>
    <row r="63" spans="1:14" x14ac:dyDescent="0.2">
      <c r="A63" t="s">
        <v>50</v>
      </c>
      <c r="B63" s="2">
        <f>J63-B62</f>
        <v>345333747.96000004</v>
      </c>
      <c r="C63" s="2">
        <f>K63-C62</f>
        <v>993212661.79000008</v>
      </c>
      <c r="D63" s="2">
        <f t="shared" ref="D63:D65" si="15">B63-C63</f>
        <v>-647878913.83000004</v>
      </c>
      <c r="E63" s="2">
        <f>M63-E62</f>
        <v>751756408.59000003</v>
      </c>
      <c r="F63" s="2">
        <v>5042476024.2399998</v>
      </c>
      <c r="I63" t="s">
        <v>50</v>
      </c>
      <c r="J63" s="1">
        <v>678670433.46000004</v>
      </c>
      <c r="K63" s="1">
        <v>1914859867.45</v>
      </c>
      <c r="L63" s="1">
        <f t="shared" si="11"/>
        <v>-1236189433.99</v>
      </c>
      <c r="M63" s="1">
        <v>1513472415.72</v>
      </c>
    </row>
    <row r="64" spans="1:14" x14ac:dyDescent="0.2">
      <c r="A64" t="s">
        <v>51</v>
      </c>
      <c r="B64" s="2">
        <f>J64-B63-B62</f>
        <v>346808830.91999996</v>
      </c>
      <c r="C64" s="2">
        <f>K64-C63-C62</f>
        <v>956237080.99999988</v>
      </c>
      <c r="D64" s="2">
        <f t="shared" si="15"/>
        <v>-609428250.07999992</v>
      </c>
      <c r="E64" s="2">
        <f>M64-E63-E62</f>
        <v>759757836.04999983</v>
      </c>
      <c r="F64" s="1">
        <v>5228102482.0799999</v>
      </c>
      <c r="I64" t="s">
        <v>51</v>
      </c>
      <c r="J64" s="1">
        <v>1025479264.38</v>
      </c>
      <c r="K64" s="1">
        <v>2871096948.4499998</v>
      </c>
      <c r="L64" s="1">
        <f t="shared" si="11"/>
        <v>-1845617684.0699997</v>
      </c>
      <c r="M64" s="1">
        <v>2273230251.77</v>
      </c>
    </row>
    <row r="65" spans="1:13" x14ac:dyDescent="0.2">
      <c r="A65" t="s">
        <v>52</v>
      </c>
      <c r="B65" s="2">
        <f>J65-B64-B63-B62</f>
        <v>345435673.19999993</v>
      </c>
      <c r="C65" s="2">
        <f>K65-C64-C63-C62</f>
        <v>967128755.28000009</v>
      </c>
      <c r="D65" s="2">
        <f t="shared" si="15"/>
        <v>-621693082.08000016</v>
      </c>
      <c r="E65" s="2">
        <f>M65-E64-E63-E62</f>
        <v>995419913.85000002</v>
      </c>
      <c r="F65" s="1">
        <v>5766731562.5699997</v>
      </c>
      <c r="I65" t="s">
        <v>52</v>
      </c>
      <c r="J65" s="1">
        <v>1370914937.5799999</v>
      </c>
      <c r="K65" s="1">
        <v>3838225703.73</v>
      </c>
      <c r="L65" s="1">
        <f t="shared" si="11"/>
        <v>-2467310766.1500001</v>
      </c>
      <c r="M65" s="1">
        <v>3268650165.6199999</v>
      </c>
    </row>
  </sheetData>
  <phoneticPr fontId="2" type="noConversion"/>
  <pageMargins left="0.511811024" right="0.511811024" top="0.78740157499999996" bottom="0.78740157499999996" header="0.31496062000000002" footer="0.31496062000000002"/>
  <ignoredErrors>
    <ignoredError sqref="D3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CB64-4688-BB4A-9A5F-55C5F2E8582D}">
  <dimension ref="A1:Q65"/>
  <sheetViews>
    <sheetView workbookViewId="0">
      <selection activeCell="B3" sqref="B3"/>
    </sheetView>
  </sheetViews>
  <sheetFormatPr baseColWidth="10" defaultRowHeight="16" x14ac:dyDescent="0.2"/>
  <cols>
    <col min="1" max="1" width="14.6640625" bestFit="1" customWidth="1"/>
    <col min="2" max="2" width="19.5" bestFit="1" customWidth="1"/>
    <col min="3" max="3" width="20.33203125" bestFit="1" customWidth="1"/>
    <col min="4" max="4" width="21.83203125" bestFit="1" customWidth="1"/>
    <col min="5" max="5" width="19.33203125" bestFit="1" customWidth="1"/>
    <col min="6" max="6" width="19.5" bestFit="1" customWidth="1"/>
    <col min="7" max="14" width="19.5" customWidth="1"/>
    <col min="15" max="17" width="17.83203125" bestFit="1" customWidth="1"/>
  </cols>
  <sheetData>
    <row r="1" spans="1:17" x14ac:dyDescent="0.2">
      <c r="A1" t="s">
        <v>0</v>
      </c>
      <c r="B1" t="s">
        <v>39</v>
      </c>
      <c r="C1" t="s">
        <v>40</v>
      </c>
      <c r="D1" t="s">
        <v>38</v>
      </c>
      <c r="E1" t="s">
        <v>3</v>
      </c>
      <c r="F1" t="s">
        <v>4</v>
      </c>
      <c r="O1" t="s">
        <v>37</v>
      </c>
      <c r="P1" t="s">
        <v>36</v>
      </c>
      <c r="Q1" t="s">
        <v>35</v>
      </c>
    </row>
    <row r="2" spans="1:17" x14ac:dyDescent="0.2">
      <c r="A2" s="13">
        <v>40575</v>
      </c>
      <c r="B2" s="2">
        <v>159838124.24000001</v>
      </c>
      <c r="C2" s="2">
        <v>206943446.19999999</v>
      </c>
      <c r="D2" s="2">
        <v>-47105321.959999979</v>
      </c>
      <c r="E2" s="2">
        <v>269508232.68000001</v>
      </c>
      <c r="F2" s="2">
        <v>2182461833.3800001</v>
      </c>
    </row>
    <row r="3" spans="1:17" x14ac:dyDescent="0.2">
      <c r="A3" s="13">
        <v>40634</v>
      </c>
      <c r="B3" s="2">
        <v>177160947.89999998</v>
      </c>
      <c r="C3" s="2">
        <v>681544525.18000007</v>
      </c>
      <c r="D3" s="2">
        <v>-504383577.28000009</v>
      </c>
      <c r="E3" s="2">
        <v>268889385.82999998</v>
      </c>
      <c r="F3" s="2">
        <v>2218112042.8899999</v>
      </c>
    </row>
    <row r="4" spans="1:17" x14ac:dyDescent="0.2">
      <c r="A4" s="13">
        <v>40695</v>
      </c>
      <c r="B4" s="2">
        <v>167136261</v>
      </c>
      <c r="C4" s="2">
        <v>458433328.92999989</v>
      </c>
      <c r="D4" s="2">
        <v>-291297067.92999989</v>
      </c>
      <c r="E4" s="2">
        <v>254429654.03999996</v>
      </c>
      <c r="F4" s="2">
        <v>2484456133.7800002</v>
      </c>
    </row>
    <row r="5" spans="1:17" x14ac:dyDescent="0.2">
      <c r="A5" s="13">
        <v>40756</v>
      </c>
      <c r="B5" s="2">
        <v>197096192.01999998</v>
      </c>
      <c r="C5" s="2">
        <v>491959678.28000003</v>
      </c>
      <c r="D5" s="2">
        <v>-294863486.26000005</v>
      </c>
      <c r="E5" s="2">
        <v>290332589.95000011</v>
      </c>
      <c r="F5" s="2">
        <v>2310151290.98</v>
      </c>
    </row>
    <row r="6" spans="1:17" x14ac:dyDescent="0.2">
      <c r="A6" s="13">
        <v>40817</v>
      </c>
      <c r="B6" s="2">
        <v>181722067.67000008</v>
      </c>
      <c r="C6" s="2">
        <v>478783240.62000018</v>
      </c>
      <c r="D6" s="2">
        <v>-297061172.95000011</v>
      </c>
      <c r="E6" s="2">
        <v>290549169.90000015</v>
      </c>
      <c r="F6" s="2">
        <v>2472065285.3099999</v>
      </c>
    </row>
    <row r="7" spans="1:17" x14ac:dyDescent="0.2">
      <c r="A7" s="13">
        <v>40878</v>
      </c>
      <c r="B7" s="2">
        <v>274794268.01999986</v>
      </c>
      <c r="C7" s="2">
        <v>497125588.45999986</v>
      </c>
      <c r="D7" s="2">
        <v>-222331320.44</v>
      </c>
      <c r="E7" s="2">
        <v>280915556.02000004</v>
      </c>
      <c r="F7" s="2">
        <v>2582303331.2800002</v>
      </c>
    </row>
    <row r="8" spans="1:17" x14ac:dyDescent="0.2">
      <c r="A8" s="13">
        <v>40940</v>
      </c>
      <c r="B8" s="2">
        <v>182247660.33000001</v>
      </c>
      <c r="C8" s="2">
        <v>498627807.41000003</v>
      </c>
      <c r="D8" s="2">
        <v>-316380147.08000004</v>
      </c>
      <c r="E8" s="2">
        <v>267126053.37</v>
      </c>
      <c r="F8" s="2">
        <v>2358552434.6100001</v>
      </c>
    </row>
    <row r="9" spans="1:17" x14ac:dyDescent="0.2">
      <c r="A9" s="13">
        <v>41000</v>
      </c>
      <c r="B9" s="2">
        <v>192110229.71000001</v>
      </c>
      <c r="C9" s="2">
        <v>496388666.26999992</v>
      </c>
      <c r="D9" s="2">
        <v>-304278436.55999994</v>
      </c>
      <c r="E9" s="2">
        <v>290961156.59000003</v>
      </c>
      <c r="F9" s="2">
        <v>2475100420.6199999</v>
      </c>
    </row>
    <row r="10" spans="1:17" x14ac:dyDescent="0.2">
      <c r="A10" s="13">
        <v>41061</v>
      </c>
      <c r="B10" s="2">
        <v>198790287.78999999</v>
      </c>
      <c r="C10" s="2">
        <v>547846121.30999994</v>
      </c>
      <c r="D10" s="2">
        <v>-349055833.51999998</v>
      </c>
      <c r="E10" s="2">
        <v>320310016.61000001</v>
      </c>
      <c r="F10" s="2">
        <v>2477727567.0100002</v>
      </c>
    </row>
    <row r="11" spans="1:17" x14ac:dyDescent="0.2">
      <c r="A11" s="13">
        <v>41122</v>
      </c>
      <c r="B11" s="2">
        <v>206162483.17999998</v>
      </c>
      <c r="C11" s="2">
        <v>554151958.26999998</v>
      </c>
      <c r="D11" s="2">
        <v>-347989475.09000003</v>
      </c>
      <c r="E11" s="2">
        <v>374156331.52999985</v>
      </c>
      <c r="F11" s="2">
        <v>2413979923.25</v>
      </c>
    </row>
    <row r="12" spans="1:17" x14ac:dyDescent="0.2">
      <c r="A12" s="13">
        <v>41183</v>
      </c>
      <c r="B12" s="2">
        <v>206436268.62000003</v>
      </c>
      <c r="C12" s="2">
        <v>541575542.04999995</v>
      </c>
      <c r="D12" s="2">
        <v>-335139273.42999995</v>
      </c>
      <c r="E12" s="2">
        <v>306887757.96000016</v>
      </c>
      <c r="F12" s="2">
        <v>2631681111.02</v>
      </c>
    </row>
    <row r="13" spans="1:17" x14ac:dyDescent="0.2">
      <c r="A13" s="13">
        <v>41244</v>
      </c>
      <c r="B13" s="2">
        <v>298349273.67999983</v>
      </c>
      <c r="C13" s="2">
        <v>562497909.88000035</v>
      </c>
      <c r="D13" s="2">
        <v>-264148636.20000052</v>
      </c>
      <c r="E13" s="2">
        <v>362562099.65000021</v>
      </c>
      <c r="F13" s="2">
        <v>2693052235.6700001</v>
      </c>
    </row>
    <row r="14" spans="1:17" x14ac:dyDescent="0.2">
      <c r="A14" s="13">
        <v>41306</v>
      </c>
      <c r="B14" s="2">
        <v>191212947.41999999</v>
      </c>
      <c r="C14" s="2">
        <v>558437512.80999994</v>
      </c>
      <c r="D14" s="2">
        <v>-367224565.38999999</v>
      </c>
      <c r="E14" s="2">
        <v>329684175.51999998</v>
      </c>
      <c r="F14" s="2">
        <v>2551557388.1599998</v>
      </c>
    </row>
    <row r="15" spans="1:17" x14ac:dyDescent="0.2">
      <c r="A15" s="13">
        <v>41365</v>
      </c>
      <c r="B15" s="2">
        <v>190159508.00000003</v>
      </c>
      <c r="C15" s="2">
        <v>592707234.82000017</v>
      </c>
      <c r="D15" s="2">
        <v>-402547726.82000017</v>
      </c>
      <c r="E15" s="2">
        <v>341457355.09000003</v>
      </c>
      <c r="F15" s="2">
        <v>2518767979.5</v>
      </c>
    </row>
    <row r="16" spans="1:17" x14ac:dyDescent="0.2">
      <c r="A16" s="13">
        <v>41426</v>
      </c>
      <c r="B16" s="2">
        <v>192923472.18000004</v>
      </c>
      <c r="C16" s="2">
        <v>569734851.32999992</v>
      </c>
      <c r="D16" s="2">
        <v>-376811379.14999986</v>
      </c>
      <c r="E16" s="2">
        <v>355129791.63</v>
      </c>
      <c r="F16" s="2">
        <v>2651393330.5</v>
      </c>
    </row>
    <row r="17" spans="1:17" x14ac:dyDescent="0.2">
      <c r="A17" s="13">
        <v>41487</v>
      </c>
      <c r="B17" s="2">
        <v>195185669.25999996</v>
      </c>
      <c r="C17" s="2">
        <v>617094086.98999977</v>
      </c>
      <c r="D17" s="2">
        <v>-421908417.72999978</v>
      </c>
      <c r="E17" s="2">
        <v>391003062.56999993</v>
      </c>
      <c r="F17" s="2">
        <v>2651186813.8600001</v>
      </c>
    </row>
    <row r="18" spans="1:17" x14ac:dyDescent="0.2">
      <c r="A18" s="13">
        <v>41548</v>
      </c>
      <c r="B18" s="2">
        <v>201782348.25999996</v>
      </c>
      <c r="C18" s="2">
        <v>610295629.94000006</v>
      </c>
      <c r="D18" s="2">
        <v>-408513281.68000007</v>
      </c>
      <c r="E18" s="2">
        <v>9.9999904632568359E-3</v>
      </c>
      <c r="F18" s="2">
        <v>2790222491.1599998</v>
      </c>
    </row>
    <row r="19" spans="1:17" x14ac:dyDescent="0.2">
      <c r="A19" s="13">
        <v>41609</v>
      </c>
      <c r="B19" s="2">
        <v>296804892.28000009</v>
      </c>
      <c r="C19" s="2">
        <v>640899827.86000013</v>
      </c>
      <c r="D19" s="2">
        <v>-344094935.58000004</v>
      </c>
      <c r="E19" s="2">
        <v>848207770.24000025</v>
      </c>
      <c r="F19" s="2">
        <v>3290671816.3600001</v>
      </c>
    </row>
    <row r="20" spans="1:17" x14ac:dyDescent="0.2">
      <c r="A20" s="13">
        <v>41671</v>
      </c>
      <c r="B20" s="2">
        <v>204633166.50999999</v>
      </c>
      <c r="C20" s="2">
        <v>640775356.75999999</v>
      </c>
      <c r="D20" s="2">
        <v>-436142190.25</v>
      </c>
      <c r="E20" s="2">
        <v>374855959.76999998</v>
      </c>
      <c r="F20" s="2">
        <v>3049152459.8000002</v>
      </c>
    </row>
    <row r="21" spans="1:17" x14ac:dyDescent="0.2">
      <c r="A21" s="13">
        <v>41730</v>
      </c>
      <c r="B21" s="2">
        <v>205609282.5</v>
      </c>
      <c r="C21" s="2">
        <v>666712519.37000012</v>
      </c>
      <c r="D21" s="2">
        <v>-461103236.87000012</v>
      </c>
      <c r="E21" s="2">
        <v>397811621.03999996</v>
      </c>
      <c r="F21" s="2">
        <v>2877956837.8099999</v>
      </c>
    </row>
    <row r="22" spans="1:17" x14ac:dyDescent="0.2">
      <c r="A22" s="13">
        <v>41791</v>
      </c>
      <c r="B22" s="2">
        <v>207343772.40999997</v>
      </c>
      <c r="C22" s="2">
        <v>669303180.06999993</v>
      </c>
      <c r="D22" s="2">
        <v>-461959407.65999997</v>
      </c>
      <c r="E22" s="2">
        <v>422457149.71000004</v>
      </c>
      <c r="F22" s="2">
        <v>3021593415.9400001</v>
      </c>
    </row>
    <row r="23" spans="1:17" x14ac:dyDescent="0.2">
      <c r="A23" s="13">
        <v>41852</v>
      </c>
      <c r="B23" s="2">
        <v>220912774.37</v>
      </c>
      <c r="C23" s="2">
        <v>698033890.31999993</v>
      </c>
      <c r="D23" s="2">
        <v>-477121115.94999993</v>
      </c>
      <c r="E23" s="2">
        <v>526943002.16000009</v>
      </c>
      <c r="F23" s="2">
        <v>2930774711.0599999</v>
      </c>
    </row>
    <row r="24" spans="1:17" x14ac:dyDescent="0.2">
      <c r="A24" s="13">
        <v>41913</v>
      </c>
      <c r="B24" s="2">
        <v>234184322.01999998</v>
      </c>
      <c r="C24" s="2">
        <v>753475094.68000007</v>
      </c>
      <c r="D24" s="2">
        <v>-519290772.66000009</v>
      </c>
      <c r="E24" s="2">
        <v>445416321.3099997</v>
      </c>
      <c r="F24" s="2">
        <v>3205777589.0300002</v>
      </c>
    </row>
    <row r="25" spans="1:17" x14ac:dyDescent="0.2">
      <c r="A25" s="13">
        <v>41974</v>
      </c>
      <c r="B25" s="2">
        <v>345942747.67000008</v>
      </c>
      <c r="C25" s="2">
        <v>787920950.41000056</v>
      </c>
      <c r="D25" s="2">
        <v>-441978202.74000049</v>
      </c>
      <c r="E25" s="2">
        <v>524125072.43000054</v>
      </c>
      <c r="F25" s="2">
        <v>3404146460.1799998</v>
      </c>
    </row>
    <row r="26" spans="1:17" x14ac:dyDescent="0.2">
      <c r="A26" s="13">
        <v>42036</v>
      </c>
      <c r="B26" s="2">
        <v>235341255.43000001</v>
      </c>
      <c r="C26" s="2">
        <v>780900609.51999998</v>
      </c>
      <c r="D26" s="2">
        <v>-545559354.08999991</v>
      </c>
      <c r="E26" s="2">
        <v>471635839.95999998</v>
      </c>
      <c r="F26" s="2">
        <v>3184679534.6199999</v>
      </c>
    </row>
    <row r="27" spans="1:17" x14ac:dyDescent="0.2">
      <c r="A27" s="13">
        <v>42095</v>
      </c>
      <c r="B27" s="2">
        <v>239546733.77999997</v>
      </c>
      <c r="C27" s="2">
        <v>805909487.6400001</v>
      </c>
      <c r="D27" s="2">
        <v>-566362753.86000013</v>
      </c>
      <c r="E27" s="2">
        <v>488771612.62000006</v>
      </c>
      <c r="F27" s="2">
        <v>3264950029.48</v>
      </c>
    </row>
    <row r="28" spans="1:17" x14ac:dyDescent="0.2">
      <c r="A28" s="13">
        <v>42156</v>
      </c>
      <c r="B28" s="2">
        <v>237539805.25000006</v>
      </c>
      <c r="C28" s="2">
        <v>500886764.15999985</v>
      </c>
      <c r="D28" s="2">
        <v>-263346958.90999979</v>
      </c>
      <c r="E28" s="2">
        <v>493020162.89999992</v>
      </c>
      <c r="F28" s="2">
        <v>3291333184.6900001</v>
      </c>
    </row>
    <row r="29" spans="1:17" x14ac:dyDescent="0.2">
      <c r="A29" s="13">
        <v>42217</v>
      </c>
      <c r="B29" s="2">
        <v>247617686.23000008</v>
      </c>
      <c r="C29" s="2">
        <v>696173866.85000014</v>
      </c>
      <c r="D29" s="2">
        <v>-448556180.62000006</v>
      </c>
      <c r="E29" s="2">
        <v>634447559.76999998</v>
      </c>
      <c r="F29" s="2">
        <v>3307935204.29</v>
      </c>
    </row>
    <row r="30" spans="1:17" x14ac:dyDescent="0.2">
      <c r="A30" s="13">
        <v>42278</v>
      </c>
      <c r="B30" s="2">
        <v>245434867.01000005</v>
      </c>
      <c r="C30" s="2">
        <v>1290583121.1199996</v>
      </c>
      <c r="D30" s="2">
        <v>-1045148254.1099997</v>
      </c>
      <c r="E30" s="2">
        <v>516346126.03000027</v>
      </c>
      <c r="F30" s="2">
        <v>3318185813.8400002</v>
      </c>
    </row>
    <row r="31" spans="1:17" x14ac:dyDescent="0.2">
      <c r="A31" s="13">
        <v>42339</v>
      </c>
      <c r="B31" s="2">
        <v>372849591.76000005</v>
      </c>
      <c r="C31" s="2">
        <v>891700638.48999953</v>
      </c>
      <c r="D31" s="2">
        <v>-518851046.72999948</v>
      </c>
      <c r="E31" s="2">
        <v>565977294.52999973</v>
      </c>
      <c r="F31" s="2">
        <v>3793918470.71</v>
      </c>
    </row>
    <row r="32" spans="1:17" x14ac:dyDescent="0.2">
      <c r="A32" s="13">
        <v>42401</v>
      </c>
      <c r="B32" s="2">
        <v>309101644.10000002</v>
      </c>
      <c r="C32" s="2">
        <v>905089285.51999998</v>
      </c>
      <c r="D32" s="2">
        <v>-595987641.41999996</v>
      </c>
      <c r="E32" s="2">
        <v>168691536.28999999</v>
      </c>
      <c r="F32" s="2">
        <v>3458469913.0300002</v>
      </c>
      <c r="G32" s="2"/>
      <c r="H32" s="2"/>
      <c r="I32" s="2"/>
      <c r="J32" s="2"/>
      <c r="K32" s="2"/>
      <c r="L32" s="2"/>
      <c r="M32" s="2"/>
      <c r="N32" s="2"/>
      <c r="O32" s="2">
        <v>423520059.85000002</v>
      </c>
      <c r="P32" s="2">
        <v>333066572.98000002</v>
      </c>
      <c r="Q32" s="2">
        <v>328553140.44999999</v>
      </c>
    </row>
    <row r="33" spans="1:17" x14ac:dyDescent="0.2">
      <c r="A33" s="13">
        <v>42461</v>
      </c>
      <c r="B33" s="2">
        <v>317882507.63</v>
      </c>
      <c r="C33" s="2">
        <v>918610406.42000008</v>
      </c>
      <c r="D33" s="2">
        <v>-600727898.79000008</v>
      </c>
      <c r="E33" s="2">
        <v>566004462.97000003</v>
      </c>
      <c r="F33" s="2">
        <v>3402922826.29</v>
      </c>
      <c r="G33" s="2"/>
      <c r="H33" s="2"/>
      <c r="I33" s="2"/>
      <c r="J33" s="2"/>
      <c r="K33" s="2"/>
      <c r="L33" s="2"/>
      <c r="M33" s="2"/>
      <c r="N33" s="2"/>
      <c r="O33" s="2">
        <v>491361064.82999998</v>
      </c>
      <c r="P33" s="2">
        <v>490535385.02999997</v>
      </c>
      <c r="Q33" s="2">
        <v>363214373.04000002</v>
      </c>
    </row>
    <row r="34" spans="1:17" x14ac:dyDescent="0.2">
      <c r="A34" s="13">
        <v>42522</v>
      </c>
      <c r="B34" s="2">
        <v>344769187.03999996</v>
      </c>
      <c r="C34" s="2">
        <v>936119110.75999975</v>
      </c>
      <c r="D34" s="2">
        <v>-591349923.71999979</v>
      </c>
      <c r="E34" s="2">
        <v>633105096.1099999</v>
      </c>
      <c r="F34" s="2">
        <v>3510063983.5300002</v>
      </c>
      <c r="G34" s="2"/>
      <c r="H34" s="2"/>
      <c r="I34" s="2"/>
      <c r="J34" s="2"/>
      <c r="K34" s="2"/>
      <c r="L34" s="2"/>
      <c r="M34" s="2"/>
      <c r="N34" s="2"/>
      <c r="O34" s="2">
        <v>493638541.37</v>
      </c>
      <c r="P34" s="2">
        <v>513134308.27999997</v>
      </c>
      <c r="Q34" s="2">
        <v>348841942.32999998</v>
      </c>
    </row>
    <row r="35" spans="1:17" x14ac:dyDescent="0.2">
      <c r="A35" s="13">
        <v>42583</v>
      </c>
      <c r="B35" s="2">
        <v>342149763.83999991</v>
      </c>
      <c r="C35" s="2">
        <v>947821579.78000021</v>
      </c>
      <c r="D35" s="2">
        <v>-605671815.9400003</v>
      </c>
      <c r="E35" s="2">
        <v>753348526.12000012</v>
      </c>
      <c r="F35" s="2">
        <v>3307207495.6199999</v>
      </c>
      <c r="G35" s="2"/>
      <c r="H35" s="2"/>
      <c r="I35" s="2"/>
      <c r="J35" s="2"/>
      <c r="K35" s="2"/>
      <c r="L35" s="2"/>
      <c r="M35" s="2"/>
      <c r="N35" s="2"/>
      <c r="O35" s="2">
        <v>458625997.94999999</v>
      </c>
      <c r="P35" s="2">
        <v>515963591.07999998</v>
      </c>
      <c r="Q35" s="2">
        <v>345211240.26999998</v>
      </c>
    </row>
    <row r="36" spans="1:17" x14ac:dyDescent="0.2">
      <c r="A36" s="13">
        <v>42644</v>
      </c>
      <c r="B36" s="2">
        <v>343117354.77000022</v>
      </c>
      <c r="C36" s="2">
        <v>955385431.57000017</v>
      </c>
      <c r="D36" s="2">
        <v>-612268076.79999995</v>
      </c>
      <c r="E36" s="2">
        <v>466654066.27999997</v>
      </c>
      <c r="F36" s="2">
        <v>3604809435.5700002</v>
      </c>
      <c r="G36" s="2"/>
      <c r="H36" s="2"/>
      <c r="I36" s="2"/>
      <c r="J36" s="2"/>
      <c r="K36" s="2"/>
      <c r="L36" s="2"/>
      <c r="M36" s="2"/>
      <c r="N36" s="2"/>
      <c r="O36" s="2">
        <v>408929789.56</v>
      </c>
      <c r="P36" s="2">
        <v>531918456.69999999</v>
      </c>
      <c r="Q36" s="2">
        <v>353803770.54000002</v>
      </c>
    </row>
    <row r="37" spans="1:17" x14ac:dyDescent="0.2">
      <c r="A37" s="13">
        <v>42705</v>
      </c>
      <c r="B37" s="2">
        <v>513070597.11999989</v>
      </c>
      <c r="C37" s="2">
        <v>1012561430.52</v>
      </c>
      <c r="D37" s="2">
        <v>-499490833.4000001</v>
      </c>
      <c r="E37" s="2">
        <v>591836623.43000007</v>
      </c>
      <c r="F37" s="2">
        <v>4068143311.21</v>
      </c>
      <c r="G37" s="2"/>
      <c r="H37" s="2"/>
      <c r="I37" s="2"/>
      <c r="J37" s="2"/>
      <c r="K37" s="2"/>
      <c r="L37" s="2"/>
      <c r="M37" s="2"/>
      <c r="N37" s="2"/>
      <c r="O37" s="2">
        <v>482330492.17000002</v>
      </c>
      <c r="P37" s="2">
        <v>553450926.59000003</v>
      </c>
      <c r="Q37" s="2">
        <v>396238107.29000002</v>
      </c>
    </row>
    <row r="38" spans="1:17" x14ac:dyDescent="0.2">
      <c r="A38" s="13">
        <v>42767</v>
      </c>
      <c r="B38" s="2">
        <v>368256571.31</v>
      </c>
      <c r="C38" s="2">
        <v>974886984.36000001</v>
      </c>
      <c r="D38" s="2">
        <v>-606630413.04999995</v>
      </c>
      <c r="E38" s="2">
        <v>547285745.39999998</v>
      </c>
      <c r="F38" s="2">
        <v>3561715046.0900002</v>
      </c>
      <c r="G38" s="2"/>
      <c r="H38" s="2"/>
      <c r="I38" s="2"/>
      <c r="J38" s="2"/>
      <c r="K38" s="2"/>
      <c r="L38" s="2"/>
      <c r="M38" s="2"/>
      <c r="N38" s="2"/>
      <c r="O38" s="2">
        <v>369984277.98000002</v>
      </c>
      <c r="P38" s="2">
        <v>351230575.75</v>
      </c>
      <c r="Q38" s="2">
        <v>327040894.72000003</v>
      </c>
    </row>
    <row r="39" spans="1:17" x14ac:dyDescent="0.2">
      <c r="A39" s="13">
        <v>42826</v>
      </c>
      <c r="B39" s="2">
        <v>368509863.67000002</v>
      </c>
      <c r="C39" s="2">
        <v>1000723303.85</v>
      </c>
      <c r="D39" s="2">
        <v>-632213440.18000007</v>
      </c>
      <c r="E39" s="2">
        <v>573119698.88</v>
      </c>
      <c r="F39" s="2">
        <v>3668294868.5999999</v>
      </c>
      <c r="G39" s="2"/>
      <c r="H39" s="2"/>
      <c r="I39" s="2"/>
      <c r="J39" s="2"/>
      <c r="K39" s="2"/>
      <c r="L39" s="2"/>
      <c r="M39" s="2"/>
      <c r="N39" s="2"/>
      <c r="O39" s="2">
        <v>500983497.76999998</v>
      </c>
      <c r="P39" s="2">
        <v>486049586.67000002</v>
      </c>
      <c r="Q39" s="2">
        <v>364674533.37</v>
      </c>
    </row>
    <row r="40" spans="1:17" x14ac:dyDescent="0.2">
      <c r="A40" s="13">
        <v>42887</v>
      </c>
      <c r="B40" s="2">
        <v>367087285.87999982</v>
      </c>
      <c r="C40" s="2">
        <v>988479997.71999991</v>
      </c>
      <c r="D40" s="2">
        <v>-621392711.84000015</v>
      </c>
      <c r="E40" s="2">
        <v>578551594.38000023</v>
      </c>
      <c r="F40" s="2">
        <v>3568211012.77</v>
      </c>
      <c r="G40" s="2"/>
      <c r="H40" s="2"/>
      <c r="I40" s="2"/>
      <c r="J40" s="2"/>
      <c r="K40" s="2"/>
      <c r="L40" s="2"/>
      <c r="M40" s="2"/>
      <c r="N40" s="2"/>
      <c r="O40" s="2">
        <v>503354496.58999997</v>
      </c>
      <c r="P40" s="2">
        <v>533047553.94999999</v>
      </c>
      <c r="Q40" s="2">
        <v>368479940.10000002</v>
      </c>
    </row>
    <row r="41" spans="1:17" x14ac:dyDescent="0.2">
      <c r="A41" s="13">
        <v>42948</v>
      </c>
      <c r="B41" s="2">
        <v>369755602.99999994</v>
      </c>
      <c r="C41" s="2">
        <v>1019611233.8800002</v>
      </c>
      <c r="D41" s="2">
        <v>-649855630.88000035</v>
      </c>
      <c r="E41" s="2">
        <v>777503262.74999964</v>
      </c>
      <c r="F41" s="2">
        <v>3593354522.6399999</v>
      </c>
      <c r="G41" s="2"/>
      <c r="H41" s="2"/>
      <c r="I41" s="2"/>
      <c r="J41" s="2"/>
      <c r="K41" s="2"/>
      <c r="L41" s="2"/>
      <c r="M41" s="2"/>
      <c r="N41" s="2"/>
      <c r="O41" s="2">
        <v>432229496.33999997</v>
      </c>
      <c r="P41" s="2">
        <v>520509269.98000002</v>
      </c>
      <c r="Q41" s="2">
        <v>370104524.37</v>
      </c>
    </row>
    <row r="42" spans="1:17" x14ac:dyDescent="0.2">
      <c r="A42" s="13">
        <v>43009</v>
      </c>
      <c r="B42" s="2">
        <v>405290251.35000008</v>
      </c>
      <c r="C42" s="2">
        <v>1029736380.89</v>
      </c>
      <c r="D42" s="2">
        <v>-624446129.53999996</v>
      </c>
      <c r="E42" s="2">
        <v>582199164.18000042</v>
      </c>
      <c r="F42" s="2">
        <v>3685946801.02</v>
      </c>
      <c r="G42" s="2"/>
      <c r="H42" s="2"/>
      <c r="I42" s="2"/>
      <c r="J42" s="2"/>
      <c r="K42" s="2"/>
      <c r="L42" s="2"/>
      <c r="M42" s="2"/>
      <c r="N42" s="2"/>
      <c r="O42" s="2">
        <v>451993318.91000003</v>
      </c>
      <c r="P42" s="2">
        <v>521830692</v>
      </c>
      <c r="Q42" s="2">
        <v>368533312.92000002</v>
      </c>
    </row>
    <row r="43" spans="1:17" x14ac:dyDescent="0.2">
      <c r="A43" s="13">
        <v>43070</v>
      </c>
      <c r="B43" s="2">
        <v>534558321.76999992</v>
      </c>
      <c r="C43" s="2">
        <v>1044305555.89</v>
      </c>
      <c r="D43" s="2">
        <v>-509747234.12000006</v>
      </c>
      <c r="E43" s="2">
        <v>647034145.71999991</v>
      </c>
      <c r="F43" s="2">
        <v>4012726150.29</v>
      </c>
      <c r="G43" s="2"/>
      <c r="H43" s="2"/>
      <c r="I43" s="2"/>
      <c r="J43" s="2"/>
      <c r="K43" s="2"/>
      <c r="L43" s="2"/>
      <c r="M43" s="2"/>
      <c r="N43" s="2"/>
      <c r="O43" s="2">
        <v>542342534.73000002</v>
      </c>
      <c r="P43" s="2">
        <v>585535776.54999995</v>
      </c>
      <c r="Q43" s="2">
        <v>396185179.69999999</v>
      </c>
    </row>
    <row r="44" spans="1:17" x14ac:dyDescent="0.2">
      <c r="A44" s="13">
        <v>43132</v>
      </c>
      <c r="B44" s="2">
        <v>398629322.94999999</v>
      </c>
      <c r="C44" s="2">
        <v>1125490384.8199999</v>
      </c>
      <c r="D44" s="2">
        <v>-726861061.86999989</v>
      </c>
      <c r="E44" s="2">
        <v>577831971.10000002</v>
      </c>
      <c r="F44" s="2">
        <v>3831615736.25</v>
      </c>
      <c r="G44" s="2"/>
      <c r="H44" s="2"/>
      <c r="I44" s="2"/>
      <c r="J44" s="2"/>
      <c r="K44" s="2"/>
      <c r="L44" s="2"/>
      <c r="M44" s="2"/>
      <c r="N44" s="2"/>
      <c r="O44" s="2">
        <v>373505626.80000001</v>
      </c>
      <c r="P44" s="2">
        <v>348543481.85000002</v>
      </c>
      <c r="Q44" s="2">
        <v>333679589.20999998</v>
      </c>
    </row>
    <row r="45" spans="1:17" x14ac:dyDescent="0.2">
      <c r="A45" s="13">
        <v>43191</v>
      </c>
      <c r="B45" s="2">
        <v>401598193.60999995</v>
      </c>
      <c r="C45" s="2">
        <v>952742533.04999995</v>
      </c>
      <c r="D45" s="2">
        <v>-551144339.44000006</v>
      </c>
      <c r="E45" s="2">
        <v>577719215.75999987</v>
      </c>
      <c r="F45" s="2">
        <v>3730427220.5100002</v>
      </c>
      <c r="G45" s="2"/>
      <c r="H45" s="2"/>
      <c r="I45" s="2"/>
      <c r="J45" s="2"/>
      <c r="K45" s="2"/>
      <c r="L45" s="2"/>
      <c r="M45" s="2"/>
      <c r="N45" s="2"/>
      <c r="O45" s="2">
        <v>560298933.29999995</v>
      </c>
      <c r="P45" s="2">
        <v>542497009.99000001</v>
      </c>
      <c r="Q45" s="2">
        <v>370613903.30000001</v>
      </c>
    </row>
    <row r="46" spans="1:17" x14ac:dyDescent="0.2">
      <c r="A46" s="13">
        <v>43252</v>
      </c>
      <c r="B46" s="2">
        <v>400110387.27000004</v>
      </c>
      <c r="C46" s="2">
        <v>1062027498.6299999</v>
      </c>
      <c r="D46" s="2">
        <v>-661917111.3599999</v>
      </c>
      <c r="E46" s="2">
        <v>558858643.09000003</v>
      </c>
      <c r="F46" s="2">
        <v>3622394359.73</v>
      </c>
      <c r="G46" s="2"/>
      <c r="H46" s="2"/>
      <c r="I46" s="2"/>
      <c r="J46" s="2"/>
      <c r="K46" s="2"/>
      <c r="L46" s="2"/>
      <c r="M46" s="2"/>
      <c r="N46" s="2"/>
      <c r="O46" s="2">
        <v>568683892.03999996</v>
      </c>
      <c r="P46" s="2">
        <v>577121362.52999997</v>
      </c>
      <c r="Q46" s="2">
        <v>386481727.62</v>
      </c>
    </row>
    <row r="47" spans="1:17" x14ac:dyDescent="0.2">
      <c r="A47" s="13">
        <v>43313</v>
      </c>
      <c r="B47" s="2">
        <v>402359145.88000017</v>
      </c>
      <c r="C47" s="2">
        <v>1072135369.9199998</v>
      </c>
      <c r="D47" s="2">
        <v>-669776224.03999972</v>
      </c>
      <c r="E47" s="2">
        <v>740025150.20000017</v>
      </c>
      <c r="F47" s="2">
        <v>3938907436.0300002</v>
      </c>
      <c r="G47" s="2"/>
      <c r="H47" s="2"/>
      <c r="I47" s="2"/>
      <c r="J47" s="2"/>
      <c r="K47" s="2"/>
      <c r="L47" s="2"/>
      <c r="M47" s="2"/>
      <c r="N47" s="2"/>
      <c r="O47" s="2">
        <v>540889066.23000002</v>
      </c>
      <c r="P47" s="2">
        <v>587128888.98000002</v>
      </c>
      <c r="Q47" s="2">
        <v>375900935.74000001</v>
      </c>
    </row>
    <row r="48" spans="1:17" x14ac:dyDescent="0.2">
      <c r="A48" s="13">
        <v>43374</v>
      </c>
      <c r="B48" s="2">
        <v>431473493.35999995</v>
      </c>
      <c r="C48" s="2">
        <v>1088494724.2699993</v>
      </c>
      <c r="D48" s="2">
        <v>-657021230.90999937</v>
      </c>
      <c r="E48" s="2">
        <v>721091738.13999975</v>
      </c>
      <c r="F48" s="2">
        <v>4080985959.2199998</v>
      </c>
      <c r="G48" s="2"/>
      <c r="H48" s="2"/>
      <c r="I48" s="2"/>
      <c r="J48" s="2"/>
      <c r="K48" s="2"/>
      <c r="L48" s="2"/>
      <c r="M48" s="2"/>
      <c r="N48" s="2"/>
      <c r="O48" s="2">
        <v>567497981.86000001</v>
      </c>
      <c r="P48" s="2">
        <v>578277398.14999998</v>
      </c>
      <c r="Q48" s="2">
        <v>391100134.63999999</v>
      </c>
    </row>
    <row r="49" spans="1:17" x14ac:dyDescent="0.2">
      <c r="A49" s="13">
        <v>43435</v>
      </c>
      <c r="B49" s="2">
        <v>585121548.98999977</v>
      </c>
      <c r="C49" s="2">
        <v>1109210894.4400003</v>
      </c>
      <c r="D49" s="2">
        <v>-524089345.45000052</v>
      </c>
      <c r="E49" s="2">
        <v>690522185.55000007</v>
      </c>
      <c r="F49" s="2">
        <v>4504433252.29</v>
      </c>
      <c r="G49" s="2"/>
      <c r="H49" s="2"/>
      <c r="I49" s="2"/>
      <c r="J49" s="2"/>
      <c r="K49" s="2"/>
      <c r="L49" s="2"/>
      <c r="M49" s="2"/>
      <c r="N49" s="2"/>
      <c r="O49" s="2">
        <v>813398002.11000001</v>
      </c>
      <c r="P49" s="2">
        <v>630969562.40999997</v>
      </c>
      <c r="Q49" s="2">
        <v>414816877.61000001</v>
      </c>
    </row>
    <row r="50" spans="1:17" x14ac:dyDescent="0.2">
      <c r="A50" s="13">
        <v>43497</v>
      </c>
      <c r="B50" s="2">
        <v>412858148.41000003</v>
      </c>
      <c r="C50" s="2">
        <v>1099631425.5899999</v>
      </c>
      <c r="D50" s="2">
        <v>-686773277.17999983</v>
      </c>
      <c r="E50" s="2">
        <v>636758983.44000006</v>
      </c>
      <c r="F50" s="2">
        <v>4301472533.9700003</v>
      </c>
      <c r="G50" s="2"/>
      <c r="H50" s="2"/>
      <c r="I50" s="2"/>
      <c r="J50" s="2"/>
      <c r="K50" s="2"/>
      <c r="L50" s="2"/>
      <c r="M50" s="2"/>
      <c r="N50" s="2"/>
      <c r="O50" s="2">
        <v>406721009.83999997</v>
      </c>
      <c r="P50" s="2">
        <v>370350821.25</v>
      </c>
      <c r="Q50" s="2">
        <v>351610541.97000003</v>
      </c>
    </row>
    <row r="51" spans="1:17" x14ac:dyDescent="0.2">
      <c r="A51" s="13">
        <v>43556</v>
      </c>
      <c r="B51" s="2">
        <v>412601111.04000002</v>
      </c>
      <c r="C51" s="2">
        <v>1135147587.1099999</v>
      </c>
      <c r="D51" s="2">
        <v>-722546476.06999993</v>
      </c>
      <c r="E51" s="2">
        <v>641992180.56999993</v>
      </c>
      <c r="F51" s="2">
        <v>4139997737.9400001</v>
      </c>
      <c r="G51" s="2"/>
      <c r="H51" s="2"/>
      <c r="I51" s="2"/>
      <c r="J51" s="2"/>
      <c r="K51" s="2"/>
      <c r="L51" s="2"/>
      <c r="M51" s="2"/>
      <c r="N51" s="2"/>
      <c r="O51" s="2">
        <v>485822503.14999998</v>
      </c>
      <c r="P51" s="2">
        <v>539886313.02999997</v>
      </c>
      <c r="Q51" s="2">
        <v>372661349.41000003</v>
      </c>
    </row>
    <row r="52" spans="1:17" x14ac:dyDescent="0.2">
      <c r="A52" s="13">
        <v>43617</v>
      </c>
      <c r="B52" s="2">
        <v>429383832.43000013</v>
      </c>
      <c r="C52" s="2">
        <v>1128291342.0000002</v>
      </c>
      <c r="D52" s="2">
        <v>-698907509.57000017</v>
      </c>
      <c r="E52" s="2">
        <v>645859172.49000001</v>
      </c>
      <c r="F52" s="2">
        <v>4255724867.3899999</v>
      </c>
      <c r="G52" s="2"/>
      <c r="H52" s="2"/>
      <c r="I52" s="2"/>
      <c r="J52" s="2"/>
      <c r="K52" s="2"/>
      <c r="L52" s="2"/>
      <c r="M52" s="2"/>
      <c r="N52" s="2"/>
      <c r="O52" s="2">
        <v>554332107.03999996</v>
      </c>
      <c r="P52" s="2">
        <v>560228303.21000004</v>
      </c>
      <c r="Q52" s="2">
        <v>372999254.07999998</v>
      </c>
    </row>
    <row r="53" spans="1:17" x14ac:dyDescent="0.2">
      <c r="A53" s="13">
        <v>43678</v>
      </c>
      <c r="B53" s="2">
        <v>415468795.87999994</v>
      </c>
      <c r="C53" s="2">
        <v>1136352528.03</v>
      </c>
      <c r="D53" s="2">
        <v>-720883732.1500001</v>
      </c>
      <c r="E53" s="2">
        <v>876646470.42999959</v>
      </c>
      <c r="F53" s="2">
        <v>4226761849.4099998</v>
      </c>
      <c r="G53" s="2"/>
      <c r="H53" s="2"/>
      <c r="I53" s="2"/>
      <c r="J53" s="2"/>
      <c r="K53" s="2"/>
      <c r="L53" s="2"/>
      <c r="M53" s="2"/>
      <c r="N53" s="2"/>
      <c r="O53" s="2">
        <v>559483456.60000002</v>
      </c>
      <c r="P53" s="2">
        <v>648151078.75</v>
      </c>
      <c r="Q53" s="2">
        <v>374644297.19999999</v>
      </c>
    </row>
    <row r="54" spans="1:17" x14ac:dyDescent="0.2">
      <c r="A54" s="13">
        <v>43739</v>
      </c>
      <c r="B54" s="2">
        <v>420180966.80000001</v>
      </c>
      <c r="C54" s="2">
        <v>1141178203.240001</v>
      </c>
      <c r="D54" s="2">
        <v>-720997236.44000101</v>
      </c>
      <c r="E54" s="2">
        <v>659718567.2300005</v>
      </c>
      <c r="F54" s="2">
        <v>4338491659.4200001</v>
      </c>
      <c r="G54" s="2"/>
      <c r="H54" s="2"/>
      <c r="I54" s="2"/>
      <c r="J54" s="2"/>
      <c r="K54" s="2"/>
      <c r="L54" s="2"/>
      <c r="M54" s="2"/>
      <c r="N54" s="2"/>
      <c r="O54" s="2">
        <v>573816269.61000001</v>
      </c>
      <c r="P54" s="2">
        <v>667049568.28999996</v>
      </c>
      <c r="Q54" s="2">
        <v>373213888.20999998</v>
      </c>
    </row>
    <row r="55" spans="1:17" x14ac:dyDescent="0.2">
      <c r="A55" s="13">
        <v>43800</v>
      </c>
      <c r="B55" s="2">
        <v>619350071.9599998</v>
      </c>
      <c r="C55" s="2">
        <v>1172134019.99</v>
      </c>
      <c r="D55" s="2">
        <v>-552783948.03000021</v>
      </c>
      <c r="E55" s="2">
        <v>737723563.13000011</v>
      </c>
      <c r="F55" s="2">
        <v>4817905371.5</v>
      </c>
      <c r="G55" s="2"/>
      <c r="H55" s="2"/>
      <c r="I55" s="2"/>
      <c r="J55" s="2"/>
      <c r="K55" s="2"/>
      <c r="L55" s="2"/>
      <c r="M55" s="2"/>
      <c r="N55" s="2"/>
      <c r="O55" s="2">
        <v>598142255.52999997</v>
      </c>
      <c r="P55" s="2">
        <v>786165413.37</v>
      </c>
      <c r="Q55" s="2">
        <v>410085930.91000003</v>
      </c>
    </row>
    <row r="56" spans="1:17" x14ac:dyDescent="0.2">
      <c r="A56" s="13">
        <v>43862</v>
      </c>
      <c r="B56" s="2">
        <v>361821389.35000002</v>
      </c>
      <c r="C56" s="2">
        <v>1144189995.6300001</v>
      </c>
      <c r="D56" s="2">
        <v>-782368606.28000009</v>
      </c>
      <c r="E56" s="2">
        <v>732968950.05999994</v>
      </c>
      <c r="F56" s="2">
        <v>4587009436.2700005</v>
      </c>
      <c r="G56" s="2"/>
      <c r="H56" s="2"/>
      <c r="I56" s="2"/>
      <c r="J56" s="2"/>
      <c r="K56" s="2"/>
      <c r="L56" s="2"/>
      <c r="M56" s="2"/>
      <c r="N56" s="2"/>
      <c r="O56" s="1"/>
      <c r="Q56" s="1"/>
    </row>
    <row r="57" spans="1:17" x14ac:dyDescent="0.2">
      <c r="A57" s="13">
        <v>43922</v>
      </c>
      <c r="B57" s="2">
        <v>378220703.14999998</v>
      </c>
      <c r="C57" s="2">
        <v>1199632024.9099998</v>
      </c>
      <c r="D57" s="2">
        <v>-821411321.75999987</v>
      </c>
      <c r="E57" s="2">
        <v>711437414.01999998</v>
      </c>
      <c r="F57" s="2">
        <v>4013248950.04</v>
      </c>
      <c r="G57" s="2"/>
      <c r="H57" s="2"/>
      <c r="I57" s="2"/>
      <c r="J57" s="2"/>
      <c r="K57" s="2"/>
      <c r="L57" s="2"/>
      <c r="M57" s="2"/>
      <c r="N57" s="2"/>
    </row>
    <row r="58" spans="1:17" x14ac:dyDescent="0.2">
      <c r="A58" s="13">
        <v>43983</v>
      </c>
      <c r="B58" s="2">
        <v>377689609.6500001</v>
      </c>
      <c r="C58" s="2">
        <v>1164759894.9900002</v>
      </c>
      <c r="D58" s="2">
        <v>-787070285.34000015</v>
      </c>
      <c r="E58" s="2">
        <v>734417264.13000011</v>
      </c>
      <c r="F58" s="2">
        <v>4093829565.6599998</v>
      </c>
      <c r="G58" s="2"/>
      <c r="H58" s="2"/>
      <c r="I58" s="2"/>
      <c r="J58" s="2"/>
      <c r="K58" s="2"/>
      <c r="L58" s="2"/>
      <c r="M58" s="2"/>
      <c r="N58" s="2"/>
    </row>
    <row r="59" spans="1:17" x14ac:dyDescent="0.2">
      <c r="A59" s="13">
        <v>44044</v>
      </c>
      <c r="B59" s="2">
        <v>369355115.32999992</v>
      </c>
      <c r="C59" s="2">
        <v>1192150127.6999993</v>
      </c>
      <c r="D59" s="2">
        <v>-822795012.36999941</v>
      </c>
      <c r="E59" s="2">
        <v>728663046.88999987</v>
      </c>
      <c r="F59" s="2">
        <v>5099424502.8199997</v>
      </c>
      <c r="G59" s="2"/>
      <c r="H59" s="2"/>
      <c r="I59" s="2"/>
      <c r="J59" s="2"/>
      <c r="K59" s="2"/>
      <c r="L59" s="2"/>
      <c r="M59" s="2"/>
      <c r="N59" s="2"/>
    </row>
    <row r="60" spans="1:17" x14ac:dyDescent="0.2">
      <c r="A60" s="13">
        <v>44105</v>
      </c>
      <c r="B60" s="2">
        <v>734466437.63</v>
      </c>
      <c r="C60" s="2">
        <v>2332974460.5800014</v>
      </c>
      <c r="D60" s="2">
        <v>-1598508022.9500012</v>
      </c>
      <c r="E60" s="2">
        <v>1708901817.8600001</v>
      </c>
      <c r="F60" s="2">
        <v>5069202010.0900002</v>
      </c>
      <c r="G60" s="2"/>
      <c r="H60" s="2"/>
      <c r="I60" s="2"/>
      <c r="J60" s="2"/>
      <c r="K60" s="2"/>
      <c r="L60" s="2"/>
      <c r="M60" s="2"/>
      <c r="N60" s="2"/>
    </row>
    <row r="61" spans="1:17" x14ac:dyDescent="0.2">
      <c r="A61" s="13">
        <v>44166</v>
      </c>
      <c r="B61" s="2">
        <v>214647590.96999979</v>
      </c>
      <c r="C61" s="2">
        <v>89232994.63999939</v>
      </c>
      <c r="D61" s="2">
        <v>125414596.3300004</v>
      </c>
      <c r="E61" s="2">
        <v>111752030.09000015</v>
      </c>
      <c r="F61" s="2">
        <v>5070474850.6000004</v>
      </c>
      <c r="G61" s="2"/>
      <c r="H61" s="2"/>
      <c r="I61" s="2"/>
      <c r="J61" s="2"/>
      <c r="K61" s="2"/>
      <c r="L61" s="2"/>
      <c r="M61" s="2"/>
      <c r="N61" s="2"/>
    </row>
    <row r="62" spans="1:17" x14ac:dyDescent="0.2">
      <c r="A62" s="13">
        <v>44228</v>
      </c>
      <c r="B62" s="2">
        <v>333336685.5</v>
      </c>
      <c r="C62" s="2">
        <v>921647205.65999997</v>
      </c>
      <c r="D62" s="2">
        <v>-588310520.15999997</v>
      </c>
      <c r="E62" s="2">
        <v>761716007.13</v>
      </c>
      <c r="F62" s="2">
        <v>5134889787.9499998</v>
      </c>
      <c r="G62" s="2"/>
      <c r="H62" s="2"/>
      <c r="I62" s="2"/>
      <c r="J62" s="2"/>
      <c r="K62" s="2"/>
      <c r="L62" s="2"/>
      <c r="M62" s="2"/>
      <c r="N62" s="2"/>
    </row>
    <row r="63" spans="1:17" x14ac:dyDescent="0.2">
      <c r="A63" s="13">
        <v>44287</v>
      </c>
      <c r="B63" s="2">
        <v>345333747.96000004</v>
      </c>
      <c r="C63" s="2">
        <v>993212661.79000008</v>
      </c>
      <c r="D63" s="2">
        <v>-647878913.83000004</v>
      </c>
      <c r="E63" s="2">
        <v>751756408.59000003</v>
      </c>
      <c r="F63" s="2">
        <v>5042476024.2399998</v>
      </c>
      <c r="G63" s="2"/>
      <c r="H63" s="2"/>
      <c r="I63" s="2"/>
      <c r="J63" s="2"/>
      <c r="K63" s="2"/>
      <c r="L63" s="2"/>
      <c r="M63" s="2"/>
      <c r="N63" s="2"/>
    </row>
    <row r="64" spans="1:17" x14ac:dyDescent="0.2">
      <c r="A64" s="13">
        <v>44348</v>
      </c>
      <c r="B64" s="2">
        <v>346808830.91999996</v>
      </c>
      <c r="C64" s="2">
        <v>956237080.99999988</v>
      </c>
      <c r="D64" s="2">
        <v>-609428250.07999992</v>
      </c>
      <c r="E64" s="2">
        <v>759757836.04999983</v>
      </c>
      <c r="F64" s="2">
        <v>5228102482.0799999</v>
      </c>
      <c r="G64" s="2"/>
      <c r="H64" s="2"/>
      <c r="I64" s="2"/>
      <c r="J64" s="2"/>
      <c r="K64" s="2"/>
      <c r="L64" s="2"/>
      <c r="M64" s="2"/>
      <c r="N64" s="2"/>
    </row>
    <row r="65" spans="1:14" x14ac:dyDescent="0.2">
      <c r="A65" s="13">
        <v>44409</v>
      </c>
      <c r="B65" s="2">
        <v>345435673.19999993</v>
      </c>
      <c r="C65" s="2">
        <v>967128755.28000009</v>
      </c>
      <c r="D65" s="2">
        <v>-621693082.08000016</v>
      </c>
      <c r="E65" s="2">
        <v>995419913.85000002</v>
      </c>
      <c r="F65" s="2">
        <v>5766731562.5699997</v>
      </c>
      <c r="G65" s="2"/>
      <c r="H65" s="2"/>
      <c r="I65" s="2"/>
      <c r="J65" s="2"/>
      <c r="K65" s="2"/>
      <c r="L65" s="2"/>
      <c r="M65" s="2"/>
      <c r="N65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4561-4C83-3E4D-A32C-A5EB8ECE9B1F}">
  <dimension ref="A1:AD129"/>
  <sheetViews>
    <sheetView tabSelected="1" topLeftCell="A51" workbookViewId="0">
      <selection activeCell="E66" sqref="E66:K78"/>
    </sheetView>
  </sheetViews>
  <sheetFormatPr baseColWidth="10" defaultRowHeight="16" x14ac:dyDescent="0.2"/>
  <cols>
    <col min="5" max="5" width="14.6640625" bestFit="1" customWidth="1"/>
    <col min="6" max="6" width="19.5" bestFit="1" customWidth="1"/>
    <col min="7" max="7" width="20.1640625" bestFit="1" customWidth="1"/>
    <col min="8" max="8" width="21.6640625" bestFit="1" customWidth="1"/>
    <col min="9" max="10" width="19.33203125" bestFit="1" customWidth="1"/>
    <col min="11" max="14" width="19.33203125" customWidth="1"/>
    <col min="15" max="15" width="21.6640625" bestFit="1" customWidth="1"/>
    <col min="16" max="17" width="19.33203125" bestFit="1" customWidth="1"/>
    <col min="18" max="19" width="17.83203125" bestFit="1" customWidth="1"/>
    <col min="20" max="20" width="19.33203125" bestFit="1" customWidth="1"/>
    <col min="21" max="21" width="20.1640625" bestFit="1" customWidth="1"/>
    <col min="22" max="22" width="21.6640625" bestFit="1" customWidth="1"/>
    <col min="23" max="23" width="12.83203125" bestFit="1" customWidth="1"/>
    <col min="26" max="26" width="14.6640625" bestFit="1" customWidth="1"/>
  </cols>
  <sheetData>
    <row r="1" spans="1:10" x14ac:dyDescent="0.2">
      <c r="A1" t="s">
        <v>55</v>
      </c>
      <c r="C1">
        <v>100</v>
      </c>
      <c r="E1" t="s">
        <v>0</v>
      </c>
      <c r="F1" t="s">
        <v>39</v>
      </c>
      <c r="G1" t="s">
        <v>40</v>
      </c>
      <c r="H1" t="s">
        <v>38</v>
      </c>
      <c r="I1" t="s">
        <v>3</v>
      </c>
      <c r="J1" t="s">
        <v>4</v>
      </c>
    </row>
    <row r="2" spans="1:10" x14ac:dyDescent="0.2">
      <c r="A2" s="3">
        <v>40544</v>
      </c>
      <c r="B2" s="18">
        <v>9.3999999999999986E-3</v>
      </c>
      <c r="C2" s="21">
        <f>C1*(1+B2)</f>
        <v>100.94000000000001</v>
      </c>
      <c r="E2" s="13">
        <v>40575</v>
      </c>
      <c r="F2" s="19">
        <f>TCC!B2*deflacionar!$C$129/deflacionar!$C$3</f>
        <v>290751549.80384785</v>
      </c>
      <c r="G2" s="19">
        <f>TCC!C2*deflacionar!$C$129/deflacionar!$C$3</f>
        <v>376437899.22142798</v>
      </c>
      <c r="H2" s="19">
        <f>TCC!D2*deflacionar!$C$129/deflacionar!$C$3</f>
        <v>-85686349.417580113</v>
      </c>
      <c r="I2" s="19">
        <f>TCC!E2*deflacionar!$C$129/deflacionar!$C$3</f>
        <v>490245595.09311491</v>
      </c>
      <c r="J2" s="19">
        <f>TCC!F2*deflacionar!$C$129/deflacionar!$C$3</f>
        <v>3969980024.8543143</v>
      </c>
    </row>
    <row r="3" spans="1:10" x14ac:dyDescent="0.2">
      <c r="A3" s="3">
        <v>40575</v>
      </c>
      <c r="B3" s="18">
        <v>5.4000000000000003E-3</v>
      </c>
      <c r="C3" s="21">
        <f t="shared" ref="C3:C66" si="0">C2*(1+B3)</f>
        <v>101.48507600000002</v>
      </c>
      <c r="E3" s="13">
        <v>40634</v>
      </c>
      <c r="F3" s="19">
        <f>TCC!B3*deflacionar!$C$129/deflacionar!$C$5</f>
        <v>317860832.2693975</v>
      </c>
      <c r="G3" s="19">
        <f>TCC!C3*deflacionar!$C$129/deflacionar!$C$5</f>
        <v>1222822030.307991</v>
      </c>
      <c r="H3" s="19">
        <f>TCC!D3*deflacionar!$C$129/deflacionar!$C$5</f>
        <v>-904961198.03859353</v>
      </c>
      <c r="I3" s="19">
        <f>TCC!E3*deflacionar!$C$129/deflacionar!$C$5</f>
        <v>482439301.5585742</v>
      </c>
      <c r="J3" s="19">
        <f>TCC!F3*deflacionar!$C$129/deflacionar!$C$5</f>
        <v>3979719844.453311</v>
      </c>
    </row>
    <row r="4" spans="1:10" x14ac:dyDescent="0.2">
      <c r="A4" s="3">
        <v>40603</v>
      </c>
      <c r="B4" s="18">
        <v>6.6E-3</v>
      </c>
      <c r="C4" s="21">
        <f t="shared" si="0"/>
        <v>102.15487750160001</v>
      </c>
      <c r="E4" s="13">
        <v>40695</v>
      </c>
      <c r="F4" s="19">
        <f>TCC!B4*deflacionar!$C$129/deflacionar!$C$7</f>
        <v>297520472.24573725</v>
      </c>
      <c r="G4" s="19">
        <f>TCC!C4*deflacionar!$C$129/deflacionar!$C$7</f>
        <v>816060498.783319</v>
      </c>
      <c r="H4" s="19">
        <f>TCC!D4*deflacionar!$C$129/deflacionar!$C$7</f>
        <v>-518540026.53758168</v>
      </c>
      <c r="I4" s="19">
        <f>TCC!E4*deflacionar!$C$129/deflacionar!$C$7</f>
        <v>452912075.27551633</v>
      </c>
      <c r="J4" s="19">
        <f>TCC!F4*deflacionar!$C$129/deflacionar!$C$7</f>
        <v>4422598410.2638521</v>
      </c>
    </row>
    <row r="5" spans="1:10" x14ac:dyDescent="0.2">
      <c r="A5" s="3">
        <v>40634</v>
      </c>
      <c r="B5" s="18">
        <v>7.1999999999999998E-3</v>
      </c>
      <c r="C5" s="21">
        <f t="shared" si="0"/>
        <v>102.89039261961155</v>
      </c>
      <c r="E5" s="13">
        <v>40756</v>
      </c>
      <c r="F5" s="19">
        <f>TCC!B5*deflacionar!$C$129/deflacionar!$C$9</f>
        <v>349384946.30206865</v>
      </c>
      <c r="G5" s="19">
        <f>TCC!C5*deflacionar!$C$129/deflacionar!$C$9</f>
        <v>872078268.0631355</v>
      </c>
      <c r="H5" s="19">
        <f>TCC!D5*deflacionar!$C$129/deflacionar!$C$9</f>
        <v>-522693321.76106685</v>
      </c>
      <c r="I5" s="19">
        <f>TCC!E5*deflacionar!$C$129/deflacionar!$C$9</f>
        <v>514661573.67022127</v>
      </c>
      <c r="J5" s="19">
        <f>TCC!F5*deflacionar!$C$129/deflacionar!$C$9</f>
        <v>4095117599.566812</v>
      </c>
    </row>
    <row r="6" spans="1:10" x14ac:dyDescent="0.2">
      <c r="A6" s="3">
        <v>40664</v>
      </c>
      <c r="B6" s="18">
        <v>5.6999999999999993E-3</v>
      </c>
      <c r="C6" s="21">
        <f t="shared" si="0"/>
        <v>103.47686785754334</v>
      </c>
      <c r="E6" s="13">
        <v>40817</v>
      </c>
      <c r="F6" s="19">
        <f>TCC!B6*deflacionar!$C$129/deflacionar!$C$11</f>
        <v>319665789.24261039</v>
      </c>
      <c r="G6" s="19">
        <f>TCC!C6*deflacionar!$C$129/deflacionar!$C$11</f>
        <v>842223646.53510725</v>
      </c>
      <c r="H6" s="19">
        <f>TCC!D6*deflacionar!$C$129/deflacionar!$C$11</f>
        <v>-522557857.29249692</v>
      </c>
      <c r="I6" s="19">
        <f>TCC!E6*deflacionar!$C$129/deflacionar!$C$11</f>
        <v>511102646.47952771</v>
      </c>
      <c r="J6" s="19">
        <f>TCC!F6*deflacionar!$C$129/deflacionar!$C$11</f>
        <v>4348589638.1220703</v>
      </c>
    </row>
    <row r="7" spans="1:10" x14ac:dyDescent="0.2">
      <c r="A7" s="3">
        <v>40695</v>
      </c>
      <c r="B7" s="18">
        <v>2.2000000000000001E-3</v>
      </c>
      <c r="C7" s="21">
        <f t="shared" si="0"/>
        <v>103.70451696682993</v>
      </c>
      <c r="E7" s="13">
        <v>40878</v>
      </c>
      <c r="F7" s="19">
        <f>TCC!B7*deflacionar!$C$129/deflacionar!$C$13</f>
        <v>478209761.6451928</v>
      </c>
      <c r="G7" s="19">
        <f>TCC!C7*deflacionar!$C$129/deflacionar!$C$13</f>
        <v>865121062.67034817</v>
      </c>
      <c r="H7" s="19">
        <f>TCC!D7*deflacionar!$C$129/deflacionar!$C$13</f>
        <v>-386911301.02515537</v>
      </c>
      <c r="I7" s="19">
        <f>TCC!E7*deflacionar!$C$129/deflacionar!$C$13</f>
        <v>488862311.62934542</v>
      </c>
      <c r="J7" s="19">
        <f>TCC!F7*deflacionar!$C$129/deflacionar!$C$13</f>
        <v>4493844320.1337814</v>
      </c>
    </row>
    <row r="8" spans="1:10" x14ac:dyDescent="0.2">
      <c r="A8" s="3">
        <v>40725</v>
      </c>
      <c r="B8" s="18">
        <v>0</v>
      </c>
      <c r="C8" s="21">
        <f t="shared" si="0"/>
        <v>103.70451696682993</v>
      </c>
      <c r="E8" s="13">
        <v>40940</v>
      </c>
      <c r="F8" s="19">
        <f>TCC!B8*deflacionar!$C$129/deflacionar!$C$15</f>
        <v>314320713.76695549</v>
      </c>
      <c r="G8" s="19">
        <f>TCC!C8*deflacionar!$C$129/deflacionar!$C$15</f>
        <v>859978383.51049531</v>
      </c>
      <c r="H8" s="19">
        <f>TCC!D8*deflacionar!$C$129/deflacionar!$C$15</f>
        <v>-545657669.74353981</v>
      </c>
      <c r="I8" s="19">
        <f>TCC!E8*deflacionar!$C$129/deflacionar!$C$15</f>
        <v>460709627.81620383</v>
      </c>
      <c r="J8" s="19">
        <f>TCC!F8*deflacionar!$C$129/deflacionar!$C$15</f>
        <v>4067771752.7952957</v>
      </c>
    </row>
    <row r="9" spans="1:10" x14ac:dyDescent="0.2">
      <c r="A9" s="3">
        <v>40756</v>
      </c>
      <c r="B9" s="18">
        <v>4.1999999999999997E-3</v>
      </c>
      <c r="C9" s="21">
        <f t="shared" si="0"/>
        <v>104.14007593809062</v>
      </c>
      <c r="E9" s="13">
        <v>41000</v>
      </c>
      <c r="F9" s="19">
        <f>TCC!B9*deflacionar!$C$129/deflacionar!$C$17</f>
        <v>328632019.95554209</v>
      </c>
      <c r="G9" s="19">
        <f>TCC!C9*deflacionar!$C$129/deflacionar!$C$17</f>
        <v>849143797.94141746</v>
      </c>
      <c r="H9" s="19">
        <f>TCC!D9*deflacionar!$C$129/deflacionar!$C$17</f>
        <v>-520511777.98587543</v>
      </c>
      <c r="I9" s="19">
        <f>TCC!E9*deflacionar!$C$129/deflacionar!$C$17</f>
        <v>497730666.20717901</v>
      </c>
      <c r="J9" s="19">
        <f>TCC!F9*deflacionar!$C$129/deflacionar!$C$17</f>
        <v>4234013212.3574376</v>
      </c>
    </row>
    <row r="10" spans="1:10" x14ac:dyDescent="0.2">
      <c r="A10" s="3">
        <v>40787</v>
      </c>
      <c r="B10" s="18">
        <v>4.5000000000000005E-3</v>
      </c>
      <c r="C10" s="21">
        <f t="shared" si="0"/>
        <v>104.60870627981203</v>
      </c>
      <c r="E10" s="13">
        <v>41061</v>
      </c>
      <c r="F10" s="19">
        <f>TCC!B10*deflacionar!$C$129/deflacionar!$C$19</f>
        <v>337322081.98932004</v>
      </c>
      <c r="G10" s="19">
        <f>TCC!C10*deflacionar!$C$129/deflacionar!$C$19</f>
        <v>929625870.07914686</v>
      </c>
      <c r="H10" s="19">
        <f>TCC!D10*deflacionar!$C$129/deflacionar!$C$19</f>
        <v>-592303788.08982694</v>
      </c>
      <c r="I10" s="19">
        <f>TCC!E10*deflacionar!$C$129/deflacionar!$C$19</f>
        <v>543525757.14895737</v>
      </c>
      <c r="J10" s="19">
        <f>TCC!F10*deflacionar!$C$129/deflacionar!$C$19</f>
        <v>4204391626.9645324</v>
      </c>
    </row>
    <row r="11" spans="1:10" x14ac:dyDescent="0.2">
      <c r="A11" s="3">
        <v>40817</v>
      </c>
      <c r="B11" s="18">
        <v>3.2000000000000002E-3</v>
      </c>
      <c r="C11" s="21">
        <f t="shared" si="0"/>
        <v>104.94345413990743</v>
      </c>
      <c r="E11" s="13">
        <v>41122</v>
      </c>
      <c r="F11" s="19">
        <f>TCC!B11*deflacionar!$C$129/deflacionar!$C$21</f>
        <v>346773452.63486981</v>
      </c>
      <c r="G11" s="19">
        <f>TCC!C11*deflacionar!$C$129/deflacionar!$C$21</f>
        <v>932105516.4332844</v>
      </c>
      <c r="H11" s="19">
        <f>TCC!D11*deflacionar!$C$129/deflacionar!$C$21</f>
        <v>-585332063.79841459</v>
      </c>
      <c r="I11" s="19">
        <f>TCC!E11*deflacionar!$C$129/deflacionar!$C$21</f>
        <v>629345751.50888538</v>
      </c>
      <c r="J11" s="19">
        <f>TCC!F11*deflacionar!$C$129/deflacionar!$C$21</f>
        <v>4060409729.5713444</v>
      </c>
    </row>
    <row r="12" spans="1:10" x14ac:dyDescent="0.2">
      <c r="A12" s="3">
        <v>40848</v>
      </c>
      <c r="B12" s="18">
        <v>5.6999999999999993E-3</v>
      </c>
      <c r="C12" s="21">
        <f t="shared" si="0"/>
        <v>105.5416318285049</v>
      </c>
      <c r="E12" s="13">
        <v>41183</v>
      </c>
      <c r="F12" s="19">
        <f>TCC!B12*deflacionar!$C$129/deflacionar!$C$23</f>
        <v>342627437.19244117</v>
      </c>
      <c r="G12" s="19">
        <f>TCC!C12*deflacionar!$C$129/deflacionar!$C$23</f>
        <v>898866469.8269074</v>
      </c>
      <c r="H12" s="19">
        <f>TCC!D12*deflacionar!$C$129/deflacionar!$C$23</f>
        <v>-556239032.63446641</v>
      </c>
      <c r="I12" s="19">
        <f>TCC!E12*deflacionar!$C$129/deflacionar!$C$23</f>
        <v>509349285.94898093</v>
      </c>
      <c r="J12" s="19">
        <f>TCC!F12*deflacionar!$C$129/deflacionar!$C$23</f>
        <v>4367866948.0135202</v>
      </c>
    </row>
    <row r="13" spans="1:10" x14ac:dyDescent="0.2">
      <c r="A13" s="3">
        <v>40878</v>
      </c>
      <c r="B13" s="18">
        <v>5.1000000000000004E-3</v>
      </c>
      <c r="C13" s="21">
        <f t="shared" si="0"/>
        <v>106.07989415083028</v>
      </c>
      <c r="E13" s="13">
        <v>41244</v>
      </c>
      <c r="F13" s="19">
        <f>TCC!B13*deflacionar!$C$129/deflacionar!$C$25</f>
        <v>488900289.90894222</v>
      </c>
      <c r="G13" s="19">
        <f>TCC!C13*deflacionar!$C$129/deflacionar!$C$25</f>
        <v>921756529.92696238</v>
      </c>
      <c r="H13" s="19">
        <f>TCC!D13*deflacionar!$C$129/deflacionar!$C$25</f>
        <v>-432856240.01802009</v>
      </c>
      <c r="I13" s="19">
        <f>TCC!E13*deflacionar!$C$129/deflacionar!$C$25</f>
        <v>594124843.8197974</v>
      </c>
      <c r="J13" s="19">
        <f>TCC!F13*deflacionar!$C$129/deflacionar!$C$25</f>
        <v>4413062591.0997486</v>
      </c>
    </row>
    <row r="14" spans="1:10" x14ac:dyDescent="0.2">
      <c r="A14" s="3">
        <v>40909</v>
      </c>
      <c r="B14" s="18">
        <v>5.1000000000000004E-3</v>
      </c>
      <c r="C14" s="21">
        <f t="shared" si="0"/>
        <v>106.62090161099952</v>
      </c>
      <c r="E14" s="13">
        <v>41306</v>
      </c>
      <c r="F14" s="19">
        <f>TCC!B14*deflacionar!$C$129/deflacionar!$C$27</f>
        <v>308875089.33690268</v>
      </c>
      <c r="G14" s="19">
        <f>TCC!C14*deflacionar!$C$129/deflacionar!$C$27</f>
        <v>902069859.73286176</v>
      </c>
      <c r="H14" s="19">
        <f>TCC!D14*deflacionar!$C$129/deflacionar!$C$27</f>
        <v>-593194770.39595914</v>
      </c>
      <c r="I14" s="19">
        <f>TCC!E14*deflacionar!$C$129/deflacionar!$C$27</f>
        <v>532554047.93813676</v>
      </c>
      <c r="J14" s="19">
        <f>TCC!F14*deflacionar!$C$129/deflacionar!$C$27</f>
        <v>4121648281.928638</v>
      </c>
    </row>
    <row r="15" spans="1:10" x14ac:dyDescent="0.2">
      <c r="A15" s="3">
        <v>40940</v>
      </c>
      <c r="B15" s="18">
        <v>3.9000000000000003E-3</v>
      </c>
      <c r="C15" s="21">
        <f t="shared" si="0"/>
        <v>107.03672312728243</v>
      </c>
      <c r="E15" s="13">
        <v>41365</v>
      </c>
      <c r="F15" s="19">
        <f>TCC!B15*deflacionar!$C$129/deflacionar!$C$29</f>
        <v>303550424.34104639</v>
      </c>
      <c r="G15" s="19">
        <f>TCC!C15*deflacionar!$C$129/deflacionar!$C$29</f>
        <v>946134824.0321449</v>
      </c>
      <c r="H15" s="19">
        <f>TCC!D15*deflacionar!$C$129/deflacionar!$C$29</f>
        <v>-642584399.69109869</v>
      </c>
      <c r="I15" s="19">
        <f>TCC!E15*deflacionar!$C$129/deflacionar!$C$29</f>
        <v>545066224.25601172</v>
      </c>
      <c r="J15" s="19">
        <f>TCC!F15*deflacionar!$C$129/deflacionar!$C$29</f>
        <v>4020693453.8022943</v>
      </c>
    </row>
    <row r="16" spans="1:10" x14ac:dyDescent="0.2">
      <c r="A16" s="3">
        <v>40969</v>
      </c>
      <c r="B16" s="18">
        <v>1.8E-3</v>
      </c>
      <c r="C16" s="21">
        <f t="shared" si="0"/>
        <v>107.22938922891154</v>
      </c>
      <c r="E16" s="13">
        <v>41426</v>
      </c>
      <c r="F16" s="19">
        <f>TCC!B16*deflacionar!$C$129/deflacionar!$C$31</f>
        <v>306031525.22674119</v>
      </c>
      <c r="G16" s="19">
        <f>TCC!C16*deflacionar!$C$129/deflacionar!$C$31</f>
        <v>903761598.09457207</v>
      </c>
      <c r="H16" s="19">
        <f>TCC!D16*deflacionar!$C$129/deflacionar!$C$31</f>
        <v>-597730072.86783075</v>
      </c>
      <c r="I16" s="19">
        <f>TCC!E16*deflacionar!$C$129/deflacionar!$C$31</f>
        <v>563336905.34339464</v>
      </c>
      <c r="J16" s="19">
        <f>TCC!F16*deflacionar!$C$129/deflacionar!$C$31</f>
        <v>4205864303.2915583</v>
      </c>
    </row>
    <row r="17" spans="1:10" x14ac:dyDescent="0.2">
      <c r="A17" s="3">
        <v>41000</v>
      </c>
      <c r="B17" s="18">
        <v>6.4000000000000003E-3</v>
      </c>
      <c r="C17" s="21">
        <f t="shared" si="0"/>
        <v>107.91565731997657</v>
      </c>
      <c r="E17" s="13">
        <v>41487</v>
      </c>
      <c r="F17" s="19">
        <f>TCC!B17*deflacionar!$C$129/deflacionar!$C$33</f>
        <v>309527799.00508213</v>
      </c>
      <c r="G17" s="19">
        <f>TCC!C17*deflacionar!$C$129/deflacionar!$C$33</f>
        <v>978595279.30111814</v>
      </c>
      <c r="H17" s="19">
        <f>TCC!D17*deflacionar!$C$129/deflacionar!$C$33</f>
        <v>-669067480.29603601</v>
      </c>
      <c r="I17" s="19">
        <f>TCC!E17*deflacionar!$C$129/deflacionar!$C$33</f>
        <v>620057393.66205013</v>
      </c>
      <c r="J17" s="19">
        <f>TCC!F17*deflacionar!$C$129/deflacionar!$C$33</f>
        <v>4204284168.7945266</v>
      </c>
    </row>
    <row r="18" spans="1:10" x14ac:dyDescent="0.2">
      <c r="A18" s="3">
        <v>41030</v>
      </c>
      <c r="B18" s="18">
        <v>5.5000000000000005E-3</v>
      </c>
      <c r="C18" s="21">
        <f t="shared" si="0"/>
        <v>108.50919343523645</v>
      </c>
      <c r="E18" s="13">
        <v>41548</v>
      </c>
      <c r="F18" s="19">
        <f>TCC!B18*deflacionar!$C$129/deflacionar!$C$35</f>
        <v>317192375.42053914</v>
      </c>
      <c r="G18" s="19">
        <f>TCC!C18*deflacionar!$C$129/deflacionar!$C$35</f>
        <v>959356069.73911512</v>
      </c>
      <c r="H18" s="19">
        <f>TCC!D18*deflacionar!$C$129/deflacionar!$C$35</f>
        <v>-642163694.31857586</v>
      </c>
      <c r="I18" s="19">
        <f>TCC!E18*deflacionar!$C$129/deflacionar!$C$35</f>
        <v>1.5719515391584699E-2</v>
      </c>
      <c r="J18" s="19">
        <f>TCC!F18*deflacionar!$C$129/deflacionar!$C$35</f>
        <v>4386098722.483243</v>
      </c>
    </row>
    <row r="19" spans="1:10" x14ac:dyDescent="0.2">
      <c r="A19" s="3">
        <v>41061</v>
      </c>
      <c r="B19" s="18">
        <v>2.5999999999999999E-3</v>
      </c>
      <c r="C19" s="21">
        <f t="shared" si="0"/>
        <v>108.79131733816806</v>
      </c>
      <c r="E19" s="13">
        <v>41609</v>
      </c>
      <c r="F19" s="19">
        <f>TCC!B19*deflacionar!$C$129/deflacionar!$C$37</f>
        <v>460740113.19691366</v>
      </c>
      <c r="G19" s="19">
        <f>TCC!C19*deflacionar!$C$129/deflacionar!$C$37</f>
        <v>994890134.61924207</v>
      </c>
      <c r="H19" s="19">
        <f>TCC!D19*deflacionar!$C$129/deflacionar!$C$37</f>
        <v>-534150021.42232847</v>
      </c>
      <c r="I19" s="19">
        <f>TCC!E19*deflacionar!$C$129/deflacionar!$C$37</f>
        <v>1316701153.652828</v>
      </c>
      <c r="J19" s="19">
        <f>TCC!F19*deflacionar!$C$129/deflacionar!$C$37</f>
        <v>5108219387.8842735</v>
      </c>
    </row>
    <row r="20" spans="1:10" x14ac:dyDescent="0.2">
      <c r="A20" s="3">
        <v>41091</v>
      </c>
      <c r="B20" s="18">
        <v>4.3E-3</v>
      </c>
      <c r="C20" s="21">
        <f t="shared" si="0"/>
        <v>109.25912000272217</v>
      </c>
      <c r="E20" s="13">
        <v>41671</v>
      </c>
      <c r="F20" s="19">
        <f>TCC!B20*deflacionar!$C$129/deflacionar!$C$39</f>
        <v>313662712.09862983</v>
      </c>
      <c r="G20" s="19">
        <f>TCC!C20*deflacionar!$C$129/deflacionar!$C$39</f>
        <v>982183580.86877787</v>
      </c>
      <c r="H20" s="19">
        <f>TCC!D20*deflacionar!$C$129/deflacionar!$C$39</f>
        <v>-668520868.77014816</v>
      </c>
      <c r="I20" s="19">
        <f>TCC!E20*deflacionar!$C$129/deflacionar!$C$39</f>
        <v>574581036.85282743</v>
      </c>
      <c r="J20" s="19">
        <f>TCC!F20*deflacionar!$C$129/deflacionar!$C$39</f>
        <v>4673755708.5905666</v>
      </c>
    </row>
    <row r="21" spans="1:10" x14ac:dyDescent="0.2">
      <c r="A21" s="3">
        <v>41122</v>
      </c>
      <c r="B21" s="18">
        <v>4.5000000000000005E-3</v>
      </c>
      <c r="C21" s="21">
        <f t="shared" si="0"/>
        <v>109.75078604273442</v>
      </c>
      <c r="E21" s="13">
        <v>41730</v>
      </c>
      <c r="F21" s="19">
        <f>TCC!B21*deflacionar!$C$129/deflacionar!$C$41</f>
        <v>310176248.58164483</v>
      </c>
      <c r="G21" s="19">
        <f>TCC!C21*deflacionar!$C$129/deflacionar!$C$41</f>
        <v>1005783326.6384939</v>
      </c>
      <c r="H21" s="19">
        <f>TCC!D21*deflacionar!$C$129/deflacionar!$C$41</f>
        <v>-695607078.05684912</v>
      </c>
      <c r="I21" s="19">
        <f>TCC!E21*deflacionar!$C$129/deflacionar!$C$41</f>
        <v>600127167.19815469</v>
      </c>
      <c r="J21" s="19">
        <f>TCC!F21*deflacionar!$C$129/deflacionar!$C$41</f>
        <v>4341602892.0377131</v>
      </c>
    </row>
    <row r="22" spans="1:10" x14ac:dyDescent="0.2">
      <c r="A22" s="3">
        <v>41153</v>
      </c>
      <c r="B22" s="18">
        <v>6.3E-3</v>
      </c>
      <c r="C22" s="21">
        <f t="shared" si="0"/>
        <v>110.44221599480365</v>
      </c>
      <c r="E22" s="13">
        <v>41791</v>
      </c>
      <c r="F22" s="19">
        <f>TCC!B22*deflacionar!$C$129/deflacionar!$C$43</f>
        <v>310120971.91617095</v>
      </c>
      <c r="G22" s="19">
        <f>TCC!C22*deflacionar!$C$129/deflacionar!$C$43</f>
        <v>1001066732.3031772</v>
      </c>
      <c r="H22" s="19">
        <f>TCC!D22*deflacionar!$C$129/deflacionar!$C$43</f>
        <v>-690945760.38700628</v>
      </c>
      <c r="I22" s="19">
        <f>TCC!E22*deflacionar!$C$129/deflacionar!$C$43</f>
        <v>631862825.38516188</v>
      </c>
      <c r="J22" s="19">
        <f>TCC!F22*deflacionar!$C$129/deflacionar!$C$43</f>
        <v>4519351972.7898149</v>
      </c>
    </row>
    <row r="23" spans="1:10" x14ac:dyDescent="0.2">
      <c r="A23" s="3">
        <v>41183</v>
      </c>
      <c r="B23" s="18">
        <v>7.0999999999999995E-3</v>
      </c>
      <c r="C23" s="21">
        <f t="shared" si="0"/>
        <v>111.22635572836677</v>
      </c>
      <c r="E23" s="13">
        <v>41852</v>
      </c>
      <c r="F23" s="19">
        <f>TCC!B23*deflacionar!$C$129/deflacionar!$C$45</f>
        <v>329394032.43999869</v>
      </c>
      <c r="G23" s="19">
        <f>TCC!C23*deflacionar!$C$129/deflacionar!$C$45</f>
        <v>1040809878.7767922</v>
      </c>
      <c r="H23" s="19">
        <f>TCC!D23*deflacionar!$C$129/deflacionar!$C$45</f>
        <v>-711415846.33679354</v>
      </c>
      <c r="I23" s="19">
        <f>TCC!E23*deflacionar!$C$129/deflacionar!$C$45</f>
        <v>785703229.89476013</v>
      </c>
      <c r="J23" s="19">
        <f>TCC!F23*deflacionar!$C$129/deflacionar!$C$45</f>
        <v>4369958699.7732449</v>
      </c>
    </row>
    <row r="24" spans="1:10" x14ac:dyDescent="0.2">
      <c r="A24" s="3">
        <v>41214</v>
      </c>
      <c r="B24" s="18">
        <v>5.4000000000000003E-3</v>
      </c>
      <c r="C24" s="21">
        <f t="shared" si="0"/>
        <v>111.82697804929995</v>
      </c>
      <c r="E24" s="13">
        <v>41913</v>
      </c>
      <c r="F24" s="19">
        <f>TCC!B24*deflacionar!$C$129/deflacionar!$C$47</f>
        <v>346164618.36646634</v>
      </c>
      <c r="G24" s="19">
        <f>TCC!C24*deflacionar!$C$129/deflacionar!$C$47</f>
        <v>1113765500.3918839</v>
      </c>
      <c r="H24" s="19">
        <f>TCC!D24*deflacionar!$C$129/deflacionar!$C$47</f>
        <v>-767600882.02541745</v>
      </c>
      <c r="I24" s="19">
        <f>TCC!E24*deflacionar!$C$129/deflacionar!$C$47</f>
        <v>658401764.68902719</v>
      </c>
      <c r="J24" s="19">
        <f>TCC!F24*deflacionar!$C$129/deflacionar!$C$47</f>
        <v>4738689448.1329412</v>
      </c>
    </row>
    <row r="25" spans="1:10" x14ac:dyDescent="0.2">
      <c r="A25" s="3">
        <v>41244</v>
      </c>
      <c r="B25" s="18">
        <v>7.4000000000000003E-3</v>
      </c>
      <c r="C25" s="21">
        <f t="shared" si="0"/>
        <v>112.65449768686479</v>
      </c>
      <c r="E25" s="13">
        <v>41974</v>
      </c>
      <c r="F25" s="19">
        <f>TCC!B25*deflacionar!$C$129/deflacionar!$C$49</f>
        <v>505532515.59086049</v>
      </c>
      <c r="G25" s="19">
        <f>TCC!C25*deflacionar!$C$129/deflacionar!$C$49</f>
        <v>1151403412.357331</v>
      </c>
      <c r="H25" s="19">
        <f>TCC!D25*deflacionar!$C$129/deflacionar!$C$49</f>
        <v>-645870896.76647055</v>
      </c>
      <c r="I25" s="19">
        <f>TCC!E25*deflacionar!$C$129/deflacionar!$C$49</f>
        <v>765913632.05142725</v>
      </c>
      <c r="J25" s="19">
        <f>TCC!F25*deflacionar!$C$129/deflacionar!$C$49</f>
        <v>4974541987.2080011</v>
      </c>
    </row>
    <row r="26" spans="1:10" x14ac:dyDescent="0.2">
      <c r="A26" s="3">
        <v>41275</v>
      </c>
      <c r="B26" s="18">
        <v>9.1999999999999998E-3</v>
      </c>
      <c r="C26" s="21">
        <f t="shared" si="0"/>
        <v>113.69091906558396</v>
      </c>
      <c r="E26" s="13">
        <v>42036</v>
      </c>
      <c r="F26" s="19">
        <f>TCC!B26*deflacionar!$C$129/deflacionar!$C$51</f>
        <v>335006821.66992497</v>
      </c>
      <c r="G26" s="19">
        <f>TCC!C26*deflacionar!$C$129/deflacionar!$C$51</f>
        <v>1111607188.2824421</v>
      </c>
      <c r="H26" s="19">
        <f>TCC!D26*deflacionar!$C$129/deflacionar!$C$51</f>
        <v>-776600366.61251712</v>
      </c>
      <c r="I26" s="19">
        <f>TCC!E26*deflacionar!$C$129/deflacionar!$C$51</f>
        <v>671370701.4179709</v>
      </c>
      <c r="J26" s="19">
        <f>TCC!F26*deflacionar!$C$129/deflacionar!$C$51</f>
        <v>4533371622.3318014</v>
      </c>
    </row>
    <row r="27" spans="1:10" x14ac:dyDescent="0.2">
      <c r="A27" s="3">
        <v>41306</v>
      </c>
      <c r="B27" s="18">
        <v>5.1999999999999998E-3</v>
      </c>
      <c r="C27" s="21">
        <f t="shared" si="0"/>
        <v>114.28211184472501</v>
      </c>
      <c r="E27" s="13">
        <v>42095</v>
      </c>
      <c r="F27" s="19">
        <f>TCC!B27*deflacionar!$C$129/deflacionar!$C$53</f>
        <v>333552664.75423211</v>
      </c>
      <c r="G27" s="19">
        <f>TCC!C27*deflacionar!$C$129/deflacionar!$C$53</f>
        <v>1122174587.4436276</v>
      </c>
      <c r="H27" s="19">
        <f>TCC!D27*deflacionar!$C$129/deflacionar!$C$53</f>
        <v>-788621922.68939543</v>
      </c>
      <c r="I27" s="19">
        <f>TCC!E27*deflacionar!$C$129/deflacionar!$C$53</f>
        <v>680581493.52748942</v>
      </c>
      <c r="J27" s="19">
        <f>TCC!F27*deflacionar!$C$129/deflacionar!$C$53</f>
        <v>4546222632.3763275</v>
      </c>
    </row>
    <row r="28" spans="1:10" x14ac:dyDescent="0.2">
      <c r="A28" s="3">
        <v>41334</v>
      </c>
      <c r="B28" s="18">
        <v>6.0000000000000001E-3</v>
      </c>
      <c r="C28" s="21">
        <f t="shared" si="0"/>
        <v>114.96780451579336</v>
      </c>
      <c r="E28" s="13">
        <v>42156</v>
      </c>
      <c r="F28" s="19">
        <f>TCC!B28*deflacionar!$C$129/deflacionar!$C$55</f>
        <v>325013145.07673627</v>
      </c>
      <c r="G28" s="19">
        <f>TCC!C28*deflacionar!$C$129/deflacionar!$C$55</f>
        <v>685336852.80922401</v>
      </c>
      <c r="H28" s="19">
        <f>TCC!D28*deflacionar!$C$129/deflacionar!$C$55</f>
        <v>-360323707.73248762</v>
      </c>
      <c r="I28" s="19">
        <f>TCC!E28*deflacionar!$C$129/deflacionar!$C$55</f>
        <v>674573398.60041749</v>
      </c>
      <c r="J28" s="19">
        <f>TCC!F28*deflacionar!$C$129/deflacionar!$C$55</f>
        <v>4503357021.4713602</v>
      </c>
    </row>
    <row r="29" spans="1:10" x14ac:dyDescent="0.2">
      <c r="A29" s="3">
        <v>41365</v>
      </c>
      <c r="B29" s="18">
        <v>5.8999999999999999E-3</v>
      </c>
      <c r="C29" s="21">
        <f t="shared" si="0"/>
        <v>115.64611456243654</v>
      </c>
      <c r="E29" s="13">
        <v>42217</v>
      </c>
      <c r="F29" s="19">
        <f>TCC!B29*deflacionar!$C$129/deflacionar!$C$57</f>
        <v>336008434.18098462</v>
      </c>
      <c r="G29" s="19">
        <f>TCC!C29*deflacionar!$C$129/deflacionar!$C$57</f>
        <v>944683291.72865534</v>
      </c>
      <c r="H29" s="19">
        <f>TCC!D29*deflacionar!$C$129/deflacionar!$C$57</f>
        <v>-608674857.54767084</v>
      </c>
      <c r="I29" s="19">
        <f>TCC!E29*deflacionar!$C$129/deflacionar!$C$57</f>
        <v>860922878.22386003</v>
      </c>
      <c r="J29" s="19">
        <f>TCC!F29*deflacionar!$C$129/deflacionar!$C$57</f>
        <v>4488750966.4120884</v>
      </c>
    </row>
    <row r="30" spans="1:10" x14ac:dyDescent="0.2">
      <c r="A30" s="3">
        <v>41395</v>
      </c>
      <c r="B30" s="18">
        <v>3.4999999999999996E-3</v>
      </c>
      <c r="C30" s="21">
        <f t="shared" si="0"/>
        <v>116.05087596340508</v>
      </c>
      <c r="E30" s="13">
        <v>42278</v>
      </c>
      <c r="F30" s="19">
        <f>TCC!B30*deflacionar!$C$129/deflacionar!$C$59</f>
        <v>328824558.48545492</v>
      </c>
      <c r="G30" s="19">
        <f>TCC!C30*deflacionar!$C$129/deflacionar!$C$59</f>
        <v>1729075539.1073811</v>
      </c>
      <c r="H30" s="19">
        <f>TCC!D30*deflacionar!$C$129/deflacionar!$C$59</f>
        <v>-1400250980.6219263</v>
      </c>
      <c r="I30" s="19">
        <f>TCC!E30*deflacionar!$C$129/deflacionar!$C$59</f>
        <v>691781444.85303319</v>
      </c>
      <c r="J30" s="19">
        <f>TCC!F30*deflacionar!$C$129/deflacionar!$C$59</f>
        <v>4445582644.8007555</v>
      </c>
    </row>
    <row r="31" spans="1:10" x14ac:dyDescent="0.2">
      <c r="A31" s="3">
        <v>41426</v>
      </c>
      <c r="B31" s="18">
        <v>2.8000000000000004E-3</v>
      </c>
      <c r="C31" s="21">
        <f t="shared" si="0"/>
        <v>116.3758184161026</v>
      </c>
      <c r="E31" s="13">
        <v>42339</v>
      </c>
      <c r="F31" s="19">
        <f>TCC!B31*deflacionar!$C$129/deflacionar!$C$61</f>
        <v>489639427.36072779</v>
      </c>
      <c r="G31" s="19">
        <f>TCC!C31*deflacionar!$C$129/deflacionar!$C$61</f>
        <v>1171013190.4569225</v>
      </c>
      <c r="H31" s="19">
        <f>TCC!D31*deflacionar!$C$129/deflacionar!$C$61</f>
        <v>-681373763.09619462</v>
      </c>
      <c r="I31" s="19">
        <f>TCC!E31*deflacionar!$C$129/deflacionar!$C$61</f>
        <v>743261638.25123835</v>
      </c>
      <c r="J31" s="19">
        <f>TCC!F31*deflacionar!$C$129/deflacionar!$C$61</f>
        <v>4982309511.679677</v>
      </c>
    </row>
    <row r="32" spans="1:10" x14ac:dyDescent="0.2">
      <c r="A32" s="3">
        <v>41456</v>
      </c>
      <c r="B32" s="18">
        <v>-1.2999999999999999E-3</v>
      </c>
      <c r="C32" s="21">
        <f t="shared" si="0"/>
        <v>116.22452985216168</v>
      </c>
      <c r="E32" s="13">
        <v>42401</v>
      </c>
      <c r="F32" s="19">
        <f>TCC!B32*deflacionar!$C$129/deflacionar!$C$63</f>
        <v>396121918.21835077</v>
      </c>
      <c r="G32" s="19">
        <f>TCC!C32*deflacionar!$C$129/deflacionar!$C$63</f>
        <v>1159895816.7400408</v>
      </c>
      <c r="H32" s="19">
        <f>TCC!D32*deflacionar!$C$129/deflacionar!$C$63</f>
        <v>-763773898.52169013</v>
      </c>
      <c r="I32" s="19">
        <f>TCC!E32*deflacionar!$C$129/deflacionar!$C$63</f>
        <v>216182657.76929045</v>
      </c>
      <c r="J32" s="19">
        <f>TCC!F32*deflacionar!$C$129/deflacionar!$C$63</f>
        <v>4432120508.5751152</v>
      </c>
    </row>
    <row r="33" spans="1:10" x14ac:dyDescent="0.2">
      <c r="A33" s="3">
        <v>41487</v>
      </c>
      <c r="B33" s="18">
        <v>1.6000000000000001E-3</v>
      </c>
      <c r="C33" s="21">
        <f t="shared" si="0"/>
        <v>116.41048909992514</v>
      </c>
      <c r="E33" s="13">
        <v>42461</v>
      </c>
      <c r="F33" s="19">
        <f>TCC!B33*deflacionar!$C$129/deflacionar!$C$65</f>
        <v>403010959.52435821</v>
      </c>
      <c r="G33" s="19">
        <f>TCC!C33*deflacionar!$C$129/deflacionar!$C$65</f>
        <v>1164612875.6203587</v>
      </c>
      <c r="H33" s="19">
        <f>TCC!D33*deflacionar!$C$129/deflacionar!$C$65</f>
        <v>-761601916.09600043</v>
      </c>
      <c r="I33" s="19">
        <f>TCC!E33*deflacionar!$C$129/deflacionar!$C$65</f>
        <v>717579596.99409831</v>
      </c>
      <c r="J33" s="19">
        <f>TCC!F33*deflacionar!$C$129/deflacionar!$C$65</f>
        <v>4314220381.7227192</v>
      </c>
    </row>
    <row r="34" spans="1:10" x14ac:dyDescent="0.2">
      <c r="A34" s="3">
        <v>41518</v>
      </c>
      <c r="B34" s="18">
        <v>2.7000000000000001E-3</v>
      </c>
      <c r="C34" s="21">
        <f t="shared" si="0"/>
        <v>116.72479742049494</v>
      </c>
      <c r="E34" s="13">
        <v>42522</v>
      </c>
      <c r="F34" s="19">
        <f>TCC!B34*deflacionar!$C$129/deflacionar!$C$67</f>
        <v>430830957.8108837</v>
      </c>
      <c r="G34" s="19">
        <f>TCC!C34*deflacionar!$C$129/deflacionar!$C$67</f>
        <v>1169794483.5975487</v>
      </c>
      <c r="H34" s="19">
        <f>TCC!D34*deflacionar!$C$129/deflacionar!$C$67</f>
        <v>-738963525.78666496</v>
      </c>
      <c r="I34" s="19">
        <f>TCC!E34*deflacionar!$C$129/deflacionar!$C$67</f>
        <v>791141683.20493555</v>
      </c>
      <c r="J34" s="19">
        <f>TCC!F34*deflacionar!$C$129/deflacionar!$C$67</f>
        <v>4386251106.0951214</v>
      </c>
    </row>
    <row r="35" spans="1:10" x14ac:dyDescent="0.2">
      <c r="A35" s="3">
        <v>41548</v>
      </c>
      <c r="B35" s="18">
        <v>6.0999999999999995E-3</v>
      </c>
      <c r="C35" s="21">
        <f t="shared" si="0"/>
        <v>117.43681868475996</v>
      </c>
      <c r="E35" s="13">
        <v>42583</v>
      </c>
      <c r="F35" s="19">
        <f>TCC!B35*deflacionar!$C$129/deflacionar!$C$69</f>
        <v>423525772.90305161</v>
      </c>
      <c r="G35" s="19">
        <f>TCC!C35*deflacionar!$C$129/deflacionar!$C$69</f>
        <v>1173248996.711966</v>
      </c>
      <c r="H35" s="19">
        <f>TCC!D35*deflacionar!$C$129/deflacionar!$C$69</f>
        <v>-749723223.80891442</v>
      </c>
      <c r="I35" s="19">
        <f>TCC!E35*deflacionar!$C$129/deflacionar!$C$69</f>
        <v>932522978.26969028</v>
      </c>
      <c r="J35" s="19">
        <f>TCC!F35*deflacionar!$C$129/deflacionar!$C$69</f>
        <v>4093785116.2400107</v>
      </c>
    </row>
    <row r="36" spans="1:10" x14ac:dyDescent="0.2">
      <c r="A36" s="3">
        <v>41579</v>
      </c>
      <c r="B36" s="18">
        <v>5.4000000000000003E-3</v>
      </c>
      <c r="C36" s="21">
        <f t="shared" si="0"/>
        <v>118.07097750565767</v>
      </c>
      <c r="E36" s="13">
        <v>42644</v>
      </c>
      <c r="F36" s="19">
        <f>TCC!B36*deflacionar!$C$129/deflacionar!$C$71</f>
        <v>423663757.56415123</v>
      </c>
      <c r="G36" s="19">
        <f>TCC!C36*deflacionar!$C$129/deflacionar!$C$71</f>
        <v>1179661058.334739</v>
      </c>
      <c r="H36" s="19">
        <f>TCC!D36*deflacionar!$C$129/deflacionar!$C$71</f>
        <v>-755997300.7705878</v>
      </c>
      <c r="I36" s="19">
        <f>TCC!E36*deflacionar!$C$129/deflacionar!$C$71</f>
        <v>576200569.43870211</v>
      </c>
      <c r="J36" s="19">
        <f>TCC!F36*deflacionar!$C$129/deflacionar!$C$71</f>
        <v>4451034287.6711388</v>
      </c>
    </row>
    <row r="37" spans="1:10" x14ac:dyDescent="0.2">
      <c r="A37" s="3">
        <v>41609</v>
      </c>
      <c r="B37" s="18">
        <v>7.1999999999999998E-3</v>
      </c>
      <c r="C37" s="21">
        <f t="shared" si="0"/>
        <v>118.92108854369842</v>
      </c>
      <c r="E37" s="13">
        <v>42705</v>
      </c>
      <c r="F37" s="19">
        <f>TCC!B37*deflacionar!$C$129/deflacionar!$C$73</f>
        <v>632185118.99942994</v>
      </c>
      <c r="G37" s="19">
        <f>TCC!C37*deflacionar!$C$129/deflacionar!$C$73</f>
        <v>1247637794.9559305</v>
      </c>
      <c r="H37" s="19">
        <f>TCC!D37*deflacionar!$C$129/deflacionar!$C$73</f>
        <v>-615452675.95650041</v>
      </c>
      <c r="I37" s="19">
        <f>TCC!E37*deflacionar!$C$129/deflacionar!$C$73</f>
        <v>729237473.96853256</v>
      </c>
      <c r="J37" s="19">
        <f>TCC!F37*deflacionar!$C$129/deflacionar!$C$73</f>
        <v>5012603875.0618887</v>
      </c>
    </row>
    <row r="38" spans="1:10" x14ac:dyDescent="0.2">
      <c r="A38" s="3">
        <v>41640</v>
      </c>
      <c r="B38" s="18">
        <v>6.3E-3</v>
      </c>
      <c r="C38" s="21">
        <f t="shared" si="0"/>
        <v>119.67029140152371</v>
      </c>
      <c r="E38" s="13">
        <v>42767</v>
      </c>
      <c r="F38" s="19">
        <f>TCC!B38*deflacionar!$C$129/deflacionar!$C$75</f>
        <v>450771419.12358397</v>
      </c>
      <c r="G38" s="19">
        <f>TCC!C38*deflacionar!$C$129/deflacionar!$C$75</f>
        <v>1193328846.412184</v>
      </c>
      <c r="H38" s="19">
        <f>TCC!D38*deflacionar!$C$129/deflacionar!$C$75</f>
        <v>-742557427.28859985</v>
      </c>
      <c r="I38" s="19">
        <f>TCC!E38*deflacionar!$C$129/deflacionar!$C$75</f>
        <v>669915464.76001024</v>
      </c>
      <c r="J38" s="19">
        <f>TCC!F38*deflacionar!$C$129/deflacionar!$C$75</f>
        <v>4359784647.2324791</v>
      </c>
    </row>
    <row r="39" spans="1:10" x14ac:dyDescent="0.2">
      <c r="A39" s="3">
        <v>41671</v>
      </c>
      <c r="B39" s="18">
        <v>6.4000000000000003E-3</v>
      </c>
      <c r="C39" s="21">
        <f t="shared" si="0"/>
        <v>120.43618126649346</v>
      </c>
      <c r="E39" s="13">
        <v>42826</v>
      </c>
      <c r="F39" s="19">
        <f>TCC!B39*deflacionar!$C$129/deflacionar!$C$77</f>
        <v>449283183.52704722</v>
      </c>
      <c r="G39" s="19">
        <f>TCC!C39*deflacionar!$C$129/deflacionar!$C$77</f>
        <v>1220070874.9170849</v>
      </c>
      <c r="H39" s="19">
        <f>TCC!D39*deflacionar!$C$129/deflacionar!$C$77</f>
        <v>-770787691.39003778</v>
      </c>
      <c r="I39" s="19">
        <f>TCC!E39*deflacionar!$C$129/deflacionar!$C$77</f>
        <v>698741250.20830834</v>
      </c>
      <c r="J39" s="19">
        <f>TCC!F39*deflacionar!$C$129/deflacionar!$C$77</f>
        <v>4472344865.5268908</v>
      </c>
    </row>
    <row r="40" spans="1:10" x14ac:dyDescent="0.2">
      <c r="A40" s="3">
        <v>41699</v>
      </c>
      <c r="B40" s="18">
        <v>8.199999999999999E-3</v>
      </c>
      <c r="C40" s="21">
        <f t="shared" si="0"/>
        <v>121.4237579528787</v>
      </c>
      <c r="E40" s="13">
        <v>42887</v>
      </c>
      <c r="F40" s="19">
        <f>TCC!B40*deflacionar!$C$129/deflacionar!$C$79</f>
        <v>447285251.81965107</v>
      </c>
      <c r="G40" s="19">
        <f>TCC!C40*deflacionar!$C$129/deflacionar!$C$79</f>
        <v>1204434317.6827178</v>
      </c>
      <c r="H40" s="19">
        <f>TCC!D40*deflacionar!$C$129/deflacionar!$C$79</f>
        <v>-757149065.86306655</v>
      </c>
      <c r="I40" s="19">
        <f>TCC!E40*deflacionar!$C$129/deflacionar!$C$79</f>
        <v>704948402.01987529</v>
      </c>
      <c r="J40" s="19">
        <f>TCC!F40*deflacionar!$C$129/deflacionar!$C$79</f>
        <v>4347762024.9539614</v>
      </c>
    </row>
    <row r="41" spans="1:10" x14ac:dyDescent="0.2">
      <c r="A41" s="3">
        <v>41730</v>
      </c>
      <c r="B41" s="18">
        <v>7.8000000000000005E-3</v>
      </c>
      <c r="C41" s="21">
        <f t="shared" si="0"/>
        <v>122.37086326491116</v>
      </c>
      <c r="E41" s="13">
        <v>42948</v>
      </c>
      <c r="F41" s="19">
        <f>TCC!B41*deflacionar!$C$129/deflacionar!$C$81</f>
        <v>449906878.95830727</v>
      </c>
      <c r="G41" s="19">
        <f>TCC!C41*deflacionar!$C$129/deflacionar!$C$81</f>
        <v>1240630579.3986294</v>
      </c>
      <c r="H41" s="19">
        <f>TCC!D41*deflacionar!$C$129/deflacionar!$C$81</f>
        <v>-790723700.4403224</v>
      </c>
      <c r="I41" s="19">
        <f>TCC!E41*deflacionar!$C$129/deflacionar!$C$81</f>
        <v>946041286.42170477</v>
      </c>
      <c r="J41" s="19">
        <f>TCC!F41*deflacionar!$C$129/deflacionar!$C$81</f>
        <v>4372279703.5524044</v>
      </c>
    </row>
    <row r="42" spans="1:10" x14ac:dyDescent="0.2">
      <c r="A42" s="3">
        <v>41760</v>
      </c>
      <c r="B42" s="18">
        <v>6.0000000000000001E-3</v>
      </c>
      <c r="C42" s="21">
        <f t="shared" si="0"/>
        <v>123.10508844450064</v>
      </c>
      <c r="E42" s="13">
        <v>43009</v>
      </c>
      <c r="F42" s="19">
        <f>TCC!B42*deflacionar!$C$129/deflacionar!$C$83</f>
        <v>491424688.18418366</v>
      </c>
      <c r="G42" s="19">
        <f>TCC!C42*deflacionar!$C$129/deflacionar!$C$83</f>
        <v>1248581425.7934728</v>
      </c>
      <c r="H42" s="19">
        <f>TCC!D42*deflacionar!$C$129/deflacionar!$C$83</f>
        <v>-757156737.60928917</v>
      </c>
      <c r="I42" s="19">
        <f>TCC!E42*deflacionar!$C$129/deflacionar!$C$83</f>
        <v>705931222.78476202</v>
      </c>
      <c r="J42" s="19">
        <f>TCC!F42*deflacionar!$C$129/deflacionar!$C$83</f>
        <v>4469303792.3344631</v>
      </c>
    </row>
    <row r="43" spans="1:10" x14ac:dyDescent="0.2">
      <c r="A43" s="3">
        <v>41791</v>
      </c>
      <c r="B43" s="18">
        <v>2.5999999999999999E-3</v>
      </c>
      <c r="C43" s="21">
        <f t="shared" si="0"/>
        <v>123.42516167445633</v>
      </c>
      <c r="E43" s="13">
        <v>43070</v>
      </c>
      <c r="F43" s="19">
        <f>TCC!B43*deflacionar!$C$129/deflacionar!$C$85</f>
        <v>645323053.96175528</v>
      </c>
      <c r="G43" s="19">
        <f>TCC!C43*deflacionar!$C$129/deflacionar!$C$85</f>
        <v>1260693965.7486484</v>
      </c>
      <c r="H43" s="19">
        <f>TCC!D43*deflacionar!$C$129/deflacionar!$C$85</f>
        <v>-615370911.78689325</v>
      </c>
      <c r="I43" s="19">
        <f>TCC!E43*deflacionar!$C$129/deflacionar!$C$85</f>
        <v>781104762.43454659</v>
      </c>
      <c r="J43" s="19">
        <f>TCC!F43*deflacionar!$C$129/deflacionar!$C$85</f>
        <v>4844194896.1585999</v>
      </c>
    </row>
    <row r="44" spans="1:10" x14ac:dyDescent="0.2">
      <c r="A44" s="3">
        <v>41821</v>
      </c>
      <c r="B44" s="18">
        <v>1.2999999999999999E-3</v>
      </c>
      <c r="C44" s="21">
        <f t="shared" si="0"/>
        <v>123.58561438463313</v>
      </c>
      <c r="E44" s="13">
        <v>43132</v>
      </c>
      <c r="F44" s="19">
        <f>TCC!B44*deflacionar!$C$129/deflacionar!$C$87</f>
        <v>479261529.99718446</v>
      </c>
      <c r="G44" s="19">
        <f>TCC!C44*deflacionar!$C$129/deflacionar!$C$87</f>
        <v>1353147429.8834019</v>
      </c>
      <c r="H44" s="19">
        <f>TCC!D44*deflacionar!$C$129/deflacionar!$C$87</f>
        <v>-873885899.88621736</v>
      </c>
      <c r="I44" s="19">
        <f>TCC!E44*deflacionar!$C$129/deflacionar!$C$87</f>
        <v>694712151.38232696</v>
      </c>
      <c r="J44" s="19">
        <f>TCC!F44*deflacionar!$C$129/deflacionar!$C$87</f>
        <v>4606650626.0172844</v>
      </c>
    </row>
    <row r="45" spans="1:10" x14ac:dyDescent="0.2">
      <c r="A45" s="3">
        <v>41852</v>
      </c>
      <c r="B45" s="18">
        <v>1.8E-3</v>
      </c>
      <c r="C45" s="21">
        <f t="shared" si="0"/>
        <v>123.80806849052547</v>
      </c>
      <c r="E45" s="13">
        <v>43191</v>
      </c>
      <c r="F45" s="19">
        <f>TCC!B45*deflacionar!$C$129/deflacionar!$C$89</f>
        <v>481482067.38642508</v>
      </c>
      <c r="G45" s="19">
        <f>TCC!C45*deflacionar!$C$129/deflacionar!$C$89</f>
        <v>1142257240.6921079</v>
      </c>
      <c r="H45" s="19">
        <f>TCC!D45*deflacionar!$C$129/deflacionar!$C$89</f>
        <v>-660775173.30568278</v>
      </c>
      <c r="I45" s="19">
        <f>TCC!E45*deflacionar!$C$129/deflacionar!$C$89</f>
        <v>692636189.10377145</v>
      </c>
      <c r="J45" s="19">
        <f>TCC!F45*deflacionar!$C$129/deflacionar!$C$89</f>
        <v>4472464863.9979</v>
      </c>
    </row>
    <row r="46" spans="1:10" x14ac:dyDescent="0.2">
      <c r="A46" s="3">
        <v>41883</v>
      </c>
      <c r="B46" s="18">
        <v>4.8999999999999998E-3</v>
      </c>
      <c r="C46" s="21">
        <f t="shared" si="0"/>
        <v>124.41472802612904</v>
      </c>
      <c r="E46" s="13">
        <v>43252</v>
      </c>
      <c r="F46" s="19">
        <f>TCC!B46*deflacionar!$C$129/deflacionar!$C$91</f>
        <v>470910423.9945305</v>
      </c>
      <c r="G46" s="19">
        <f>TCC!C46*deflacionar!$C$129/deflacionar!$C$91</f>
        <v>1249954601.4940524</v>
      </c>
      <c r="H46" s="19">
        <f>TCC!D46*deflacionar!$C$129/deflacionar!$C$91</f>
        <v>-779044177.49952209</v>
      </c>
      <c r="I46" s="19">
        <f>TCC!E46*deflacionar!$C$129/deflacionar!$C$91</f>
        <v>657749383.52931976</v>
      </c>
      <c r="J46" s="19">
        <f>TCC!F46*deflacionar!$C$129/deflacionar!$C$91</f>
        <v>4263381601.8996205</v>
      </c>
    </row>
    <row r="47" spans="1:10" x14ac:dyDescent="0.2">
      <c r="A47" s="3">
        <v>41913</v>
      </c>
      <c r="B47" s="18">
        <v>3.8E-3</v>
      </c>
      <c r="C47" s="21">
        <f t="shared" si="0"/>
        <v>124.88750399262834</v>
      </c>
      <c r="E47" s="13">
        <v>43313</v>
      </c>
      <c r="F47" s="19">
        <f>TCC!B47*deflacionar!$C$129/deflacionar!$C$93</f>
        <v>472376162.86436105</v>
      </c>
      <c r="G47" s="19">
        <f>TCC!C47*deflacionar!$C$129/deflacionar!$C$93</f>
        <v>1258704312.5521896</v>
      </c>
      <c r="H47" s="19">
        <f>TCC!D47*deflacionar!$C$129/deflacionar!$C$93</f>
        <v>-786328149.68782866</v>
      </c>
      <c r="I47" s="19">
        <f>TCC!E47*deflacionar!$C$129/deflacionar!$C$93</f>
        <v>868801528.32130361</v>
      </c>
      <c r="J47" s="19">
        <f>TCC!F47*deflacionar!$C$129/deflacionar!$C$93</f>
        <v>4624341212.476553</v>
      </c>
    </row>
    <row r="48" spans="1:10" x14ac:dyDescent="0.2">
      <c r="A48" s="3">
        <v>41944</v>
      </c>
      <c r="B48" s="18">
        <v>5.3E-3</v>
      </c>
      <c r="C48" s="21">
        <f t="shared" si="0"/>
        <v>125.54940776378928</v>
      </c>
      <c r="E48" s="13">
        <v>43374</v>
      </c>
      <c r="F48" s="19">
        <f>TCC!B48*deflacionar!$C$129/deflacionar!$C$95</f>
        <v>503029635.19058639</v>
      </c>
      <c r="G48" s="19">
        <f>TCC!C48*deflacionar!$C$129/deflacionar!$C$95</f>
        <v>1269012146.7080977</v>
      </c>
      <c r="H48" s="19">
        <f>TCC!D48*deflacionar!$C$129/deflacionar!$C$95</f>
        <v>-765982511.51751137</v>
      </c>
      <c r="I48" s="19">
        <f>TCC!E48*deflacionar!$C$129/deflacionar!$C$95</f>
        <v>840678557.44933498</v>
      </c>
      <c r="J48" s="19">
        <f>TCC!F48*deflacionar!$C$129/deflacionar!$C$95</f>
        <v>4757782134.6525698</v>
      </c>
    </row>
    <row r="49" spans="1:20" x14ac:dyDescent="0.2">
      <c r="A49" s="3">
        <v>41974</v>
      </c>
      <c r="B49" s="18">
        <v>6.1999999999999998E-3</v>
      </c>
      <c r="C49" s="21">
        <f t="shared" si="0"/>
        <v>126.32781409192476</v>
      </c>
      <c r="E49" s="13">
        <v>43435</v>
      </c>
      <c r="F49" s="19">
        <f>TCC!B49*deflacionar!$C$129/deflacionar!$C$97</f>
        <v>682912484.00886762</v>
      </c>
      <c r="G49" s="19">
        <f>TCC!C49*deflacionar!$C$129/deflacionar!$C$97</f>
        <v>1294592497.0961285</v>
      </c>
      <c r="H49" s="19">
        <f>TCC!D49*deflacionar!$C$129/deflacionar!$C$97</f>
        <v>-611680013.08726084</v>
      </c>
      <c r="I49" s="19">
        <f>TCC!E49*deflacionar!$C$129/deflacionar!$C$97</f>
        <v>805928651.5958451</v>
      </c>
      <c r="J49" s="19">
        <f>TCC!F49*deflacionar!$C$129/deflacionar!$C$97</f>
        <v>5257255875.6096678</v>
      </c>
    </row>
    <row r="50" spans="1:20" x14ac:dyDescent="0.2">
      <c r="A50" s="3">
        <v>42005</v>
      </c>
      <c r="B50" s="18">
        <v>1.4800000000000001E-2</v>
      </c>
      <c r="C50" s="21">
        <f t="shared" si="0"/>
        <v>128.19746574048523</v>
      </c>
      <c r="E50" s="13">
        <v>43497</v>
      </c>
      <c r="F50" s="19">
        <f>TCC!B50*deflacionar!$C$129/deflacionar!$C$99</f>
        <v>477551579.90488148</v>
      </c>
      <c r="G50" s="19">
        <f>TCC!C50*deflacionar!$C$129/deflacionar!$C$99</f>
        <v>1271939833.6352227</v>
      </c>
      <c r="H50" s="19">
        <f>TCC!D50*deflacionar!$C$129/deflacionar!$C$99</f>
        <v>-794388253.7303412</v>
      </c>
      <c r="I50" s="19">
        <f>TCC!E50*deflacionar!$C$129/deflacionar!$C$99</f>
        <v>736536894.64890528</v>
      </c>
      <c r="J50" s="19">
        <f>TCC!F50*deflacionar!$C$129/deflacionar!$C$99</f>
        <v>4975498273.258913</v>
      </c>
    </row>
    <row r="51" spans="1:20" x14ac:dyDescent="0.2">
      <c r="A51" s="3">
        <v>42036</v>
      </c>
      <c r="B51" s="18">
        <v>1.1599999999999999E-2</v>
      </c>
      <c r="C51" s="21">
        <f t="shared" si="0"/>
        <v>129.68455634307486</v>
      </c>
      <c r="E51" s="13">
        <v>43556</v>
      </c>
      <c r="F51" s="19">
        <f>TCC!B51*deflacionar!$C$129/deflacionar!$C$101</f>
        <v>470782791.27038193</v>
      </c>
      <c r="G51" s="19">
        <f>TCC!C51*deflacionar!$C$129/deflacionar!$C$101</f>
        <v>1295216942.6215532</v>
      </c>
      <c r="H51" s="19">
        <f>TCC!D51*deflacionar!$C$129/deflacionar!$C$101</f>
        <v>-824434151.35117126</v>
      </c>
      <c r="I51" s="19">
        <f>TCC!E51*deflacionar!$C$129/deflacionar!$C$101</f>
        <v>732520738.93034863</v>
      </c>
      <c r="J51" s="19">
        <f>TCC!F51*deflacionar!$C$129/deflacionar!$C$101</f>
        <v>4723786821.6295443</v>
      </c>
    </row>
    <row r="52" spans="1:20" x14ac:dyDescent="0.2">
      <c r="A52" s="3">
        <v>42064</v>
      </c>
      <c r="B52" s="18">
        <v>1.5100000000000001E-2</v>
      </c>
      <c r="C52" s="21">
        <f t="shared" si="0"/>
        <v>131.64279314385527</v>
      </c>
      <c r="E52" s="13">
        <v>43617</v>
      </c>
      <c r="F52" s="19">
        <f>TCC!B52*deflacionar!$C$129/deflacionar!$C$103</f>
        <v>489149364.28950906</v>
      </c>
      <c r="G52" s="19">
        <f>TCC!C52*deflacionar!$C$129/deflacionar!$C$103</f>
        <v>1285337152.8901954</v>
      </c>
      <c r="H52" s="19">
        <f>TCC!D52*deflacionar!$C$129/deflacionar!$C$103</f>
        <v>-796187788.60068655</v>
      </c>
      <c r="I52" s="19">
        <f>TCC!E52*deflacionar!$C$129/deflacionar!$C$103</f>
        <v>735755703.36718404</v>
      </c>
      <c r="J52" s="19">
        <f>TCC!F52*deflacionar!$C$129/deflacionar!$C$103</f>
        <v>4848075209.7582483</v>
      </c>
    </row>
    <row r="53" spans="1:20" x14ac:dyDescent="0.2">
      <c r="A53" s="3">
        <v>42095</v>
      </c>
      <c r="B53" s="18">
        <v>7.0999999999999995E-3</v>
      </c>
      <c r="C53" s="21">
        <f t="shared" si="0"/>
        <v>132.57745697517666</v>
      </c>
      <c r="E53" s="13">
        <v>43678</v>
      </c>
      <c r="F53" s="19">
        <f>TCC!B53*deflacionar!$C$129/deflacionar!$C$105</f>
        <v>472257972.63792127</v>
      </c>
      <c r="G53" s="19">
        <f>TCC!C53*deflacionar!$C$129/deflacionar!$C$105</f>
        <v>1291677128.1288373</v>
      </c>
      <c r="H53" s="19">
        <f>TCC!D53*deflacionar!$C$129/deflacionar!$C$105</f>
        <v>-819419155.49091613</v>
      </c>
      <c r="I53" s="19">
        <f>TCC!E53*deflacionar!$C$129/deflacionar!$C$105</f>
        <v>996472632.72459531</v>
      </c>
      <c r="J53" s="19">
        <f>TCC!F53*deflacionar!$C$129/deflacionar!$C$105</f>
        <v>4804505179.7397041</v>
      </c>
    </row>
    <row r="54" spans="1:20" x14ac:dyDescent="0.2">
      <c r="A54" s="3">
        <v>42125</v>
      </c>
      <c r="B54" s="18">
        <v>9.8999999999999991E-3</v>
      </c>
      <c r="C54" s="21">
        <f t="shared" si="0"/>
        <v>133.88997379923092</v>
      </c>
      <c r="E54" s="13">
        <v>43739</v>
      </c>
      <c r="F54" s="19">
        <f>TCC!B54*deflacionar!$C$129/deflacionar!$C$107</f>
        <v>477662097.73242939</v>
      </c>
      <c r="G54" s="19">
        <f>TCC!C54*deflacionar!$C$129/deflacionar!$C$107</f>
        <v>1297292399.0286357</v>
      </c>
      <c r="H54" s="19">
        <f>TCC!D54*deflacionar!$C$129/deflacionar!$C$107</f>
        <v>-819630301.29620624</v>
      </c>
      <c r="I54" s="19">
        <f>TCC!E54*deflacionar!$C$129/deflacionar!$C$107</f>
        <v>749968655.49626029</v>
      </c>
      <c r="J54" s="19">
        <f>TCC!F54*deflacionar!$C$129/deflacionar!$C$107</f>
        <v>4932001187.0494976</v>
      </c>
    </row>
    <row r="55" spans="1:20" x14ac:dyDescent="0.2">
      <c r="A55" s="3">
        <v>42156</v>
      </c>
      <c r="B55" s="18">
        <v>7.7000000000000002E-3</v>
      </c>
      <c r="C55" s="21">
        <f t="shared" si="0"/>
        <v>134.92092659748499</v>
      </c>
      <c r="E55" s="13">
        <v>43800</v>
      </c>
      <c r="F55" s="19">
        <f>TCC!B55*deflacionar!$C$129/deflacionar!$C$109</f>
        <v>691855478.22125018</v>
      </c>
      <c r="G55" s="19">
        <f>TCC!C55*deflacionar!$C$129/deflacionar!$C$109</f>
        <v>1309352141.3071737</v>
      </c>
      <c r="H55" s="19">
        <f>TCC!D55*deflacionar!$C$129/deflacionar!$C$109</f>
        <v>-617496663.08592355</v>
      </c>
      <c r="I55" s="19">
        <f>TCC!E55*deflacionar!$C$129/deflacionar!$C$109</f>
        <v>824086589.59089375</v>
      </c>
      <c r="J55" s="19">
        <f>TCC!F55*deflacionar!$C$129/deflacionar!$C$109</f>
        <v>5381922721.4671907</v>
      </c>
    </row>
    <row r="56" spans="1:20" x14ac:dyDescent="0.2">
      <c r="A56" s="3">
        <v>42186</v>
      </c>
      <c r="B56" s="18">
        <v>5.7999999999999996E-3</v>
      </c>
      <c r="C56" s="21">
        <f t="shared" si="0"/>
        <v>135.7034679717504</v>
      </c>
      <c r="E56" s="13">
        <v>43862</v>
      </c>
      <c r="F56" s="19">
        <f>TCC!B56*deflacionar!$C$129/deflacionar!$C$111</f>
        <v>402727585.42000204</v>
      </c>
      <c r="G56" s="19">
        <f>TCC!C56*deflacionar!$C$129/deflacionar!$C$111</f>
        <v>1273547910.0049856</v>
      </c>
      <c r="H56" s="19">
        <f>TCC!D56*deflacionar!$C$129/deflacionar!$C$111</f>
        <v>-870820324.58498347</v>
      </c>
      <c r="I56" s="19">
        <f>TCC!E56*deflacionar!$C$129/deflacionar!$C$111</f>
        <v>815835724.84697783</v>
      </c>
      <c r="J56" s="19">
        <f>TCC!F56*deflacionar!$C$129/deflacionar!$C$111</f>
        <v>5105599859.3295498</v>
      </c>
    </row>
    <row r="57" spans="1:20" x14ac:dyDescent="0.2">
      <c r="A57" s="3">
        <v>42217</v>
      </c>
      <c r="B57" s="18">
        <v>2.5000000000000001E-3</v>
      </c>
      <c r="C57" s="21">
        <f t="shared" si="0"/>
        <v>136.04272664167976</v>
      </c>
      <c r="E57" s="13">
        <v>43922</v>
      </c>
      <c r="F57" s="19">
        <f>TCC!B57*deflacionar!$C$129/deflacionar!$C$113</f>
        <v>421193285.73041892</v>
      </c>
      <c r="G57" s="19">
        <f>TCC!C57*deflacionar!$C$129/deflacionar!$C$113</f>
        <v>1335931507.797152</v>
      </c>
      <c r="H57" s="19">
        <f>TCC!D57*deflacionar!$C$129/deflacionar!$C$113</f>
        <v>-914738222.06673324</v>
      </c>
      <c r="I57" s="19">
        <f>TCC!E57*deflacionar!$C$129/deflacionar!$C$113</f>
        <v>792269327.1600095</v>
      </c>
      <c r="J57" s="19">
        <f>TCC!F57*deflacionar!$C$129/deflacionar!$C$113</f>
        <v>4469225237.125947</v>
      </c>
    </row>
    <row r="58" spans="1:20" x14ac:dyDescent="0.2">
      <c r="A58" s="3">
        <v>42248</v>
      </c>
      <c r="B58" s="18">
        <v>5.1000000000000004E-3</v>
      </c>
      <c r="C58" s="21">
        <f t="shared" si="0"/>
        <v>136.73654454755234</v>
      </c>
      <c r="E58" s="13">
        <v>43983</v>
      </c>
      <c r="F58" s="19">
        <f>TCC!B58*deflacionar!$C$129/deflacionar!$C$115</f>
        <v>420394806.14369589</v>
      </c>
      <c r="G58" s="19">
        <f>TCC!C58*deflacionar!$C$129/deflacionar!$C$115</f>
        <v>1296458779.2394743</v>
      </c>
      <c r="H58" s="19">
        <f>TCC!D58*deflacionar!$C$129/deflacionar!$C$115</f>
        <v>-876063973.09577847</v>
      </c>
      <c r="I58" s="19">
        <f>TCC!E58*deflacionar!$C$129/deflacionar!$C$115</f>
        <v>817457498.15205383</v>
      </c>
      <c r="J58" s="19">
        <f>TCC!F58*deflacionar!$C$129/deflacionar!$C$115</f>
        <v>4556717057.2571926</v>
      </c>
    </row>
    <row r="59" spans="1:20" x14ac:dyDescent="0.2">
      <c r="A59" s="3">
        <v>42278</v>
      </c>
      <c r="B59" s="18">
        <v>7.7000000000000002E-3</v>
      </c>
      <c r="C59" s="21">
        <f t="shared" si="0"/>
        <v>137.78941594056849</v>
      </c>
      <c r="E59" s="13">
        <v>44044</v>
      </c>
      <c r="F59" s="19">
        <f>TCC!B59*deflacionar!$C$129/deflacionar!$C$117</f>
        <v>407848684.45212376</v>
      </c>
      <c r="G59" s="19">
        <f>TCC!C59*deflacionar!$C$129/deflacionar!$C$117</f>
        <v>1316394009.6442585</v>
      </c>
      <c r="H59" s="19">
        <f>TCC!D59*deflacionar!$C$129/deflacionar!$C$117</f>
        <v>-908545325.19213462</v>
      </c>
      <c r="I59" s="19">
        <f>TCC!E59*deflacionar!$C$129/deflacionar!$C$117</f>
        <v>804603084.5340904</v>
      </c>
      <c r="J59" s="19">
        <f>TCC!F59*deflacionar!$C$129/deflacionar!$C$117</f>
        <v>5630877950.8302546</v>
      </c>
    </row>
    <row r="60" spans="1:20" x14ac:dyDescent="0.2">
      <c r="A60" s="3">
        <v>42309</v>
      </c>
      <c r="B60" s="18">
        <v>1.11E-2</v>
      </c>
      <c r="C60" s="21">
        <f t="shared" si="0"/>
        <v>139.31887845750882</v>
      </c>
      <c r="E60" s="13">
        <v>44105</v>
      </c>
      <c r="F60" s="19">
        <f>TCC!B60*deflacionar!$C$129/deflacionar!$C$119</f>
        <v>796923731.42220497</v>
      </c>
      <c r="G60" s="19">
        <f>TCC!C60*deflacionar!$C$129/deflacionar!$C$119</f>
        <v>2531365106.9441047</v>
      </c>
      <c r="H60" s="19">
        <f>TCC!D60*deflacionar!$C$129/deflacionar!$C$119</f>
        <v>-1734441375.5218997</v>
      </c>
      <c r="I60" s="19">
        <f>TCC!E60*deflacionar!$C$129/deflacionar!$C$119</f>
        <v>1854222798.4136193</v>
      </c>
      <c r="J60" s="19">
        <f>TCC!F60*deflacionar!$C$129/deflacionar!$C$119</f>
        <v>5500274994.5246191</v>
      </c>
    </row>
    <row r="61" spans="1:20" x14ac:dyDescent="0.2">
      <c r="A61" s="3">
        <v>42339</v>
      </c>
      <c r="B61" s="18">
        <v>9.0000000000000011E-3</v>
      </c>
      <c r="C61" s="21">
        <f t="shared" si="0"/>
        <v>140.57274836362637</v>
      </c>
      <c r="E61" s="13">
        <v>44166</v>
      </c>
      <c r="F61" s="19">
        <f>TCC!B61*deflacionar!$C$129/deflacionar!$C$121</f>
        <v>227389099.73911351</v>
      </c>
      <c r="G61" s="19">
        <f>TCC!C61*deflacionar!$C$129/deflacionar!$C$121</f>
        <v>94529876.745975301</v>
      </c>
      <c r="H61" s="19">
        <f>TCC!D61*deflacionar!$C$129/deflacionar!$C$121</f>
        <v>132859222.99313819</v>
      </c>
      <c r="I61" s="19">
        <f>TCC!E61*deflacionar!$C$129/deflacionar!$C$121</f>
        <v>118385645.05359416</v>
      </c>
      <c r="J61" s="19">
        <f>TCC!F61*deflacionar!$C$129/deflacionar!$C$121</f>
        <v>5371458893.7030973</v>
      </c>
    </row>
    <row r="62" spans="1:20" x14ac:dyDescent="0.2">
      <c r="A62" s="3">
        <v>42370</v>
      </c>
      <c r="B62" s="4">
        <v>1.5100000000000001E-2</v>
      </c>
      <c r="C62" s="21">
        <f t="shared" si="0"/>
        <v>142.69539686391713</v>
      </c>
      <c r="E62" s="13">
        <v>44228</v>
      </c>
      <c r="F62" s="19">
        <f>TCC!B62*deflacionar!$C$129/deflacionar!$C$123</f>
        <v>349308399.03785253</v>
      </c>
      <c r="G62" s="19">
        <f>TCC!C62*deflacionar!$C$129/deflacionar!$C$123</f>
        <v>965807617.01611447</v>
      </c>
      <c r="H62" s="19">
        <f>TCC!D62*deflacionar!$C$129/deflacionar!$C$123</f>
        <v>-616499217.97826207</v>
      </c>
      <c r="I62" s="19">
        <f>TCC!E62*deflacionar!$C$129/deflacionar!$C$123</f>
        <v>798213369.68350506</v>
      </c>
      <c r="J62" s="19">
        <f>TCC!F62*deflacionar!$C$129/deflacionar!$C$123</f>
        <v>5380926279.9087639</v>
      </c>
      <c r="K62" s="19"/>
      <c r="L62" s="19"/>
      <c r="M62" s="19"/>
      <c r="N62" s="19"/>
      <c r="O62" s="2"/>
      <c r="P62" s="2"/>
      <c r="Q62" s="2"/>
      <c r="R62" s="2"/>
      <c r="S62" s="2"/>
      <c r="T62" s="2"/>
    </row>
    <row r="63" spans="1:20" x14ac:dyDescent="0.2">
      <c r="A63" s="3">
        <v>42401</v>
      </c>
      <c r="B63" s="4">
        <v>9.4999999999999998E-3</v>
      </c>
      <c r="C63" s="21">
        <f t="shared" si="0"/>
        <v>144.05100313412436</v>
      </c>
      <c r="E63" s="13">
        <v>44287</v>
      </c>
      <c r="F63" s="19">
        <f>TCC!B63*deflacionar!$C$129/deflacionar!$C$125</f>
        <v>357436404.21775341</v>
      </c>
      <c r="G63" s="19">
        <f>TCC!C63*deflacionar!$C$129/deflacionar!$C$125</f>
        <v>1028021050.7977405</v>
      </c>
      <c r="H63" s="19">
        <f>TCC!D63*deflacionar!$C$129/deflacionar!$C$125</f>
        <v>-670584646.57998693</v>
      </c>
      <c r="I63" s="19">
        <f>TCC!E63*deflacionar!$C$129/deflacionar!$C$125</f>
        <v>778102659.01143801</v>
      </c>
      <c r="J63" s="19">
        <f>TCC!F63*deflacionar!$C$129/deflacionar!$C$125</f>
        <v>5219195949.1527777</v>
      </c>
      <c r="K63" s="19"/>
      <c r="L63" s="19"/>
      <c r="M63" s="19"/>
      <c r="N63" s="19"/>
      <c r="O63" s="2"/>
      <c r="P63" s="2"/>
      <c r="Q63" s="2"/>
      <c r="R63" s="2"/>
      <c r="S63" s="2"/>
      <c r="T63" s="2"/>
    </row>
    <row r="64" spans="1:20" x14ac:dyDescent="0.2">
      <c r="A64" s="3">
        <v>42430</v>
      </c>
      <c r="B64" s="4">
        <v>4.4000000000000003E-3</v>
      </c>
      <c r="C64" s="21">
        <f t="shared" si="0"/>
        <v>144.68482754791449</v>
      </c>
      <c r="E64" s="13">
        <v>44348</v>
      </c>
      <c r="F64" s="19">
        <f>TCC!B64*deflacionar!$C$129/deflacionar!$C$127</f>
        <v>353429328.2681433</v>
      </c>
      <c r="G64" s="19">
        <f>TCC!C64*deflacionar!$C$129/deflacionar!$C$127</f>
        <v>974491417.37939036</v>
      </c>
      <c r="H64" s="19">
        <f>TCC!D64*deflacionar!$C$129/deflacionar!$C$127</f>
        <v>-621062089.11124706</v>
      </c>
      <c r="I64" s="19">
        <f>TCC!E64*deflacionar!$C$129/deflacionar!$C$127</f>
        <v>774261430.79831362</v>
      </c>
      <c r="J64" s="19">
        <f>TCC!F64*deflacionar!$C$129/deflacionar!$C$127</f>
        <v>5327905703.7183113</v>
      </c>
      <c r="K64" s="19"/>
      <c r="L64" s="19"/>
      <c r="M64" s="19"/>
      <c r="N64" s="19"/>
      <c r="O64" s="2"/>
      <c r="P64" s="2"/>
      <c r="Q64" s="2"/>
      <c r="R64" s="2"/>
      <c r="S64" s="2"/>
      <c r="T64" s="2"/>
    </row>
    <row r="65" spans="1:20" x14ac:dyDescent="0.2">
      <c r="A65" s="3">
        <v>42461</v>
      </c>
      <c r="B65" s="4">
        <v>6.4000000000000003E-3</v>
      </c>
      <c r="C65" s="21">
        <f t="shared" si="0"/>
        <v>145.61081044422113</v>
      </c>
      <c r="E65" s="13">
        <v>44409</v>
      </c>
      <c r="F65" s="19">
        <f>TCC!B65*deflacionar!$C$129/deflacionar!$C$129</f>
        <v>345435673.19999993</v>
      </c>
      <c r="G65" s="19">
        <f>TCC!C65*deflacionar!$C$129/deflacionar!$C$129</f>
        <v>967128755.28000009</v>
      </c>
      <c r="H65" s="19">
        <f>TCC!D65*deflacionar!$C$129/deflacionar!$C$129</f>
        <v>-621693082.08000016</v>
      </c>
      <c r="I65" s="19">
        <f>TCC!E65*deflacionar!$C$129/deflacionar!$C$129</f>
        <v>995419913.8499999</v>
      </c>
      <c r="J65" s="19">
        <f>TCC!F65*deflacionar!$C$129/deflacionar!$C$129</f>
        <v>5766731562.5699997</v>
      </c>
      <c r="K65" s="19"/>
      <c r="L65" s="19"/>
      <c r="M65" s="19"/>
      <c r="N65" s="19"/>
      <c r="O65" s="2"/>
      <c r="P65" s="2"/>
      <c r="Q65" s="2"/>
      <c r="R65" s="2"/>
      <c r="S65" s="2"/>
      <c r="T65" s="2"/>
    </row>
    <row r="66" spans="1:20" x14ac:dyDescent="0.2">
      <c r="A66" s="3">
        <v>42491</v>
      </c>
      <c r="B66" s="4">
        <v>9.7999999999999997E-3</v>
      </c>
      <c r="C66" s="21">
        <f t="shared" si="0"/>
        <v>147.03779638657451</v>
      </c>
      <c r="E66" s="13"/>
      <c r="F66" s="19"/>
      <c r="G66" s="19"/>
      <c r="H66" s="19"/>
      <c r="I66" s="19"/>
      <c r="J66" s="19"/>
      <c r="K66" s="19"/>
      <c r="L66" s="19"/>
      <c r="M66" s="19"/>
      <c r="N66" s="19"/>
      <c r="O66" s="2"/>
      <c r="P66" s="2"/>
      <c r="Q66" s="2"/>
      <c r="R66" s="2"/>
      <c r="S66" s="2"/>
      <c r="T66" s="2"/>
    </row>
    <row r="67" spans="1:20" x14ac:dyDescent="0.2">
      <c r="A67" s="3">
        <v>42522</v>
      </c>
      <c r="B67" s="4">
        <v>4.6999999999999993E-3</v>
      </c>
      <c r="C67" s="21">
        <f t="shared" ref="C67:C129" si="1">C66*(1+B67)</f>
        <v>147.7288740295914</v>
      </c>
      <c r="E67" s="13"/>
      <c r="F67" s="19"/>
      <c r="G67" s="19"/>
      <c r="H67" s="19"/>
      <c r="I67" s="19"/>
      <c r="J67" s="19"/>
      <c r="K67" s="19"/>
      <c r="L67" s="19"/>
      <c r="M67" s="19"/>
      <c r="N67" s="19"/>
      <c r="O67" s="2"/>
      <c r="P67" s="2"/>
      <c r="Q67" s="2"/>
      <c r="R67" s="2"/>
      <c r="S67" s="2"/>
      <c r="T67" s="2"/>
    </row>
    <row r="68" spans="1:20" x14ac:dyDescent="0.2">
      <c r="A68" s="3">
        <v>42552</v>
      </c>
      <c r="B68" s="4">
        <v>6.4000000000000003E-3</v>
      </c>
      <c r="C68" s="21">
        <f t="shared" si="1"/>
        <v>148.67433882338077</v>
      </c>
      <c r="E68" s="13"/>
      <c r="F68" s="19"/>
      <c r="G68" s="19"/>
      <c r="H68" s="19"/>
      <c r="I68" s="19"/>
      <c r="J68" s="19"/>
      <c r="K68" s="19"/>
      <c r="L68" s="19"/>
      <c r="M68" s="19"/>
      <c r="N68" s="19"/>
      <c r="O68" s="2"/>
      <c r="P68" s="2"/>
      <c r="Q68" s="2"/>
      <c r="R68" s="2"/>
      <c r="S68" s="2"/>
      <c r="T68" s="2"/>
    </row>
    <row r="69" spans="1:20" x14ac:dyDescent="0.2">
      <c r="A69" s="3">
        <v>42583</v>
      </c>
      <c r="B69" s="4">
        <v>3.0999999999999999E-3</v>
      </c>
      <c r="C69" s="21">
        <f t="shared" si="1"/>
        <v>149.13522927373327</v>
      </c>
      <c r="E69" s="13"/>
      <c r="F69" s="23"/>
      <c r="G69" s="19"/>
      <c r="H69" s="19"/>
      <c r="I69" s="19"/>
      <c r="J69" s="19"/>
      <c r="K69" s="19"/>
      <c r="L69" s="19"/>
      <c r="M69" s="19"/>
      <c r="N69" s="19"/>
      <c r="O69" s="2"/>
      <c r="P69" s="2"/>
      <c r="Q69" s="2"/>
      <c r="R69" s="2"/>
      <c r="S69" s="2"/>
      <c r="T69" s="2"/>
    </row>
    <row r="70" spans="1:20" x14ac:dyDescent="0.2">
      <c r="A70" s="3">
        <v>42614</v>
      </c>
      <c r="B70" s="4">
        <v>8.0000000000000004E-4</v>
      </c>
      <c r="C70" s="21">
        <f t="shared" si="1"/>
        <v>149.25453745715225</v>
      </c>
      <c r="E70" s="13"/>
      <c r="F70" s="19"/>
      <c r="G70" s="19"/>
      <c r="H70" s="19"/>
      <c r="I70" s="19"/>
      <c r="J70" s="19"/>
      <c r="K70" s="19"/>
      <c r="L70" s="19"/>
      <c r="M70" s="19"/>
      <c r="N70" s="19"/>
      <c r="O70" s="2"/>
      <c r="P70" s="2"/>
      <c r="Q70" s="2"/>
      <c r="R70" s="2"/>
      <c r="S70" s="2"/>
      <c r="T70" s="2"/>
    </row>
    <row r="71" spans="1:20" x14ac:dyDescent="0.2">
      <c r="A71" s="3">
        <v>42644</v>
      </c>
      <c r="B71" s="4">
        <v>1.7000000000000001E-3</v>
      </c>
      <c r="C71" s="21">
        <f t="shared" si="1"/>
        <v>149.50827017082941</v>
      </c>
      <c r="E71" s="13"/>
      <c r="F71" s="19"/>
      <c r="G71" s="19"/>
      <c r="H71" s="19"/>
      <c r="I71" s="19"/>
      <c r="J71" s="19"/>
      <c r="K71" s="19"/>
      <c r="L71" s="19"/>
      <c r="M71" s="19"/>
      <c r="N71" s="19"/>
      <c r="O71" s="2"/>
      <c r="P71" s="2"/>
      <c r="Q71" s="2"/>
      <c r="R71" s="2"/>
      <c r="S71" s="2"/>
      <c r="T71" s="2"/>
    </row>
    <row r="72" spans="1:20" x14ac:dyDescent="0.2">
      <c r="A72" s="3">
        <v>42675</v>
      </c>
      <c r="B72" s="4">
        <v>7.000000000000001E-4</v>
      </c>
      <c r="C72" s="21">
        <f t="shared" si="1"/>
        <v>149.61292595994897</v>
      </c>
      <c r="E72" s="13"/>
      <c r="F72" s="19"/>
      <c r="G72" s="19"/>
      <c r="H72" s="19"/>
      <c r="I72" s="19"/>
      <c r="J72" s="19"/>
      <c r="K72" s="19"/>
      <c r="L72" s="19"/>
      <c r="M72" s="19"/>
      <c r="N72" s="19"/>
      <c r="O72" s="2"/>
      <c r="P72" s="2"/>
      <c r="Q72" s="2"/>
      <c r="R72" s="2"/>
      <c r="S72" s="2"/>
      <c r="T72" s="2"/>
    </row>
    <row r="73" spans="1:20" x14ac:dyDescent="0.2">
      <c r="A73" s="3">
        <v>42705</v>
      </c>
      <c r="B73" s="4">
        <v>1.4000000000000002E-3</v>
      </c>
      <c r="C73" s="21">
        <f t="shared" si="1"/>
        <v>149.82238405629292</v>
      </c>
      <c r="E73" s="13"/>
      <c r="F73" s="22"/>
      <c r="G73" s="22"/>
      <c r="H73" s="22"/>
      <c r="I73" s="22"/>
      <c r="J73" s="22"/>
      <c r="K73" s="19"/>
      <c r="L73" s="19"/>
      <c r="M73" s="19"/>
      <c r="N73" s="19"/>
      <c r="O73" s="2"/>
      <c r="P73" s="2"/>
      <c r="Q73" s="2"/>
      <c r="R73" s="2"/>
      <c r="S73" s="2"/>
      <c r="T73" s="2"/>
    </row>
    <row r="74" spans="1:20" x14ac:dyDescent="0.2">
      <c r="A74" s="3">
        <v>42736</v>
      </c>
      <c r="B74" s="4">
        <v>4.1999999999999997E-3</v>
      </c>
      <c r="C74" s="21">
        <f t="shared" si="1"/>
        <v>150.45163806932933</v>
      </c>
      <c r="E74" s="13"/>
      <c r="F74" s="19"/>
      <c r="G74" s="19"/>
      <c r="H74" s="19"/>
      <c r="I74" s="19"/>
      <c r="J74" s="19"/>
      <c r="K74" s="19"/>
      <c r="L74" s="19"/>
      <c r="M74" s="19"/>
      <c r="N74" s="19"/>
      <c r="O74" s="2"/>
      <c r="P74" s="2"/>
      <c r="Q74" s="2"/>
      <c r="R74" s="2"/>
      <c r="S74" s="2"/>
      <c r="T74" s="2"/>
    </row>
    <row r="75" spans="1:20" x14ac:dyDescent="0.2">
      <c r="A75" s="3">
        <v>42767</v>
      </c>
      <c r="B75" s="4">
        <v>2.3999999999999998E-3</v>
      </c>
      <c r="C75" s="21">
        <f t="shared" si="1"/>
        <v>150.81272200069571</v>
      </c>
      <c r="E75" s="13"/>
      <c r="F75" s="19"/>
      <c r="G75" s="19"/>
      <c r="H75" s="19"/>
      <c r="I75" s="19"/>
      <c r="J75" s="19"/>
      <c r="K75" s="19"/>
      <c r="L75" s="19"/>
      <c r="M75" s="19"/>
      <c r="N75" s="19"/>
      <c r="O75" s="2"/>
      <c r="P75" s="2"/>
      <c r="Q75" s="2"/>
      <c r="R75" s="2"/>
      <c r="S75" s="2"/>
      <c r="T75" s="2"/>
    </row>
    <row r="76" spans="1:20" x14ac:dyDescent="0.2">
      <c r="A76" s="3">
        <v>42795</v>
      </c>
      <c r="B76" s="4">
        <v>3.2000000000000002E-3</v>
      </c>
      <c r="C76" s="21">
        <f t="shared" si="1"/>
        <v>151.29532271109795</v>
      </c>
      <c r="E76" s="13"/>
      <c r="F76" s="19"/>
      <c r="G76" s="19"/>
      <c r="H76" s="19"/>
      <c r="I76" s="19"/>
      <c r="J76" s="19"/>
      <c r="K76" s="19"/>
      <c r="L76" s="19"/>
      <c r="M76" s="19"/>
      <c r="N76" s="19"/>
      <c r="O76" s="2"/>
      <c r="P76" s="2"/>
      <c r="Q76" s="2"/>
      <c r="R76" s="2"/>
      <c r="S76" s="2"/>
      <c r="T76" s="2"/>
    </row>
    <row r="77" spans="1:20" x14ac:dyDescent="0.2">
      <c r="A77" s="3">
        <v>42826</v>
      </c>
      <c r="B77" s="4">
        <v>8.0000000000000004E-4</v>
      </c>
      <c r="C77" s="21">
        <f t="shared" si="1"/>
        <v>151.41635896926681</v>
      </c>
      <c r="E77" s="13"/>
      <c r="F77" s="19"/>
      <c r="G77" s="19"/>
      <c r="H77" s="19"/>
      <c r="I77" s="19"/>
      <c r="J77" s="19"/>
      <c r="K77" s="19"/>
      <c r="L77" s="19"/>
      <c r="M77" s="19"/>
      <c r="N77" s="19"/>
      <c r="O77" s="2"/>
      <c r="P77" s="2"/>
      <c r="Q77" s="2"/>
      <c r="R77" s="2"/>
      <c r="S77" s="2"/>
      <c r="T77" s="2"/>
    </row>
    <row r="78" spans="1:20" x14ac:dyDescent="0.2">
      <c r="A78" s="3">
        <v>42856</v>
      </c>
      <c r="B78" s="4">
        <v>3.5999999999999999E-3</v>
      </c>
      <c r="C78" s="21">
        <f t="shared" si="1"/>
        <v>151.96145786155617</v>
      </c>
      <c r="E78" s="13"/>
      <c r="F78" s="19"/>
      <c r="G78" s="19"/>
      <c r="H78" s="19"/>
      <c r="I78" s="19"/>
      <c r="J78" s="19"/>
      <c r="K78" s="19"/>
      <c r="L78" s="19"/>
      <c r="M78" s="19"/>
      <c r="N78" s="19"/>
      <c r="O78" s="2"/>
      <c r="P78" s="2"/>
      <c r="Q78" s="2"/>
      <c r="R78" s="2"/>
      <c r="S78" s="2"/>
      <c r="T78" s="2"/>
    </row>
    <row r="79" spans="1:20" x14ac:dyDescent="0.2">
      <c r="A79" s="3">
        <v>42887</v>
      </c>
      <c r="B79" s="4">
        <v>-3.0000000000000001E-3</v>
      </c>
      <c r="C79" s="21">
        <f t="shared" si="1"/>
        <v>151.5055734879715</v>
      </c>
      <c r="E79" s="13"/>
      <c r="F79" s="19"/>
      <c r="G79" s="19"/>
      <c r="H79" s="19"/>
      <c r="I79" s="19"/>
      <c r="J79" s="19"/>
      <c r="K79" s="19"/>
      <c r="L79" s="19"/>
      <c r="M79" s="19"/>
      <c r="N79" s="19"/>
      <c r="O79" s="2"/>
      <c r="P79" s="2"/>
      <c r="Q79" s="2"/>
      <c r="R79" s="2"/>
      <c r="S79" s="2"/>
      <c r="T79" s="2"/>
    </row>
    <row r="80" spans="1:20" x14ac:dyDescent="0.2">
      <c r="A80" s="3">
        <v>42917</v>
      </c>
      <c r="B80" s="4">
        <v>1.7000000000000001E-3</v>
      </c>
      <c r="C80" s="21">
        <f t="shared" si="1"/>
        <v>151.76313296290107</v>
      </c>
      <c r="E80" s="13"/>
      <c r="F80" s="19"/>
      <c r="G80" s="19"/>
      <c r="H80" s="19"/>
      <c r="I80" s="19"/>
      <c r="J80" s="19"/>
      <c r="K80" s="19"/>
      <c r="L80" s="19"/>
      <c r="M80" s="19"/>
      <c r="N80" s="19"/>
      <c r="O80" s="2"/>
      <c r="P80" s="2"/>
      <c r="Q80" s="2"/>
      <c r="R80" s="2"/>
      <c r="S80" s="2"/>
      <c r="T80" s="2"/>
    </row>
    <row r="81" spans="1:30" x14ac:dyDescent="0.2">
      <c r="A81" s="3">
        <v>42948</v>
      </c>
      <c r="B81" s="4">
        <v>-2.9999999999999997E-4</v>
      </c>
      <c r="C81" s="21">
        <f t="shared" si="1"/>
        <v>151.7176040230122</v>
      </c>
      <c r="E81" s="13"/>
      <c r="F81" s="19"/>
      <c r="G81" s="19"/>
      <c r="H81" s="19"/>
      <c r="I81" s="19"/>
      <c r="J81" s="19"/>
      <c r="K81" s="19"/>
      <c r="L81" s="19"/>
      <c r="M81" s="19"/>
      <c r="N81" s="19"/>
      <c r="O81" s="2"/>
      <c r="P81" s="2"/>
      <c r="Q81" s="2"/>
      <c r="R81" s="2"/>
      <c r="S81" s="2"/>
      <c r="T81" s="2"/>
    </row>
    <row r="82" spans="1:30" x14ac:dyDescent="0.2">
      <c r="A82" s="3">
        <v>42979</v>
      </c>
      <c r="B82" s="4">
        <v>-2.0000000000000001E-4</v>
      </c>
      <c r="C82" s="21">
        <f t="shared" si="1"/>
        <v>151.68726050220761</v>
      </c>
      <c r="E82" s="13"/>
      <c r="F82" s="19"/>
      <c r="G82" s="19"/>
      <c r="H82" s="19"/>
      <c r="I82" s="19"/>
      <c r="J82" s="19"/>
      <c r="K82" s="19"/>
      <c r="L82" s="19"/>
      <c r="M82" s="19"/>
      <c r="N82" s="19"/>
      <c r="O82" s="2"/>
      <c r="P82" s="2"/>
      <c r="Q82" s="2"/>
      <c r="R82" s="2"/>
      <c r="S82" s="2"/>
      <c r="T82" s="2"/>
    </row>
    <row r="83" spans="1:30" x14ac:dyDescent="0.2">
      <c r="A83" s="3">
        <v>43009</v>
      </c>
      <c r="B83" s="4">
        <v>3.7000000000000002E-3</v>
      </c>
      <c r="C83" s="21">
        <f t="shared" si="1"/>
        <v>152.24850336606579</v>
      </c>
      <c r="E83" s="13"/>
      <c r="F83" s="19"/>
      <c r="G83" s="19"/>
      <c r="H83" s="19"/>
      <c r="I83" s="19"/>
      <c r="J83" s="19"/>
      <c r="K83" s="19"/>
      <c r="L83" s="19"/>
      <c r="M83" s="19"/>
      <c r="N83" s="19"/>
      <c r="O83" s="2"/>
      <c r="P83" s="2"/>
      <c r="Q83" s="2"/>
      <c r="R83" s="2"/>
      <c r="S83" s="2"/>
      <c r="T83" s="2"/>
    </row>
    <row r="84" spans="1:30" x14ac:dyDescent="0.2">
      <c r="A84" s="3">
        <v>43040</v>
      </c>
      <c r="B84" s="4">
        <v>1.8E-3</v>
      </c>
      <c r="C84" s="21">
        <f t="shared" si="1"/>
        <v>152.52255067212471</v>
      </c>
      <c r="E84" s="13"/>
      <c r="F84" s="19"/>
      <c r="G84" s="19"/>
      <c r="H84" s="19"/>
      <c r="I84" s="19"/>
      <c r="J84" s="19"/>
      <c r="K84" s="19"/>
      <c r="L84" s="19"/>
      <c r="M84" s="19"/>
      <c r="N84" s="19"/>
      <c r="O84" s="2"/>
      <c r="P84" s="2"/>
      <c r="Q84" s="2"/>
      <c r="R84" s="2"/>
      <c r="S84" s="2"/>
      <c r="T84" s="2"/>
    </row>
    <row r="85" spans="1:30" x14ac:dyDescent="0.2">
      <c r="A85" s="3">
        <v>43070</v>
      </c>
      <c r="B85" s="4">
        <v>2.5999999999999999E-3</v>
      </c>
      <c r="C85" s="21">
        <f t="shared" si="1"/>
        <v>152.91910930387223</v>
      </c>
      <c r="E85" s="13"/>
      <c r="F85" s="19"/>
      <c r="G85" s="19"/>
      <c r="H85" s="19"/>
      <c r="I85" s="19"/>
      <c r="J85" s="19"/>
      <c r="K85" s="19"/>
      <c r="L85" s="19"/>
      <c r="M85" s="19"/>
      <c r="N85" s="19"/>
      <c r="O85" s="2"/>
      <c r="P85" s="2"/>
      <c r="Q85" s="2"/>
      <c r="R85" s="2"/>
      <c r="S85" s="2"/>
      <c r="T85" s="2"/>
    </row>
    <row r="86" spans="1:30" x14ac:dyDescent="0.2">
      <c r="A86" s="3">
        <v>43101</v>
      </c>
      <c r="B86" s="4">
        <v>2.3E-3</v>
      </c>
      <c r="C86" s="21">
        <f t="shared" si="1"/>
        <v>153.27082325527113</v>
      </c>
      <c r="E86" s="13"/>
      <c r="F86" s="19"/>
      <c r="G86" s="19"/>
      <c r="H86" s="19"/>
      <c r="I86" s="19"/>
      <c r="J86" s="19"/>
      <c r="K86" s="19"/>
      <c r="L86" s="19"/>
      <c r="M86" s="19"/>
      <c r="N86" s="19"/>
    </row>
    <row r="87" spans="1:30" x14ac:dyDescent="0.2">
      <c r="A87" s="3">
        <v>43132</v>
      </c>
      <c r="B87" s="4">
        <v>1.8E-3</v>
      </c>
      <c r="C87" s="21">
        <f t="shared" si="1"/>
        <v>153.54671073713061</v>
      </c>
      <c r="E87" s="13"/>
      <c r="F87" s="19"/>
      <c r="G87" s="19"/>
      <c r="H87" s="19"/>
      <c r="I87" s="19"/>
      <c r="J87" s="19"/>
      <c r="K87" s="19"/>
      <c r="L87" s="19"/>
      <c r="M87" s="19"/>
      <c r="N87" s="19"/>
    </row>
    <row r="88" spans="1:30" x14ac:dyDescent="0.2">
      <c r="A88" s="3">
        <v>43160</v>
      </c>
      <c r="B88" s="4">
        <v>7.000000000000001E-4</v>
      </c>
      <c r="C88" s="21">
        <f t="shared" si="1"/>
        <v>153.6541934346466</v>
      </c>
      <c r="E88" s="13"/>
      <c r="F88" s="19"/>
      <c r="G88" s="19"/>
      <c r="H88" s="19"/>
      <c r="I88" s="19"/>
      <c r="J88" s="19"/>
      <c r="K88" s="19"/>
      <c r="L88" s="19"/>
      <c r="M88" s="19"/>
      <c r="N88" s="19"/>
    </row>
    <row r="89" spans="1:30" x14ac:dyDescent="0.2">
      <c r="A89" s="3">
        <v>43191</v>
      </c>
      <c r="B89" s="4">
        <v>2.0999999999999999E-3</v>
      </c>
      <c r="C89" s="21">
        <f t="shared" si="1"/>
        <v>153.97686724085935</v>
      </c>
      <c r="E89" s="13"/>
      <c r="F89" s="19"/>
      <c r="G89" s="19"/>
      <c r="H89" s="19"/>
      <c r="I89" s="19"/>
      <c r="J89" s="19"/>
      <c r="K89" s="19"/>
      <c r="L89" s="19"/>
      <c r="M89" s="19"/>
      <c r="N89" s="19"/>
      <c r="O89" s="14"/>
      <c r="P89" s="14"/>
      <c r="Q89" s="14"/>
      <c r="R89" s="17"/>
      <c r="S89" s="17"/>
      <c r="T89" s="17"/>
      <c r="U89" s="14"/>
      <c r="V89" s="14"/>
      <c r="W89" s="14"/>
      <c r="Z89" s="5" t="s">
        <v>0</v>
      </c>
      <c r="AA89" s="6" t="s">
        <v>31</v>
      </c>
      <c r="AB89" s="6" t="s">
        <v>32</v>
      </c>
      <c r="AC89" s="6" t="s">
        <v>33</v>
      </c>
      <c r="AD89" s="7" t="s">
        <v>34</v>
      </c>
    </row>
    <row r="90" spans="1:30" x14ac:dyDescent="0.2">
      <c r="A90" s="3">
        <v>43221</v>
      </c>
      <c r="B90" s="4">
        <v>4.3E-3</v>
      </c>
      <c r="C90" s="21">
        <f t="shared" si="1"/>
        <v>154.63896776999505</v>
      </c>
      <c r="E90" s="13"/>
      <c r="F90" s="19"/>
      <c r="G90" s="19"/>
      <c r="H90" s="19"/>
      <c r="I90" s="19"/>
      <c r="J90" s="19"/>
      <c r="K90" s="19"/>
      <c r="L90" s="19"/>
      <c r="M90" s="19"/>
      <c r="N90" s="19"/>
      <c r="O90" s="9"/>
      <c r="P90" s="9"/>
      <c r="Q90" s="9"/>
      <c r="R90" s="9"/>
      <c r="S90" s="9"/>
      <c r="T90" s="9"/>
      <c r="U90" s="15"/>
      <c r="V90" s="9"/>
      <c r="W90" s="9"/>
      <c r="Z90" s="8" t="s">
        <v>5</v>
      </c>
      <c r="AA90" s="12" t="e">
        <f>O90/Q90</f>
        <v>#DIV/0!</v>
      </c>
      <c r="AB90" s="16" t="e">
        <f>#REF!/Q90</f>
        <v>#REF!</v>
      </c>
      <c r="AC90" s="9" t="e">
        <f>#REF!/Q90</f>
        <v>#REF!</v>
      </c>
      <c r="AD90" s="10" t="e">
        <f>P90/Q90</f>
        <v>#DIV/0!</v>
      </c>
    </row>
    <row r="91" spans="1:30" x14ac:dyDescent="0.2">
      <c r="A91" s="3">
        <v>43252</v>
      </c>
      <c r="B91" s="4">
        <v>1.43E-2</v>
      </c>
      <c r="C91" s="21">
        <f t="shared" si="1"/>
        <v>156.85030500910597</v>
      </c>
      <c r="E91" s="13"/>
      <c r="F91" s="19"/>
      <c r="G91" s="19"/>
      <c r="H91" s="19"/>
      <c r="I91" s="19"/>
      <c r="J91" s="19"/>
      <c r="K91" s="19"/>
      <c r="L91" s="19"/>
      <c r="M91" s="19"/>
      <c r="N91" s="19"/>
      <c r="O91" s="9"/>
      <c r="P91" s="9"/>
      <c r="Q91" s="9"/>
      <c r="R91" s="9"/>
      <c r="S91" s="9"/>
      <c r="T91" s="9"/>
      <c r="U91" s="9"/>
      <c r="V91" s="9"/>
      <c r="W91" s="9"/>
      <c r="Z91" s="8" t="s">
        <v>6</v>
      </c>
      <c r="AA91" s="12" t="e">
        <f t="shared" ref="AA91:AA113" si="2">O91/Q91</f>
        <v>#DIV/0!</v>
      </c>
      <c r="AB91" s="16" t="e">
        <f>#REF!/Q91</f>
        <v>#REF!</v>
      </c>
      <c r="AC91" s="9" t="e">
        <f>#REF!/Q91</f>
        <v>#REF!</v>
      </c>
      <c r="AD91" s="10" t="e">
        <f t="shared" ref="AD91:AD113" si="3">P91/Q91</f>
        <v>#DIV/0!</v>
      </c>
    </row>
    <row r="92" spans="1:30" x14ac:dyDescent="0.2">
      <c r="A92" s="3">
        <v>43282</v>
      </c>
      <c r="B92" s="4">
        <v>2.5000000000000001E-3</v>
      </c>
      <c r="C92" s="21">
        <f t="shared" si="1"/>
        <v>157.24243077162873</v>
      </c>
      <c r="E92" s="13"/>
      <c r="F92" s="19"/>
      <c r="G92" s="19"/>
      <c r="H92" s="19"/>
      <c r="I92" s="19"/>
      <c r="J92" s="19"/>
      <c r="K92" s="19"/>
      <c r="L92" s="19"/>
      <c r="M92" s="19"/>
      <c r="N92" s="19"/>
      <c r="O92" s="9"/>
      <c r="P92" s="9"/>
      <c r="Q92" s="9"/>
      <c r="R92" s="9"/>
      <c r="S92" s="9"/>
      <c r="T92" s="9"/>
      <c r="U92" s="9"/>
      <c r="V92" s="9"/>
      <c r="W92" s="9"/>
      <c r="Z92" s="8" t="s">
        <v>7</v>
      </c>
      <c r="AA92" s="12" t="e">
        <f t="shared" si="2"/>
        <v>#DIV/0!</v>
      </c>
      <c r="AB92" s="16" t="e">
        <f>#REF!/Q92</f>
        <v>#REF!</v>
      </c>
      <c r="AC92" s="9" t="e">
        <f>#REF!/Q92</f>
        <v>#REF!</v>
      </c>
      <c r="AD92" s="10" t="e">
        <f t="shared" si="3"/>
        <v>#DIV/0!</v>
      </c>
    </row>
    <row r="93" spans="1:30" x14ac:dyDescent="0.2">
      <c r="A93" s="3">
        <v>43313</v>
      </c>
      <c r="B93" s="4">
        <v>0</v>
      </c>
      <c r="C93" s="21">
        <f t="shared" si="1"/>
        <v>157.24243077162873</v>
      </c>
      <c r="E93" s="13"/>
      <c r="F93" s="19"/>
      <c r="G93" s="19"/>
      <c r="H93" s="19"/>
      <c r="I93" s="19"/>
      <c r="J93" s="19"/>
      <c r="K93" s="19"/>
      <c r="L93" s="19"/>
      <c r="M93" s="19"/>
      <c r="N93" s="19"/>
      <c r="O93" s="9"/>
      <c r="P93" s="9"/>
      <c r="Q93" s="9"/>
      <c r="R93" s="9"/>
      <c r="S93" s="9"/>
      <c r="T93" s="9"/>
      <c r="U93" s="9"/>
      <c r="V93" s="9"/>
      <c r="W93" s="9"/>
      <c r="Z93" s="8" t="s">
        <v>8</v>
      </c>
      <c r="AA93" s="12" t="e">
        <f t="shared" si="2"/>
        <v>#DIV/0!</v>
      </c>
      <c r="AB93" s="16" t="e">
        <f>#REF!/Q93</f>
        <v>#REF!</v>
      </c>
      <c r="AC93" s="9" t="e">
        <f>#REF!/Q93</f>
        <v>#REF!</v>
      </c>
      <c r="AD93" s="10" t="e">
        <f t="shared" si="3"/>
        <v>#DIV/0!</v>
      </c>
    </row>
    <row r="94" spans="1:30" x14ac:dyDescent="0.2">
      <c r="A94" s="3">
        <v>43344</v>
      </c>
      <c r="B94" s="4">
        <v>3.0000000000000001E-3</v>
      </c>
      <c r="C94" s="21">
        <f t="shared" si="1"/>
        <v>157.71415806394361</v>
      </c>
      <c r="E94" s="13"/>
      <c r="F94" s="19"/>
      <c r="G94" s="19"/>
      <c r="H94" s="19"/>
      <c r="I94" s="19"/>
      <c r="J94" s="19"/>
      <c r="K94" s="19"/>
      <c r="L94" s="19"/>
      <c r="M94" s="19"/>
      <c r="N94" s="19"/>
      <c r="O94" s="9"/>
      <c r="P94" s="9"/>
      <c r="Q94" s="9"/>
      <c r="R94" s="9"/>
      <c r="S94" s="9"/>
      <c r="T94" s="9"/>
      <c r="U94" s="9"/>
      <c r="V94" s="9"/>
      <c r="W94" s="9"/>
      <c r="Z94" s="8" t="s">
        <v>9</v>
      </c>
      <c r="AA94" s="12" t="e">
        <f t="shared" si="2"/>
        <v>#DIV/0!</v>
      </c>
      <c r="AB94" s="16" t="e">
        <f>#REF!/Q94</f>
        <v>#REF!</v>
      </c>
      <c r="AC94" s="9" t="e">
        <f>#REF!/Q94</f>
        <v>#REF!</v>
      </c>
      <c r="AD94" s="10" t="e">
        <f t="shared" si="3"/>
        <v>#DIV/0!</v>
      </c>
    </row>
    <row r="95" spans="1:30" x14ac:dyDescent="0.2">
      <c r="A95" s="3">
        <v>43374</v>
      </c>
      <c r="B95" s="4">
        <v>4.0000000000000001E-3</v>
      </c>
      <c r="C95" s="21">
        <f t="shared" si="1"/>
        <v>158.3450146961994</v>
      </c>
      <c r="E95" s="13"/>
      <c r="F95" s="19"/>
      <c r="G95" s="19"/>
      <c r="H95" s="19"/>
      <c r="I95" s="19"/>
      <c r="J95" s="19"/>
      <c r="K95" s="19"/>
      <c r="L95" s="19"/>
      <c r="M95" s="19"/>
      <c r="N95" s="19"/>
      <c r="O95" s="9"/>
      <c r="P95" s="9"/>
      <c r="Q95" s="9"/>
      <c r="R95" s="9"/>
      <c r="S95" s="9"/>
      <c r="T95" s="9"/>
      <c r="U95" s="9"/>
      <c r="V95" s="9"/>
      <c r="W95" s="9"/>
      <c r="Z95" s="8" t="s">
        <v>11</v>
      </c>
      <c r="AA95" s="12" t="e">
        <f t="shared" si="2"/>
        <v>#DIV/0!</v>
      </c>
      <c r="AB95" s="16" t="e">
        <f>#REF!/Q95</f>
        <v>#REF!</v>
      </c>
      <c r="AC95" s="9" t="e">
        <f>#REF!/Q95</f>
        <v>#REF!</v>
      </c>
      <c r="AD95" s="10" t="e">
        <f t="shared" si="3"/>
        <v>#DIV/0!</v>
      </c>
    </row>
    <row r="96" spans="1:30" x14ac:dyDescent="0.2">
      <c r="A96" s="3">
        <v>43405</v>
      </c>
      <c r="B96" s="4">
        <v>-2.5000000000000001E-3</v>
      </c>
      <c r="C96" s="21">
        <f t="shared" si="1"/>
        <v>157.94915215945892</v>
      </c>
      <c r="O96" s="9"/>
      <c r="P96" s="9"/>
      <c r="Q96" s="9"/>
      <c r="R96" s="9"/>
      <c r="S96" s="9"/>
      <c r="T96" s="9"/>
      <c r="U96" s="9"/>
      <c r="V96" s="9"/>
      <c r="W96" s="9"/>
      <c r="Z96" s="8" t="s">
        <v>10</v>
      </c>
      <c r="AA96" s="12" t="e">
        <f t="shared" si="2"/>
        <v>#DIV/0!</v>
      </c>
      <c r="AB96" s="16" t="e">
        <f>#REF!/Q96</f>
        <v>#REF!</v>
      </c>
      <c r="AC96" s="9" t="e">
        <f>#REF!/Q96</f>
        <v>#REF!</v>
      </c>
      <c r="AD96" s="10" t="e">
        <f t="shared" si="3"/>
        <v>#DIV/0!</v>
      </c>
    </row>
    <row r="97" spans="1:30" x14ac:dyDescent="0.2">
      <c r="A97" s="3">
        <v>43435</v>
      </c>
      <c r="B97" s="4">
        <v>1.4000000000000002E-3</v>
      </c>
      <c r="C97" s="21">
        <f t="shared" si="1"/>
        <v>158.17028097248217</v>
      </c>
      <c r="O97" s="9"/>
      <c r="P97" s="9"/>
      <c r="Q97" s="9"/>
      <c r="R97" s="9"/>
      <c r="S97" s="9"/>
      <c r="T97" s="9"/>
      <c r="U97" s="9"/>
      <c r="V97" s="9"/>
      <c r="W97" s="9"/>
      <c r="Z97" s="8" t="s">
        <v>12</v>
      </c>
      <c r="AA97" s="12" t="e">
        <f t="shared" si="2"/>
        <v>#DIV/0!</v>
      </c>
      <c r="AB97" s="16" t="e">
        <f>#REF!/Q97</f>
        <v>#REF!</v>
      </c>
      <c r="AC97" s="9" t="e">
        <f>#REF!/Q97</f>
        <v>#REF!</v>
      </c>
      <c r="AD97" s="10" t="e">
        <f t="shared" si="3"/>
        <v>#DIV/0!</v>
      </c>
    </row>
    <row r="98" spans="1:30" x14ac:dyDescent="0.2">
      <c r="A98" s="3">
        <v>43466</v>
      </c>
      <c r="B98" s="4">
        <v>3.5999999999999999E-3</v>
      </c>
      <c r="C98" s="21">
        <f t="shared" si="1"/>
        <v>158.73969398398313</v>
      </c>
      <c r="O98" s="9"/>
      <c r="P98" s="9"/>
      <c r="Q98" s="9"/>
      <c r="R98" s="9"/>
      <c r="S98" s="9"/>
      <c r="T98" s="9"/>
      <c r="U98" s="9"/>
      <c r="V98" s="9"/>
      <c r="W98" s="9"/>
      <c r="Z98" s="8" t="s">
        <v>13</v>
      </c>
      <c r="AA98" s="12" t="e">
        <f t="shared" si="2"/>
        <v>#DIV/0!</v>
      </c>
      <c r="AB98" s="16" t="e">
        <f>#REF!/Q98</f>
        <v>#REF!</v>
      </c>
      <c r="AC98" s="9" t="e">
        <f>#REF!/Q98</f>
        <v>#REF!</v>
      </c>
      <c r="AD98" s="10" t="e">
        <f t="shared" si="3"/>
        <v>#DIV/0!</v>
      </c>
    </row>
    <row r="99" spans="1:30" x14ac:dyDescent="0.2">
      <c r="A99" s="3">
        <v>43497</v>
      </c>
      <c r="B99" s="4">
        <v>5.4000000000000003E-3</v>
      </c>
      <c r="C99" s="21">
        <f t="shared" si="1"/>
        <v>159.59688833149664</v>
      </c>
      <c r="O99" s="9"/>
      <c r="P99" s="9"/>
      <c r="Q99" s="9"/>
      <c r="R99" s="9"/>
      <c r="S99" s="9"/>
      <c r="T99" s="9"/>
      <c r="U99" s="9"/>
      <c r="V99" s="9"/>
      <c r="W99" s="9"/>
      <c r="Z99" s="8" t="s">
        <v>14</v>
      </c>
      <c r="AA99" s="12" t="e">
        <f t="shared" si="2"/>
        <v>#DIV/0!</v>
      </c>
      <c r="AB99" s="16" t="e">
        <f>#REF!/Q99</f>
        <v>#REF!</v>
      </c>
      <c r="AC99" s="9" t="e">
        <f>#REF!/Q99</f>
        <v>#REF!</v>
      </c>
      <c r="AD99" s="10" t="e">
        <f t="shared" si="3"/>
        <v>#DIV/0!</v>
      </c>
    </row>
    <row r="100" spans="1:30" x14ac:dyDescent="0.2">
      <c r="A100" s="3">
        <v>43525</v>
      </c>
      <c r="B100" s="4">
        <v>7.7000000000000002E-3</v>
      </c>
      <c r="C100" s="21">
        <f t="shared" si="1"/>
        <v>160.82578437164918</v>
      </c>
      <c r="O100" s="9"/>
      <c r="P100" s="9"/>
      <c r="Q100" s="9"/>
      <c r="R100" s="9"/>
      <c r="S100" s="9"/>
      <c r="T100" s="9"/>
      <c r="U100" s="9"/>
      <c r="V100" s="9"/>
      <c r="W100" s="9"/>
      <c r="Z100" s="8" t="s">
        <v>22</v>
      </c>
      <c r="AA100" s="12" t="e">
        <f t="shared" si="2"/>
        <v>#DIV/0!</v>
      </c>
      <c r="AB100" s="16" t="e">
        <f>#REF!/Q100</f>
        <v>#REF!</v>
      </c>
      <c r="AC100" s="9" t="e">
        <f>#REF!/Q100</f>
        <v>#REF!</v>
      </c>
      <c r="AD100" s="10" t="e">
        <f t="shared" si="3"/>
        <v>#DIV/0!</v>
      </c>
    </row>
    <row r="101" spans="1:30" x14ac:dyDescent="0.2">
      <c r="A101" s="3">
        <v>43556</v>
      </c>
      <c r="B101" s="4">
        <v>6.0000000000000001E-3</v>
      </c>
      <c r="C101" s="21">
        <f t="shared" si="1"/>
        <v>161.79073907787907</v>
      </c>
      <c r="O101" s="9"/>
      <c r="P101" s="9"/>
      <c r="Q101" s="9"/>
      <c r="R101" s="9"/>
      <c r="S101" s="9"/>
      <c r="T101" s="9"/>
      <c r="U101" s="9"/>
      <c r="V101" s="9"/>
      <c r="W101" s="9"/>
      <c r="Z101" s="8" t="s">
        <v>23</v>
      </c>
      <c r="AA101" s="12" t="e">
        <f t="shared" si="2"/>
        <v>#DIV/0!</v>
      </c>
      <c r="AB101" s="16" t="e">
        <f>#REF!/Q101</f>
        <v>#REF!</v>
      </c>
      <c r="AC101" s="9" t="e">
        <f>#REF!/Q101</f>
        <v>#REF!</v>
      </c>
      <c r="AD101" s="10" t="e">
        <f t="shared" si="3"/>
        <v>#DIV/0!</v>
      </c>
    </row>
    <row r="102" spans="1:30" x14ac:dyDescent="0.2">
      <c r="A102" s="3">
        <v>43586</v>
      </c>
      <c r="B102" s="4">
        <v>1.5E-3</v>
      </c>
      <c r="C102" s="21">
        <f t="shared" si="1"/>
        <v>162.03342518649589</v>
      </c>
      <c r="O102" s="9"/>
      <c r="P102" s="9"/>
      <c r="Q102" s="9"/>
      <c r="R102" s="9"/>
      <c r="S102" s="9"/>
      <c r="T102" s="9"/>
      <c r="U102" s="9"/>
      <c r="V102" s="9"/>
      <c r="W102" s="9"/>
      <c r="Z102" s="8" t="s">
        <v>15</v>
      </c>
      <c r="AA102" s="12" t="e">
        <f t="shared" si="2"/>
        <v>#DIV/0!</v>
      </c>
      <c r="AB102" s="16" t="e">
        <f>#REF!/Q102</f>
        <v>#REF!</v>
      </c>
      <c r="AC102" s="9" t="e">
        <f>#REF!/Q102</f>
        <v>#REF!</v>
      </c>
      <c r="AD102" s="10" t="e">
        <f t="shared" si="3"/>
        <v>#DIV/0!</v>
      </c>
    </row>
    <row r="103" spans="1:30" x14ac:dyDescent="0.2">
      <c r="A103" s="3">
        <v>43617</v>
      </c>
      <c r="B103" s="4">
        <v>1E-4</v>
      </c>
      <c r="C103" s="21">
        <f t="shared" si="1"/>
        <v>162.04962852901454</v>
      </c>
      <c r="O103" s="9"/>
      <c r="P103" s="9"/>
      <c r="Q103" s="9"/>
      <c r="R103" s="9"/>
      <c r="S103" s="9"/>
      <c r="T103" s="9"/>
      <c r="U103" s="9"/>
      <c r="V103" s="9"/>
      <c r="W103" s="9"/>
      <c r="Z103" s="8" t="s">
        <v>16</v>
      </c>
      <c r="AA103" s="12" t="e">
        <f t="shared" si="2"/>
        <v>#DIV/0!</v>
      </c>
      <c r="AB103" s="16" t="e">
        <f>#REF!/Q103</f>
        <v>#REF!</v>
      </c>
      <c r="AC103" s="9" t="e">
        <f>#REF!/Q103</f>
        <v>#REF!</v>
      </c>
      <c r="AD103" s="10" t="e">
        <f t="shared" si="3"/>
        <v>#DIV/0!</v>
      </c>
    </row>
    <row r="104" spans="1:30" x14ac:dyDescent="0.2">
      <c r="A104" s="3">
        <v>43647</v>
      </c>
      <c r="B104" s="4">
        <v>1E-3</v>
      </c>
      <c r="C104" s="21">
        <f t="shared" si="1"/>
        <v>162.21167815754353</v>
      </c>
      <c r="O104" s="9"/>
      <c r="P104" s="9"/>
      <c r="Q104" s="9"/>
      <c r="R104" s="9"/>
      <c r="S104" s="9"/>
      <c r="T104" s="9"/>
      <c r="U104" s="9"/>
      <c r="V104" s="9"/>
      <c r="W104" s="9"/>
      <c r="Z104" s="8" t="s">
        <v>24</v>
      </c>
      <c r="AA104" s="12" t="e">
        <f t="shared" si="2"/>
        <v>#DIV/0!</v>
      </c>
      <c r="AB104" s="16" t="e">
        <f>#REF!/Q104</f>
        <v>#REF!</v>
      </c>
      <c r="AC104" s="9" t="e">
        <f>#REF!/Q104</f>
        <v>#REF!</v>
      </c>
      <c r="AD104" s="10" t="e">
        <f t="shared" si="3"/>
        <v>#DIV/0!</v>
      </c>
    </row>
    <row r="105" spans="1:30" x14ac:dyDescent="0.2">
      <c r="A105" s="3">
        <v>43678</v>
      </c>
      <c r="B105" s="4">
        <v>1.1999999999999999E-3</v>
      </c>
      <c r="C105" s="21">
        <f t="shared" si="1"/>
        <v>162.40633217133259</v>
      </c>
      <c r="O105" s="9"/>
      <c r="P105" s="9"/>
      <c r="Q105" s="9"/>
      <c r="R105" s="9"/>
      <c r="S105" s="9"/>
      <c r="T105" s="9"/>
      <c r="U105" s="9"/>
      <c r="V105" s="9"/>
      <c r="W105" s="9"/>
      <c r="Z105" s="8" t="s">
        <v>17</v>
      </c>
      <c r="AA105" s="12" t="e">
        <f t="shared" si="2"/>
        <v>#DIV/0!</v>
      </c>
      <c r="AB105" s="16" t="e">
        <f>#REF!/Q105</f>
        <v>#REF!</v>
      </c>
      <c r="AC105" s="9" t="e">
        <f>#REF!/Q105</f>
        <v>#REF!</v>
      </c>
      <c r="AD105" s="10" t="e">
        <f t="shared" si="3"/>
        <v>#DIV/0!</v>
      </c>
    </row>
    <row r="106" spans="1:30" x14ac:dyDescent="0.2">
      <c r="A106" s="3">
        <v>43709</v>
      </c>
      <c r="B106" s="4">
        <v>-5.0000000000000001E-4</v>
      </c>
      <c r="C106" s="21">
        <f t="shared" si="1"/>
        <v>162.32512900524694</v>
      </c>
      <c r="O106" s="9"/>
      <c r="P106" s="9"/>
      <c r="Q106" s="9"/>
      <c r="R106" s="9"/>
      <c r="S106" s="9"/>
      <c r="T106" s="9"/>
      <c r="U106" s="9"/>
      <c r="V106" s="9"/>
      <c r="W106" s="9"/>
      <c r="Z106" s="8" t="s">
        <v>25</v>
      </c>
      <c r="AA106" s="12" t="e">
        <f t="shared" si="2"/>
        <v>#DIV/0!</v>
      </c>
      <c r="AB106" s="16" t="e">
        <f>#REF!/Q106</f>
        <v>#REF!</v>
      </c>
      <c r="AC106" s="9" t="e">
        <f>#REF!/Q106</f>
        <v>#REF!</v>
      </c>
      <c r="AD106" s="10" t="e">
        <f t="shared" si="3"/>
        <v>#DIV/0!</v>
      </c>
    </row>
    <row r="107" spans="1:30" x14ac:dyDescent="0.2">
      <c r="A107" s="3">
        <v>43739</v>
      </c>
      <c r="B107" s="4">
        <v>4.0000000000000002E-4</v>
      </c>
      <c r="C107" s="21">
        <f t="shared" si="1"/>
        <v>162.39005905684903</v>
      </c>
      <c r="O107" s="9"/>
      <c r="P107" s="9"/>
      <c r="Q107" s="9"/>
      <c r="R107" s="9"/>
      <c r="S107" s="9"/>
      <c r="T107" s="9"/>
      <c r="U107" s="9"/>
      <c r="V107" s="9"/>
      <c r="W107" s="9"/>
      <c r="Z107" s="8" t="s">
        <v>26</v>
      </c>
      <c r="AA107" s="12" t="e">
        <f t="shared" si="2"/>
        <v>#DIV/0!</v>
      </c>
      <c r="AB107" s="16" t="e">
        <f>#REF!/Q107</f>
        <v>#REF!</v>
      </c>
      <c r="AC107" s="9" t="e">
        <f>#REF!/Q107</f>
        <v>#REF!</v>
      </c>
      <c r="AD107" s="10" t="e">
        <f t="shared" si="3"/>
        <v>#DIV/0!</v>
      </c>
    </row>
    <row r="108" spans="1:30" x14ac:dyDescent="0.2">
      <c r="A108" s="3">
        <v>43770</v>
      </c>
      <c r="B108" s="4">
        <v>5.4000000000000003E-3</v>
      </c>
      <c r="C108" s="21">
        <f t="shared" si="1"/>
        <v>163.26696537575603</v>
      </c>
      <c r="O108" s="9"/>
      <c r="P108" s="9"/>
      <c r="Q108" s="9"/>
      <c r="R108" s="9"/>
      <c r="S108" s="9"/>
      <c r="T108" s="9"/>
      <c r="U108" s="9"/>
      <c r="V108" s="9"/>
      <c r="W108" s="9"/>
      <c r="Z108" s="8" t="s">
        <v>18</v>
      </c>
      <c r="AA108" s="12" t="e">
        <f t="shared" si="2"/>
        <v>#DIV/0!</v>
      </c>
      <c r="AB108" s="16" t="e">
        <f>#REF!/Q108</f>
        <v>#REF!</v>
      </c>
      <c r="AC108" s="9" t="e">
        <f>#REF!/Q108</f>
        <v>#REF!</v>
      </c>
      <c r="AD108" s="10" t="e">
        <f t="shared" si="3"/>
        <v>#DIV/0!</v>
      </c>
    </row>
    <row r="109" spans="1:30" x14ac:dyDescent="0.2">
      <c r="A109" s="3">
        <v>43800</v>
      </c>
      <c r="B109" s="4">
        <v>1.2199999999999999E-2</v>
      </c>
      <c r="C109" s="21">
        <f t="shared" si="1"/>
        <v>165.25882235334026</v>
      </c>
      <c r="O109" s="9"/>
      <c r="P109" s="9"/>
      <c r="Q109" s="9"/>
      <c r="R109" s="9"/>
      <c r="S109" s="9"/>
      <c r="T109" s="9"/>
      <c r="U109" s="9"/>
      <c r="V109" s="9"/>
      <c r="W109" s="9"/>
      <c r="Z109" s="8" t="s">
        <v>19</v>
      </c>
      <c r="AA109" s="12" t="e">
        <f t="shared" si="2"/>
        <v>#DIV/0!</v>
      </c>
      <c r="AB109" s="16" t="e">
        <f>#REF!/Q109</f>
        <v>#REF!</v>
      </c>
      <c r="AC109" s="9" t="e">
        <f>#REF!/Q109</f>
        <v>#REF!</v>
      </c>
      <c r="AD109" s="10" t="e">
        <f t="shared" si="3"/>
        <v>#DIV/0!</v>
      </c>
    </row>
    <row r="110" spans="1:30" x14ac:dyDescent="0.2">
      <c r="A110" s="3">
        <v>43831</v>
      </c>
      <c r="B110" s="18">
        <v>1.9E-3</v>
      </c>
      <c r="C110" s="21">
        <f t="shared" si="1"/>
        <v>165.57281411581161</v>
      </c>
      <c r="O110" s="9"/>
      <c r="P110" s="9"/>
      <c r="Q110" s="9"/>
      <c r="R110" s="9"/>
      <c r="S110" s="9"/>
      <c r="T110" s="9"/>
      <c r="U110" s="9"/>
      <c r="V110" s="9"/>
      <c r="W110" s="9"/>
      <c r="Z110" s="8" t="s">
        <v>20</v>
      </c>
      <c r="AA110" s="12" t="e">
        <f t="shared" si="2"/>
        <v>#DIV/0!</v>
      </c>
      <c r="AB110" s="16" t="e">
        <f>#REF!/Q110</f>
        <v>#REF!</v>
      </c>
      <c r="AC110" s="9" t="e">
        <f>#REF!/Q110</f>
        <v>#REF!</v>
      </c>
      <c r="AD110" s="10" t="e">
        <f t="shared" si="3"/>
        <v>#DIV/0!</v>
      </c>
    </row>
    <row r="111" spans="1:30" x14ac:dyDescent="0.2">
      <c r="A111" s="3">
        <v>43862</v>
      </c>
      <c r="B111" s="18">
        <v>1.7000000000000001E-3</v>
      </c>
      <c r="C111" s="21">
        <f t="shared" si="1"/>
        <v>165.8542878998085</v>
      </c>
      <c r="O111" s="9"/>
      <c r="P111" s="9"/>
      <c r="Q111" s="9"/>
      <c r="R111" s="9"/>
      <c r="S111" s="9"/>
      <c r="T111" s="9"/>
      <c r="U111" s="9"/>
      <c r="V111" s="9"/>
      <c r="W111" s="9"/>
      <c r="Z111" s="8" t="s">
        <v>21</v>
      </c>
      <c r="AA111" s="12" t="e">
        <f t="shared" si="2"/>
        <v>#DIV/0!</v>
      </c>
      <c r="AB111" s="16" t="e">
        <f>#REF!/Q111</f>
        <v>#REF!</v>
      </c>
      <c r="AC111" s="9" t="e">
        <f>#REF!/Q111</f>
        <v>#REF!</v>
      </c>
      <c r="AD111" s="10" t="e">
        <f t="shared" si="3"/>
        <v>#DIV/0!</v>
      </c>
    </row>
    <row r="112" spans="1:30" x14ac:dyDescent="0.2">
      <c r="A112" s="3">
        <v>43891</v>
      </c>
      <c r="B112" s="18">
        <v>1.8E-3</v>
      </c>
      <c r="C112" s="21">
        <f t="shared" si="1"/>
        <v>166.15282561802815</v>
      </c>
      <c r="O112" s="9"/>
      <c r="P112" s="9"/>
      <c r="Q112" s="9"/>
      <c r="R112" s="9"/>
      <c r="S112" s="9"/>
      <c r="T112" s="9"/>
      <c r="U112" s="9"/>
      <c r="V112" s="9"/>
      <c r="W112" s="9"/>
      <c r="Z112" s="8" t="s">
        <v>27</v>
      </c>
      <c r="AA112" s="12" t="e">
        <f t="shared" si="2"/>
        <v>#DIV/0!</v>
      </c>
      <c r="AB112" s="16" t="e">
        <f>#REF!/Q112</f>
        <v>#REF!</v>
      </c>
      <c r="AC112" s="9" t="e">
        <f>#REF!/Q112</f>
        <v>#REF!</v>
      </c>
      <c r="AD112" s="10" t="e">
        <f t="shared" si="3"/>
        <v>#DIV/0!</v>
      </c>
    </row>
    <row r="113" spans="1:30" x14ac:dyDescent="0.2">
      <c r="A113" s="3">
        <v>43922</v>
      </c>
      <c r="B113" s="18">
        <v>-2.3E-3</v>
      </c>
      <c r="C113" s="21">
        <f t="shared" si="1"/>
        <v>165.77067411910667</v>
      </c>
      <c r="O113" s="9"/>
      <c r="P113" s="9"/>
      <c r="Q113" s="9"/>
      <c r="R113" s="9"/>
      <c r="S113" s="9"/>
      <c r="T113" s="9"/>
      <c r="U113" s="9"/>
      <c r="V113" s="9"/>
      <c r="W113" s="9"/>
      <c r="Z113" s="11" t="s">
        <v>28</v>
      </c>
      <c r="AA113" s="12" t="e">
        <f t="shared" si="2"/>
        <v>#DIV/0!</v>
      </c>
      <c r="AB113" s="16" t="e">
        <f>#REF!/Q113</f>
        <v>#REF!</v>
      </c>
      <c r="AC113" s="9" t="e">
        <f>#REF!/Q113</f>
        <v>#REF!</v>
      </c>
      <c r="AD113" s="10" t="e">
        <f t="shared" si="3"/>
        <v>#DIV/0!</v>
      </c>
    </row>
    <row r="114" spans="1:30" x14ac:dyDescent="0.2">
      <c r="A114" s="3">
        <v>43952</v>
      </c>
      <c r="B114" s="18">
        <v>-2.5000000000000001E-3</v>
      </c>
      <c r="C114" s="21">
        <f t="shared" si="1"/>
        <v>165.3562474338089</v>
      </c>
    </row>
    <row r="115" spans="1:30" x14ac:dyDescent="0.2">
      <c r="A115" s="3">
        <v>43983</v>
      </c>
      <c r="B115" s="18">
        <v>3.0000000000000001E-3</v>
      </c>
      <c r="C115" s="21">
        <f t="shared" si="1"/>
        <v>165.85231617611032</v>
      </c>
    </row>
    <row r="116" spans="1:30" x14ac:dyDescent="0.2">
      <c r="A116" s="3">
        <v>44013</v>
      </c>
      <c r="B116" s="18">
        <v>4.4000000000000003E-3</v>
      </c>
      <c r="C116" s="21">
        <f t="shared" si="1"/>
        <v>166.58206636728519</v>
      </c>
    </row>
    <row r="117" spans="1:30" x14ac:dyDescent="0.2">
      <c r="A117" s="3">
        <v>44044</v>
      </c>
      <c r="B117" s="18">
        <v>3.5999999999999999E-3</v>
      </c>
      <c r="C117" s="21">
        <f t="shared" si="1"/>
        <v>167.18176180620742</v>
      </c>
    </row>
    <row r="118" spans="1:30" x14ac:dyDescent="0.2">
      <c r="A118" s="3">
        <v>44075</v>
      </c>
      <c r="B118" s="18">
        <v>8.6999999999999994E-3</v>
      </c>
      <c r="C118" s="21">
        <f t="shared" si="1"/>
        <v>168.63624313392143</v>
      </c>
    </row>
    <row r="119" spans="1:30" x14ac:dyDescent="0.2">
      <c r="A119" s="3">
        <v>44105</v>
      </c>
      <c r="B119" s="18">
        <v>8.8999999999999999E-3</v>
      </c>
      <c r="C119" s="21">
        <f t="shared" si="1"/>
        <v>170.1371056978133</v>
      </c>
    </row>
    <row r="120" spans="1:30" x14ac:dyDescent="0.2">
      <c r="A120" s="3">
        <v>44136</v>
      </c>
      <c r="B120" s="18">
        <v>9.4999999999999998E-3</v>
      </c>
      <c r="C120" s="21">
        <f t="shared" si="1"/>
        <v>171.75340820194253</v>
      </c>
    </row>
    <row r="121" spans="1:30" x14ac:dyDescent="0.2">
      <c r="A121" s="3">
        <v>44166</v>
      </c>
      <c r="B121" s="18">
        <v>1.46E-2</v>
      </c>
      <c r="C121" s="21">
        <f t="shared" si="1"/>
        <v>174.26100796169089</v>
      </c>
    </row>
    <row r="122" spans="1:30" x14ac:dyDescent="0.2">
      <c r="A122" s="3">
        <v>44197</v>
      </c>
      <c r="B122" s="18">
        <v>2.7000000000000001E-3</v>
      </c>
      <c r="C122" s="21">
        <f t="shared" si="1"/>
        <v>174.73151268318745</v>
      </c>
    </row>
    <row r="123" spans="1:30" x14ac:dyDescent="0.2">
      <c r="A123" s="3">
        <v>44228</v>
      </c>
      <c r="B123" s="18">
        <v>8.199999999999999E-3</v>
      </c>
      <c r="C123" s="21">
        <f t="shared" si="1"/>
        <v>176.16431108718959</v>
      </c>
    </row>
    <row r="124" spans="1:30" x14ac:dyDescent="0.2">
      <c r="A124" s="3">
        <v>44256</v>
      </c>
      <c r="B124" s="18">
        <v>8.6E-3</v>
      </c>
      <c r="C124" s="21">
        <f t="shared" si="1"/>
        <v>177.67932416253942</v>
      </c>
    </row>
    <row r="125" spans="1:30" x14ac:dyDescent="0.2">
      <c r="A125" s="3">
        <v>44287</v>
      </c>
      <c r="B125" s="18">
        <v>3.8E-3</v>
      </c>
      <c r="C125" s="21">
        <f t="shared" si="1"/>
        <v>178.35450559435708</v>
      </c>
    </row>
    <row r="126" spans="1:30" x14ac:dyDescent="0.2">
      <c r="A126" s="3">
        <v>44317</v>
      </c>
      <c r="B126" s="18">
        <v>9.5999999999999992E-3</v>
      </c>
      <c r="C126" s="21">
        <f t="shared" si="1"/>
        <v>180.06670884806292</v>
      </c>
    </row>
    <row r="127" spans="1:30" x14ac:dyDescent="0.2">
      <c r="A127" s="3">
        <v>44348</v>
      </c>
      <c r="B127" s="18">
        <v>6.0000000000000001E-3</v>
      </c>
      <c r="C127" s="21">
        <f t="shared" si="1"/>
        <v>181.1471091011513</v>
      </c>
    </row>
    <row r="128" spans="1:30" x14ac:dyDescent="0.2">
      <c r="A128" s="3">
        <v>44378</v>
      </c>
      <c r="B128" s="18">
        <v>1.0200000000000001E-2</v>
      </c>
      <c r="C128" s="21">
        <f t="shared" si="1"/>
        <v>182.99480961398305</v>
      </c>
    </row>
    <row r="129" spans="1:3" x14ac:dyDescent="0.2">
      <c r="A129" s="3">
        <v>44409</v>
      </c>
      <c r="B129" s="18">
        <v>8.8000000000000005E-3</v>
      </c>
      <c r="C129" s="21">
        <f t="shared" si="1"/>
        <v>184.60516393858609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8E49-D56C-EF4F-ADD7-B224612E3D10}">
  <dimension ref="F1:K68"/>
  <sheetViews>
    <sheetView topLeftCell="F37" workbookViewId="0">
      <selection activeCell="F1" sqref="F1:I65"/>
    </sheetView>
  </sheetViews>
  <sheetFormatPr baseColWidth="10" defaultRowHeight="16" x14ac:dyDescent="0.2"/>
  <cols>
    <col min="6" max="6" width="14.6640625" bestFit="1" customWidth="1"/>
    <col min="7" max="7" width="19.5" bestFit="1" customWidth="1"/>
    <col min="8" max="8" width="20.1640625" bestFit="1" customWidth="1"/>
    <col min="9" max="9" width="21.6640625" bestFit="1" customWidth="1"/>
    <col min="10" max="10" width="12.83203125" bestFit="1" customWidth="1"/>
    <col min="11" max="11" width="14.83203125" bestFit="1" customWidth="1"/>
  </cols>
  <sheetData>
    <row r="1" spans="6:11" x14ac:dyDescent="0.2">
      <c r="F1" t="s">
        <v>0</v>
      </c>
      <c r="G1" t="s">
        <v>39</v>
      </c>
      <c r="H1" t="s">
        <v>40</v>
      </c>
      <c r="I1" t="s">
        <v>38</v>
      </c>
    </row>
    <row r="2" spans="6:11" x14ac:dyDescent="0.2">
      <c r="F2" s="13">
        <v>40575</v>
      </c>
      <c r="G2" s="22">
        <f>deflacionar!F2/deflacionar!$J$2</f>
        <v>7.3237534693771547E-2</v>
      </c>
      <c r="H2" s="22">
        <f>deflacionar!G2/deflacionar!$J$2</f>
        <v>9.4821106621371998E-2</v>
      </c>
      <c r="I2" s="22">
        <f>deflacionar!H2/deflacionar!$J$2</f>
        <v>-2.1583571927600451E-2</v>
      </c>
      <c r="J2" s="19"/>
      <c r="K2" s="19"/>
    </row>
    <row r="3" spans="6:11" x14ac:dyDescent="0.2">
      <c r="F3" s="13">
        <v>40634</v>
      </c>
      <c r="G3" s="22">
        <f>deflacionar!F3/deflacionar!$J$2</f>
        <v>8.00661036779554E-2</v>
      </c>
      <c r="H3" s="22">
        <f>deflacionar!G3/deflacionar!$J$2</f>
        <v>0.30801717455816791</v>
      </c>
      <c r="I3" s="22">
        <f>deflacionar!H3/deflacionar!$J$2</f>
        <v>-0.22795107088021249</v>
      </c>
      <c r="J3" s="19"/>
      <c r="K3" s="19"/>
    </row>
    <row r="4" spans="6:11" x14ac:dyDescent="0.2">
      <c r="F4" s="13">
        <v>40695</v>
      </c>
      <c r="G4" s="22">
        <f>deflacionar!F4/deflacionar!$J$2</f>
        <v>7.4942561519980272E-2</v>
      </c>
      <c r="H4" s="22">
        <f>deflacionar!G4/deflacionar!$J$2</f>
        <v>0.20555783497003005</v>
      </c>
      <c r="I4" s="22">
        <f>deflacionar!H4/deflacionar!$J$2</f>
        <v>-0.13061527345004978</v>
      </c>
      <c r="J4" s="19"/>
      <c r="K4" s="19"/>
    </row>
    <row r="5" spans="6:11" x14ac:dyDescent="0.2">
      <c r="F5" s="13">
        <v>40756</v>
      </c>
      <c r="G5" s="22">
        <f>deflacionar!F5/deflacionar!$J$2</f>
        <v>8.8006726511146605E-2</v>
      </c>
      <c r="H5" s="22">
        <f>deflacionar!G5/deflacionar!$J$2</f>
        <v>0.21966817530653393</v>
      </c>
      <c r="I5" s="22">
        <f>deflacionar!H5/deflacionar!$J$2</f>
        <v>-0.13166144879538733</v>
      </c>
      <c r="J5" s="19"/>
      <c r="K5" s="19"/>
    </row>
    <row r="6" spans="6:11" x14ac:dyDescent="0.2">
      <c r="F6" s="13">
        <v>40817</v>
      </c>
      <c r="G6" s="22">
        <f>deflacionar!F6/deflacionar!$J$2</f>
        <v>8.0520755077184827E-2</v>
      </c>
      <c r="H6" s="22">
        <f>deflacionar!G6/deflacionar!$J$2</f>
        <v>0.21214808166850013</v>
      </c>
      <c r="I6" s="22">
        <f>deflacionar!H6/deflacionar!$J$2</f>
        <v>-0.13162732659131532</v>
      </c>
      <c r="J6" s="19"/>
      <c r="K6" s="19"/>
    </row>
    <row r="7" spans="6:11" x14ac:dyDescent="0.2">
      <c r="F7" s="13">
        <v>40878</v>
      </c>
      <c r="G7" s="22">
        <f>deflacionar!F7/deflacionar!$J$2</f>
        <v>0.12045646543592914</v>
      </c>
      <c r="H7" s="22">
        <f>deflacionar!G7/deflacionar!$J$2</f>
        <v>0.21791572180570237</v>
      </c>
      <c r="I7" s="22">
        <f>deflacionar!H7/deflacionar!$J$2</f>
        <v>-9.7459256369773248E-2</v>
      </c>
      <c r="J7" s="19"/>
      <c r="K7" s="19"/>
    </row>
    <row r="8" spans="6:11" x14ac:dyDescent="0.2">
      <c r="F8" s="13">
        <v>40940</v>
      </c>
      <c r="G8" s="22">
        <f>deflacionar!F8/deflacionar!$J$2</f>
        <v>7.9174381684323475E-2</v>
      </c>
      <c r="H8" s="22">
        <f>deflacionar!G8/deflacionar!$J$2</f>
        <v>0.21662033010910522</v>
      </c>
      <c r="I8" s="22">
        <f>deflacionar!H8/deflacionar!$J$2</f>
        <v>-0.13744594842478175</v>
      </c>
      <c r="J8" s="19"/>
      <c r="K8" s="19"/>
    </row>
    <row r="9" spans="6:11" x14ac:dyDescent="0.2">
      <c r="F9" s="13">
        <v>41000</v>
      </c>
      <c r="G9" s="22">
        <f>deflacionar!F9/deflacionar!$J$2</f>
        <v>8.2779262842160486E-2</v>
      </c>
      <c r="H9" s="22">
        <f>deflacionar!G9/deflacionar!$J$2</f>
        <v>0.21389120162451658</v>
      </c>
      <c r="I9" s="22">
        <f>deflacionar!H9/deflacionar!$J$2</f>
        <v>-0.13111193878235611</v>
      </c>
      <c r="J9" s="19"/>
      <c r="K9" s="19"/>
    </row>
    <row r="10" spans="6:11" x14ac:dyDescent="0.2">
      <c r="F10" s="13">
        <v>41061</v>
      </c>
      <c r="G10" s="22">
        <f>deflacionar!F10/deflacionar!$J$2</f>
        <v>8.4968206358090853E-2</v>
      </c>
      <c r="H10" s="22">
        <f>deflacionar!G10/deflacionar!$J$2</f>
        <v>0.23416386587820709</v>
      </c>
      <c r="I10" s="22">
        <f>deflacionar!H10/deflacionar!$J$2</f>
        <v>-0.14919565952011626</v>
      </c>
      <c r="J10" s="19"/>
      <c r="K10" s="19"/>
    </row>
    <row r="11" spans="6:11" x14ac:dyDescent="0.2">
      <c r="F11" s="13">
        <v>41122</v>
      </c>
      <c r="G11" s="22">
        <f>deflacionar!F11/deflacionar!$J$2</f>
        <v>8.7348916232291449E-2</v>
      </c>
      <c r="H11" s="22">
        <f>deflacionar!G11/deflacionar!$J$2</f>
        <v>0.23478846507986895</v>
      </c>
      <c r="I11" s="22">
        <f>deflacionar!H11/deflacionar!$J$2</f>
        <v>-0.14743954884757748</v>
      </c>
      <c r="J11" s="19"/>
      <c r="K11" s="19"/>
    </row>
    <row r="12" spans="6:11" x14ac:dyDescent="0.2">
      <c r="F12" s="13">
        <v>41183</v>
      </c>
      <c r="G12" s="22">
        <f>deflacionar!F12/deflacionar!$J$2</f>
        <v>8.6304574594179354E-2</v>
      </c>
      <c r="H12" s="22">
        <f>deflacionar!G12/deflacionar!$J$2</f>
        <v>0.22641586713270501</v>
      </c>
      <c r="I12" s="22">
        <f>deflacionar!H12/deflacionar!$J$2</f>
        <v>-0.14011129253852572</v>
      </c>
      <c r="J12" s="19"/>
      <c r="K12" s="19"/>
    </row>
    <row r="13" spans="6:11" x14ac:dyDescent="0.2">
      <c r="F13" s="13">
        <v>41244</v>
      </c>
      <c r="G13" s="22">
        <f>deflacionar!F13/deflacionar!$J$2</f>
        <v>0.12314930726304682</v>
      </c>
      <c r="H13" s="22">
        <f>deflacionar!G13/deflacionar!$J$2</f>
        <v>0.23218165435499588</v>
      </c>
      <c r="I13" s="22">
        <f>deflacionar!H13/deflacionar!$J$2</f>
        <v>-0.10903234709194905</v>
      </c>
      <c r="J13" s="19"/>
      <c r="K13" s="19"/>
    </row>
    <row r="14" spans="6:11" x14ac:dyDescent="0.2">
      <c r="F14" s="13">
        <v>41306</v>
      </c>
      <c r="G14" s="22">
        <f>deflacionar!F14/deflacionar!$J$2</f>
        <v>7.7802680971483587E-2</v>
      </c>
      <c r="H14" s="22">
        <f>deflacionar!G14/deflacionar!$J$2</f>
        <v>0.22722277041330072</v>
      </c>
      <c r="I14" s="22">
        <f>deflacionar!H14/deflacionar!$J$2</f>
        <v>-0.14942008944181714</v>
      </c>
      <c r="J14" s="19"/>
      <c r="K14" s="19"/>
    </row>
    <row r="15" spans="6:11" x14ac:dyDescent="0.2">
      <c r="F15" s="13">
        <v>41365</v>
      </c>
      <c r="G15" s="22">
        <f>deflacionar!F15/deflacionar!$J$2</f>
        <v>7.64614487832809E-2</v>
      </c>
      <c r="H15" s="22">
        <f>deflacionar!G15/deflacionar!$J$2</f>
        <v>0.23832231348994384</v>
      </c>
      <c r="I15" s="22">
        <f>deflacionar!H15/deflacionar!$J$2</f>
        <v>-0.16186086470666297</v>
      </c>
      <c r="J15" s="19"/>
      <c r="K15" s="19"/>
    </row>
    <row r="16" spans="6:11" x14ac:dyDescent="0.2">
      <c r="F16" s="13">
        <v>41426</v>
      </c>
      <c r="G16" s="22">
        <f>deflacionar!F16/deflacionar!$J$2</f>
        <v>7.7086414367531123E-2</v>
      </c>
      <c r="H16" s="22">
        <f>deflacionar!G16/deflacionar!$J$2</f>
        <v>0.22764890312709754</v>
      </c>
      <c r="I16" s="22">
        <f>deflacionar!H16/deflacionar!$J$2</f>
        <v>-0.15056248875956638</v>
      </c>
      <c r="J16" s="19"/>
      <c r="K16" s="19"/>
    </row>
    <row r="17" spans="6:11" x14ac:dyDescent="0.2">
      <c r="F17" s="13">
        <v>41487</v>
      </c>
      <c r="G17" s="22">
        <f>deflacionar!F17/deflacionar!$J$2</f>
        <v>7.7967092294485993E-2</v>
      </c>
      <c r="H17" s="22">
        <f>deflacionar!G17/deflacionar!$J$2</f>
        <v>0.2464987917255401</v>
      </c>
      <c r="I17" s="22">
        <f>deflacionar!H17/deflacionar!$J$2</f>
        <v>-0.16853169943105412</v>
      </c>
      <c r="J17" s="19"/>
      <c r="K17" s="19"/>
    </row>
    <row r="18" spans="6:11" x14ac:dyDescent="0.2">
      <c r="F18" s="13">
        <v>41548</v>
      </c>
      <c r="G18" s="22">
        <f>deflacionar!F18/deflacionar!$J$2</f>
        <v>7.9897725790743515E-2</v>
      </c>
      <c r="H18" s="22">
        <f>deflacionar!G18/deflacionar!$J$2</f>
        <v>0.24165261883762765</v>
      </c>
      <c r="I18" s="22">
        <f>deflacionar!H18/deflacionar!$J$2</f>
        <v>-0.16175489304688409</v>
      </c>
      <c r="J18" s="19"/>
      <c r="K18" s="19"/>
    </row>
    <row r="19" spans="6:11" x14ac:dyDescent="0.2">
      <c r="F19" s="13">
        <v>41609</v>
      </c>
      <c r="G19" s="22">
        <f>deflacionar!F19/deflacionar!$J$2</f>
        <v>0.11605602806876122</v>
      </c>
      <c r="H19" s="22">
        <f>deflacionar!G19/deflacionar!$J$2</f>
        <v>0.25060330993875751</v>
      </c>
      <c r="I19" s="22">
        <f>deflacionar!H19/deflacionar!$J$2</f>
        <v>-0.13454728186999634</v>
      </c>
      <c r="J19" s="19"/>
      <c r="K19" s="19"/>
    </row>
    <row r="20" spans="6:11" x14ac:dyDescent="0.2">
      <c r="F20" s="13">
        <v>41671</v>
      </c>
      <c r="G20" s="22">
        <f>deflacionar!F20/deflacionar!$J$2</f>
        <v>7.9008637357096081E-2</v>
      </c>
      <c r="H20" s="22">
        <f>deflacionar!G20/deflacionar!$J$2</f>
        <v>0.24740265057248514</v>
      </c>
      <c r="I20" s="22">
        <f>deflacionar!H20/deflacionar!$J$2</f>
        <v>-0.1683940132153891</v>
      </c>
      <c r="J20" s="19"/>
      <c r="K20" s="19"/>
    </row>
    <row r="21" spans="6:11" x14ac:dyDescent="0.2">
      <c r="F21" s="13">
        <v>41730</v>
      </c>
      <c r="G21" s="22">
        <f>deflacionar!F21/deflacionar!$J$2</f>
        <v>7.8130430541152998E-2</v>
      </c>
      <c r="H21" s="22">
        <f>deflacionar!G21/deflacionar!$J$2</f>
        <v>0.25334720082764217</v>
      </c>
      <c r="I21" s="22">
        <f>deflacionar!H21/deflacionar!$J$2</f>
        <v>-0.17521677028648922</v>
      </c>
      <c r="J21" s="19"/>
      <c r="K21" s="19"/>
    </row>
    <row r="22" spans="6:11" x14ac:dyDescent="0.2">
      <c r="F22" s="13">
        <v>41791</v>
      </c>
      <c r="G22" s="22">
        <f>deflacionar!F22/deflacionar!$J$2</f>
        <v>7.8116506877777409E-2</v>
      </c>
      <c r="H22" s="22">
        <f>deflacionar!G22/deflacionar!$J$2</f>
        <v>0.25215913582333788</v>
      </c>
      <c r="I22" s="22">
        <f>deflacionar!H22/deflacionar!$J$2</f>
        <v>-0.17404262894556044</v>
      </c>
      <c r="J22" s="19"/>
      <c r="K22" s="19"/>
    </row>
    <row r="23" spans="6:11" x14ac:dyDescent="0.2">
      <c r="F23" s="13">
        <v>41852</v>
      </c>
      <c r="G23" s="22">
        <f>deflacionar!F23/deflacionar!$J$2</f>
        <v>8.2971206499228262E-2</v>
      </c>
      <c r="H23" s="22">
        <f>deflacionar!G23/deflacionar!$J$2</f>
        <v>0.26217005432287699</v>
      </c>
      <c r="I23" s="22">
        <f>deflacionar!H23/deflacionar!$J$2</f>
        <v>-0.17919884782364875</v>
      </c>
      <c r="J23" s="19"/>
      <c r="K23" s="19"/>
    </row>
    <row r="24" spans="6:11" x14ac:dyDescent="0.2">
      <c r="F24" s="13">
        <v>41913</v>
      </c>
      <c r="G24" s="22">
        <f>deflacionar!F24/deflacionar!$J$2</f>
        <v>8.7195556702875224E-2</v>
      </c>
      <c r="H24" s="22">
        <f>deflacionar!G24/deflacionar!$J$2</f>
        <v>0.280546877671697</v>
      </c>
      <c r="I24" s="22">
        <f>deflacionar!H24/deflacionar!$J$2</f>
        <v>-0.19335132096882174</v>
      </c>
      <c r="J24" s="19"/>
      <c r="K24" s="19"/>
    </row>
    <row r="25" spans="6:11" x14ac:dyDescent="0.2">
      <c r="F25" s="13">
        <v>41974</v>
      </c>
      <c r="G25" s="22">
        <f>deflacionar!F25/deflacionar!$J$2</f>
        <v>0.12733880584434726</v>
      </c>
      <c r="H25" s="22">
        <f>deflacionar!G25/deflacionar!$J$2</f>
        <v>0.29002750773275843</v>
      </c>
      <c r="I25" s="22">
        <f>deflacionar!H25/deflacionar!$J$2</f>
        <v>-0.16268870188841114</v>
      </c>
      <c r="J25" s="19"/>
      <c r="K25" s="19"/>
    </row>
    <row r="26" spans="6:11" x14ac:dyDescent="0.2">
      <c r="F26" s="13">
        <v>42036</v>
      </c>
      <c r="G26" s="22">
        <f>deflacionar!F26/deflacionar!$J$2</f>
        <v>8.4385014426418603E-2</v>
      </c>
      <c r="H26" s="22">
        <f>deflacionar!G26/deflacionar!$J$2</f>
        <v>0.2800032194930841</v>
      </c>
      <c r="I26" s="22">
        <f>deflacionar!H26/deflacionar!$J$2</f>
        <v>-0.19561820506666552</v>
      </c>
      <c r="J26" s="19"/>
      <c r="K26" s="19"/>
    </row>
    <row r="27" spans="6:11" x14ac:dyDescent="0.2">
      <c r="F27" s="13">
        <v>42095</v>
      </c>
      <c r="G27" s="22">
        <f>deflacionar!F27/deflacionar!$J$2</f>
        <v>8.4018726206682215E-2</v>
      </c>
      <c r="H27" s="22">
        <f>deflacionar!G27/deflacionar!$J$2</f>
        <v>0.28266504627685318</v>
      </c>
      <c r="I27" s="22">
        <f>deflacionar!H27/deflacionar!$J$2</f>
        <v>-0.19864632007017097</v>
      </c>
      <c r="J27" s="19"/>
      <c r="K27" s="19"/>
    </row>
    <row r="28" spans="6:11" x14ac:dyDescent="0.2">
      <c r="F28" s="13">
        <v>42156</v>
      </c>
      <c r="G28" s="22">
        <f>deflacionar!F28/deflacionar!$J$2</f>
        <v>8.1867702870536033E-2</v>
      </c>
      <c r="H28" s="22">
        <f>deflacionar!G28/deflacionar!$J$2</f>
        <v>0.17262979876942169</v>
      </c>
      <c r="I28" s="22">
        <f>deflacionar!H28/deflacionar!$J$2</f>
        <v>-9.076209589888562E-2</v>
      </c>
      <c r="J28" s="19"/>
      <c r="K28" s="19"/>
    </row>
    <row r="29" spans="6:11" x14ac:dyDescent="0.2">
      <c r="F29" s="13">
        <v>42217</v>
      </c>
      <c r="G29" s="22">
        <f>deflacionar!F29/deflacionar!$J$2</f>
        <v>8.4637311038690946E-2</v>
      </c>
      <c r="H29" s="22">
        <f>deflacionar!G29/deflacionar!$J$2</f>
        <v>0.2379566863849201</v>
      </c>
      <c r="I29" s="22">
        <f>deflacionar!H29/deflacionar!$J$2</f>
        <v>-0.15331937534622916</v>
      </c>
      <c r="J29" s="19"/>
      <c r="K29" s="19"/>
    </row>
    <row r="30" spans="6:11" x14ac:dyDescent="0.2">
      <c r="F30" s="13">
        <v>42278</v>
      </c>
      <c r="G30" s="22">
        <f>deflacionar!F30/deflacionar!$J$2</f>
        <v>8.2827761456437485E-2</v>
      </c>
      <c r="H30" s="22">
        <f>deflacionar!G30/deflacionar!$J$2</f>
        <v>0.43553759169627881</v>
      </c>
      <c r="I30" s="22">
        <f>deflacionar!H30/deflacionar!$J$2</f>
        <v>-0.35270983023984132</v>
      </c>
      <c r="J30" s="19"/>
      <c r="K30" s="19"/>
    </row>
    <row r="31" spans="6:11" x14ac:dyDescent="0.2">
      <c r="F31" s="13">
        <v>42339</v>
      </c>
      <c r="G31" s="22">
        <f>deflacionar!F31/deflacionar!$J$2</f>
        <v>0.12333548891815797</v>
      </c>
      <c r="H31" s="22">
        <f>deflacionar!G31/deflacionar!$J$2</f>
        <v>0.29496702329123053</v>
      </c>
      <c r="I31" s="22">
        <f>deflacionar!H31/deflacionar!$J$2</f>
        <v>-0.17163153437307255</v>
      </c>
      <c r="J31" s="19"/>
      <c r="K31" s="19"/>
    </row>
    <row r="32" spans="6:11" x14ac:dyDescent="0.2">
      <c r="F32" s="13">
        <v>42401</v>
      </c>
      <c r="G32" s="22">
        <f>deflacionar!F32/deflacionar!$J$2</f>
        <v>9.9779322751853694E-2</v>
      </c>
      <c r="H32" s="22">
        <f>deflacionar!G32/deflacionar!$J$2</f>
        <v>0.29216666317675122</v>
      </c>
      <c r="I32" s="22">
        <f>deflacionar!H32/deflacionar!$J$2</f>
        <v>-0.19238734042489752</v>
      </c>
      <c r="J32" s="19"/>
      <c r="K32" s="19"/>
    </row>
    <row r="33" spans="6:11" x14ac:dyDescent="0.2">
      <c r="F33" s="13">
        <v>42461</v>
      </c>
      <c r="G33" s="22">
        <f>deflacionar!F33/deflacionar!$J$2</f>
        <v>0.10151460637113595</v>
      </c>
      <c r="H33" s="22">
        <f>deflacionar!G33/deflacionar!$J$2</f>
        <v>0.29335484519549854</v>
      </c>
      <c r="I33" s="22">
        <f>deflacionar!H33/deflacionar!$J$2</f>
        <v>-0.19184023882436255</v>
      </c>
      <c r="J33" s="19"/>
      <c r="K33" s="19"/>
    </row>
    <row r="34" spans="6:11" x14ac:dyDescent="0.2">
      <c r="F34" s="13">
        <v>42522</v>
      </c>
      <c r="G34" s="22">
        <f>deflacionar!F34/deflacionar!$J$2</f>
        <v>0.10852219787344997</v>
      </c>
      <c r="H34" s="22">
        <f>deflacionar!G34/deflacionar!$J$2</f>
        <v>0.29466004268887386</v>
      </c>
      <c r="I34" s="22">
        <f>deflacionar!H34/deflacionar!$J$2</f>
        <v>-0.18613784481542386</v>
      </c>
      <c r="J34" s="19"/>
      <c r="K34" s="19"/>
    </row>
    <row r="35" spans="6:11" x14ac:dyDescent="0.2">
      <c r="F35" s="13">
        <v>42583</v>
      </c>
      <c r="G35" s="22">
        <f>deflacionar!F35/deflacionar!$J$2</f>
        <v>0.10668209166079964</v>
      </c>
      <c r="H35" s="22">
        <f>deflacionar!G35/deflacionar!$J$2</f>
        <v>0.29553020150397874</v>
      </c>
      <c r="I35" s="22">
        <f>deflacionar!H35/deflacionar!$J$2</f>
        <v>-0.1888481098431791</v>
      </c>
      <c r="J35" s="19"/>
      <c r="K35" s="19"/>
    </row>
    <row r="36" spans="6:11" x14ac:dyDescent="0.2">
      <c r="F36" s="13">
        <v>42644</v>
      </c>
      <c r="G36" s="22">
        <f>deflacionar!F36/deflacionar!$J$2</f>
        <v>0.10671684867726718</v>
      </c>
      <c r="H36" s="22">
        <f>deflacionar!G36/deflacionar!$J$2</f>
        <v>0.29714533850281244</v>
      </c>
      <c r="I36" s="22">
        <f>deflacionar!H36/deflacionar!$J$2</f>
        <v>-0.19042848982554528</v>
      </c>
      <c r="J36" s="19"/>
      <c r="K36" s="19"/>
    </row>
    <row r="37" spans="6:11" x14ac:dyDescent="0.2">
      <c r="F37" s="13">
        <v>42705</v>
      </c>
      <c r="G37" s="22">
        <f>deflacionar!F37/deflacionar!$J$2</f>
        <v>0.1592413853575067</v>
      </c>
      <c r="H37" s="22">
        <f>deflacionar!G37/deflacionar!$J$2</f>
        <v>0.31426802833893724</v>
      </c>
      <c r="I37" s="22">
        <f>deflacionar!H37/deflacionar!$J$2</f>
        <v>-0.15502664298143051</v>
      </c>
      <c r="J37" s="19"/>
      <c r="K37" s="19"/>
    </row>
    <row r="38" spans="6:11" x14ac:dyDescent="0.2">
      <c r="F38" s="13">
        <v>42767</v>
      </c>
      <c r="G38" s="22">
        <f>deflacionar!F38/deflacionar!$J$2</f>
        <v>0.11354500937070228</v>
      </c>
      <c r="H38" s="22">
        <f>deflacionar!G38/deflacionar!$J$2</f>
        <v>0.30058812360295828</v>
      </c>
      <c r="I38" s="22">
        <f>deflacionar!H38/deflacionar!$J$2</f>
        <v>-0.18704311423225595</v>
      </c>
      <c r="J38" s="19"/>
      <c r="K38" s="19"/>
    </row>
    <row r="39" spans="6:11" x14ac:dyDescent="0.2">
      <c r="F39" s="13">
        <v>42826</v>
      </c>
      <c r="G39" s="22">
        <f>deflacionar!F39/deflacionar!$J$2</f>
        <v>0.11317013705718443</v>
      </c>
      <c r="H39" s="22">
        <f>deflacionar!G39/deflacionar!$J$2</f>
        <v>0.30732418482681351</v>
      </c>
      <c r="I39" s="22">
        <f>deflacionar!H39/deflacionar!$J$2</f>
        <v>-0.19415404776962908</v>
      </c>
      <c r="J39" s="19"/>
      <c r="K39" s="19"/>
    </row>
    <row r="40" spans="6:11" x14ac:dyDescent="0.2">
      <c r="F40" s="13">
        <v>42887</v>
      </c>
      <c r="G40" s="22">
        <f>deflacionar!F40/deflacionar!$J$2</f>
        <v>0.11266687716799406</v>
      </c>
      <c r="H40" s="22">
        <f>deflacionar!G40/deflacionar!$J$2</f>
        <v>0.3033854856050357</v>
      </c>
      <c r="I40" s="22">
        <f>deflacionar!H40/deflacionar!$J$2</f>
        <v>-0.19071860843704158</v>
      </c>
      <c r="J40" s="19"/>
      <c r="K40" s="19"/>
    </row>
    <row r="41" spans="6:11" x14ac:dyDescent="0.2">
      <c r="F41" s="13">
        <v>42948</v>
      </c>
      <c r="G41" s="22">
        <f>deflacionar!F41/deflacionar!$J$2</f>
        <v>0.11332723997139442</v>
      </c>
      <c r="H41" s="22">
        <f>deflacionar!G41/deflacionar!$J$2</f>
        <v>0.31250297775595398</v>
      </c>
      <c r="I41" s="22">
        <f>deflacionar!H41/deflacionar!$J$2</f>
        <v>-0.19917573778455963</v>
      </c>
      <c r="J41" s="19"/>
      <c r="K41" s="19"/>
    </row>
    <row r="42" spans="6:11" x14ac:dyDescent="0.2">
      <c r="F42" s="13">
        <v>43009</v>
      </c>
      <c r="G42" s="22">
        <f>deflacionar!F42/deflacionar!$J$2</f>
        <v>0.12378517904563446</v>
      </c>
      <c r="H42" s="22">
        <f>deflacionar!G42/deflacionar!$J$2</f>
        <v>0.31450571992217813</v>
      </c>
      <c r="I42" s="22">
        <f>deflacionar!H42/deflacionar!$J$2</f>
        <v>-0.19072054087654369</v>
      </c>
      <c r="J42" s="19"/>
      <c r="K42" s="19"/>
    </row>
    <row r="43" spans="6:11" x14ac:dyDescent="0.2">
      <c r="F43" s="13">
        <v>43070</v>
      </c>
      <c r="G43" s="22">
        <f>deflacionar!F43/deflacionar!$J$2</f>
        <v>0.16255070552538525</v>
      </c>
      <c r="H43" s="22">
        <f>deflacionar!G43/deflacionar!$J$2</f>
        <v>0.31755675289447127</v>
      </c>
      <c r="I43" s="22">
        <f>deflacionar!H43/deflacionar!$J$2</f>
        <v>-0.15500604736908605</v>
      </c>
      <c r="J43" s="19"/>
      <c r="K43" s="19"/>
    </row>
    <row r="44" spans="6:11" x14ac:dyDescent="0.2">
      <c r="F44" s="13">
        <v>43132</v>
      </c>
      <c r="G44" s="22">
        <f>deflacionar!F44/deflacionar!$J$2</f>
        <v>0.12072139582484973</v>
      </c>
      <c r="H44" s="22">
        <f>deflacionar!G44/deflacionar!$J$2</f>
        <v>0.34084489629971326</v>
      </c>
      <c r="I44" s="22">
        <f>deflacionar!H44/deflacionar!$J$2</f>
        <v>-0.22012350047486351</v>
      </c>
      <c r="J44" s="19"/>
      <c r="K44" s="19"/>
    </row>
    <row r="45" spans="6:11" x14ac:dyDescent="0.2">
      <c r="F45" s="13">
        <v>43191</v>
      </c>
      <c r="G45" s="22">
        <f>deflacionar!F45/deflacionar!$J$2</f>
        <v>0.1212807279563312</v>
      </c>
      <c r="H45" s="22">
        <f>deflacionar!G45/deflacionar!$J$2</f>
        <v>0.28772367456282733</v>
      </c>
      <c r="I45" s="22">
        <f>deflacionar!H45/deflacionar!$J$2</f>
        <v>-0.16644294660649611</v>
      </c>
      <c r="J45" s="19"/>
      <c r="K45" s="19"/>
    </row>
    <row r="46" spans="6:11" x14ac:dyDescent="0.2">
      <c r="F46" s="13">
        <v>43252</v>
      </c>
      <c r="G46" s="22">
        <f>deflacionar!F46/deflacionar!$J$2</f>
        <v>0.11861783209143764</v>
      </c>
      <c r="H46" s="22">
        <f>deflacionar!G46/deflacionar!$J$2</f>
        <v>0.31485160974831899</v>
      </c>
      <c r="I46" s="22">
        <f>deflacionar!H46/deflacionar!$J$2</f>
        <v>-0.19623377765688141</v>
      </c>
      <c r="J46" s="19"/>
      <c r="K46" s="19"/>
    </row>
    <row r="47" spans="6:11" x14ac:dyDescent="0.2">
      <c r="F47" s="13">
        <v>43313</v>
      </c>
      <c r="G47" s="22">
        <f>deflacionar!F47/deflacionar!$J$2</f>
        <v>0.11898703769465332</v>
      </c>
      <c r="H47" s="22">
        <f>deflacionar!G47/deflacionar!$J$2</f>
        <v>0.31705557828301167</v>
      </c>
      <c r="I47" s="22">
        <f>deflacionar!H47/deflacionar!$J$2</f>
        <v>-0.19806854058835835</v>
      </c>
      <c r="J47" s="19"/>
      <c r="K47" s="19"/>
    </row>
    <row r="48" spans="6:11" x14ac:dyDescent="0.2">
      <c r="F48" s="13">
        <v>43374</v>
      </c>
      <c r="G48" s="22">
        <f>deflacionar!F48/deflacionar!$J$2</f>
        <v>0.12670835420867035</v>
      </c>
      <c r="H48" s="22">
        <f>deflacionar!G48/deflacionar!$J$2</f>
        <v>0.31965202312439001</v>
      </c>
      <c r="I48" s="22">
        <f>deflacionar!H48/deflacionar!$J$2</f>
        <v>-0.19294366891571968</v>
      </c>
      <c r="J48" s="19"/>
      <c r="K48" s="19"/>
    </row>
    <row r="49" spans="6:11" x14ac:dyDescent="0.2">
      <c r="F49" s="13">
        <v>43435</v>
      </c>
      <c r="G49" s="22">
        <f>deflacionar!F49/deflacionar!$J$2</f>
        <v>0.17201912345489154</v>
      </c>
      <c r="H49" s="22">
        <f>deflacionar!G49/deflacionar!$J$2</f>
        <v>0.32609546874071133</v>
      </c>
      <c r="I49" s="22">
        <f>deflacionar!H49/deflacionar!$J$2</f>
        <v>-0.15407634528581982</v>
      </c>
      <c r="J49" s="19"/>
      <c r="K49" s="19"/>
    </row>
    <row r="50" spans="6:11" x14ac:dyDescent="0.2">
      <c r="F50" s="13">
        <v>43497</v>
      </c>
      <c r="G50" s="22">
        <f>deflacionar!F50/deflacionar!$J$2</f>
        <v>0.12029067575029073</v>
      </c>
      <c r="H50" s="22">
        <f>deflacionar!G50/deflacionar!$J$2</f>
        <v>0.32038947946139823</v>
      </c>
      <c r="I50" s="22">
        <f>deflacionar!H50/deflacionar!$J$2</f>
        <v>-0.20009880371110753</v>
      </c>
      <c r="J50" s="19"/>
      <c r="K50" s="19"/>
    </row>
    <row r="51" spans="6:11" x14ac:dyDescent="0.2">
      <c r="F51" s="13">
        <v>43556</v>
      </c>
      <c r="G51" s="22">
        <f>deflacionar!F51/deflacionar!$J$2</f>
        <v>0.1185856826288838</v>
      </c>
      <c r="H51" s="22">
        <f>deflacionar!G51/deflacionar!$J$2</f>
        <v>0.32625276059646763</v>
      </c>
      <c r="I51" s="22">
        <f>deflacionar!H51/deflacionar!$J$2</f>
        <v>-0.20766707796758382</v>
      </c>
      <c r="J51" s="19"/>
      <c r="K51" s="19"/>
    </row>
    <row r="52" spans="6:11" x14ac:dyDescent="0.2">
      <c r="F52" s="13">
        <v>43617</v>
      </c>
      <c r="G52" s="22">
        <f>deflacionar!F52/deflacionar!$J$2</f>
        <v>0.12321204671740364</v>
      </c>
      <c r="H52" s="22">
        <f>deflacionar!G52/deflacionar!$J$2</f>
        <v>0.32376413605188431</v>
      </c>
      <c r="I52" s="22">
        <f>deflacionar!H52/deflacionar!$J$2</f>
        <v>-0.20055208933448074</v>
      </c>
      <c r="J52" s="19"/>
      <c r="K52" s="19"/>
    </row>
    <row r="53" spans="6:11" x14ac:dyDescent="0.2">
      <c r="F53" s="13">
        <v>43678</v>
      </c>
      <c r="G53" s="22">
        <f>deflacionar!F53/deflacionar!$J$2</f>
        <v>0.11895726670696577</v>
      </c>
      <c r="H53" s="22">
        <f>deflacionar!G53/deflacionar!$J$2</f>
        <v>0.32536111517997823</v>
      </c>
      <c r="I53" s="22">
        <f>deflacionar!H53/deflacionar!$J$2</f>
        <v>-0.20640384847301246</v>
      </c>
      <c r="J53" s="19"/>
      <c r="K53" s="19"/>
    </row>
    <row r="54" spans="6:11" x14ac:dyDescent="0.2">
      <c r="F54" s="13">
        <v>43739</v>
      </c>
      <c r="G54" s="22">
        <f>deflacionar!F54/deflacionar!$J$2</f>
        <v>0.12031851413407503</v>
      </c>
      <c r="H54" s="22">
        <f>deflacionar!G54/deflacionar!$J$2</f>
        <v>0.32677554821607502</v>
      </c>
      <c r="I54" s="22">
        <f>deflacionar!H54/deflacionar!$J$2</f>
        <v>-0.20645703408199997</v>
      </c>
      <c r="J54" s="19"/>
      <c r="K54" s="19"/>
    </row>
    <row r="55" spans="6:11" x14ac:dyDescent="0.2">
      <c r="F55" s="13">
        <v>43800</v>
      </c>
      <c r="G55" s="22">
        <f>deflacionar!F55/deflacionar!$J$2</f>
        <v>0.17427177816760905</v>
      </c>
      <c r="H55" s="22">
        <f>deflacionar!G55/deflacionar!$J$2</f>
        <v>0.32981328195857179</v>
      </c>
      <c r="I55" s="22">
        <f>deflacionar!H55/deflacionar!$J$2</f>
        <v>-0.15554150379096271</v>
      </c>
      <c r="J55" s="19"/>
      <c r="K55" s="19"/>
    </row>
    <row r="56" spans="6:11" x14ac:dyDescent="0.2">
      <c r="F56" s="13">
        <v>43862</v>
      </c>
      <c r="G56" s="22">
        <f>deflacionar!F56/deflacionar!$J$2</f>
        <v>0.10144322714439372</v>
      </c>
      <c r="H56" s="22">
        <f>deflacionar!G56/deflacionar!$J$2</f>
        <v>0.32079453851955358</v>
      </c>
      <c r="I56" s="22">
        <f>deflacionar!H56/deflacionar!$J$2</f>
        <v>-0.21935131137515984</v>
      </c>
      <c r="J56" s="19"/>
      <c r="K56" s="19"/>
    </row>
    <row r="57" spans="6:11" x14ac:dyDescent="0.2">
      <c r="F57" s="13">
        <v>43922</v>
      </c>
      <c r="G57" s="22">
        <f>deflacionar!F57/deflacionar!$J$2</f>
        <v>0.10609456044955173</v>
      </c>
      <c r="H57" s="22">
        <f>deflacionar!G57/deflacionar!$J$2</f>
        <v>0.33650837017654178</v>
      </c>
      <c r="I57" s="22">
        <f>deflacionar!H57/deflacionar!$J$2</f>
        <v>-0.23041380972699005</v>
      </c>
      <c r="J57" s="19"/>
      <c r="K57" s="19"/>
    </row>
    <row r="58" spans="6:11" x14ac:dyDescent="0.2">
      <c r="F58" s="13">
        <v>43983</v>
      </c>
      <c r="G58" s="22">
        <f>deflacionar!F58/deflacionar!$J$2</f>
        <v>0.10589343107818862</v>
      </c>
      <c r="H58" s="22">
        <f>deflacionar!G58/deflacionar!$J$2</f>
        <v>0.32656556736379305</v>
      </c>
      <c r="I58" s="22">
        <f>deflacionar!H58/deflacionar!$J$2</f>
        <v>-0.22067213628560442</v>
      </c>
      <c r="J58" s="19"/>
      <c r="K58" s="19"/>
    </row>
    <row r="59" spans="6:11" x14ac:dyDescent="0.2">
      <c r="F59" s="13">
        <v>44044</v>
      </c>
      <c r="G59" s="22">
        <f>deflacionar!F59/deflacionar!$J$2</f>
        <v>0.10273318301320433</v>
      </c>
      <c r="H59" s="22">
        <f>deflacionar!G59/deflacionar!$J$2</f>
        <v>0.33158706124536885</v>
      </c>
      <c r="I59" s="22">
        <f>deflacionar!H59/deflacionar!$J$2</f>
        <v>-0.22885387823216449</v>
      </c>
      <c r="J59" s="19"/>
      <c r="K59" s="19"/>
    </row>
    <row r="60" spans="6:11" x14ac:dyDescent="0.2">
      <c r="F60" s="13">
        <v>44105</v>
      </c>
      <c r="G60" s="22">
        <f>deflacionar!F60/deflacionar!$J$2</f>
        <v>0.20073746629278055</v>
      </c>
      <c r="H60" s="22">
        <f>deflacionar!G60/deflacionar!$J$2</f>
        <v>0.6376266608638661</v>
      </c>
      <c r="I60" s="22">
        <f>deflacionar!H60/deflacionar!$J$2</f>
        <v>-0.4368891945710856</v>
      </c>
      <c r="J60" s="19"/>
      <c r="K60" s="19"/>
    </row>
    <row r="61" spans="6:11" x14ac:dyDescent="0.2">
      <c r="F61" s="13">
        <v>44166</v>
      </c>
      <c r="G61" s="22">
        <f>deflacionar!F61/deflacionar!$J$2</f>
        <v>5.7277139510911762E-2</v>
      </c>
      <c r="H61" s="22">
        <f>deflacionar!G61/deflacionar!$J$2</f>
        <v>2.3811171883527108E-2</v>
      </c>
      <c r="I61" s="22">
        <f>deflacionar!H61/deflacionar!$J$2</f>
        <v>3.346596762738465E-2</v>
      </c>
      <c r="J61" s="19"/>
      <c r="K61" s="19"/>
    </row>
    <row r="62" spans="6:11" x14ac:dyDescent="0.2">
      <c r="F62" s="13">
        <v>44228</v>
      </c>
      <c r="G62" s="22">
        <f>deflacionar!F62/deflacionar!$J$2</f>
        <v>8.7987444987376484E-2</v>
      </c>
      <c r="H62" s="22">
        <f>deflacionar!G62/deflacionar!$J$2</f>
        <v>0.24327770189512643</v>
      </c>
      <c r="I62" s="22">
        <f>deflacionar!H62/deflacionar!$J$2</f>
        <v>-0.15529025690774997</v>
      </c>
      <c r="J62" s="19"/>
      <c r="K62" s="19"/>
    </row>
    <row r="63" spans="6:11" x14ac:dyDescent="0.2">
      <c r="F63" s="13">
        <v>44287</v>
      </c>
      <c r="G63" s="22">
        <f>deflacionar!F63/deflacionar!$J$2</f>
        <v>9.0034811757238042E-2</v>
      </c>
      <c r="H63" s="22">
        <f>deflacionar!G63/deflacionar!$J$2</f>
        <v>0.25894867086528112</v>
      </c>
      <c r="I63" s="22">
        <f>deflacionar!H63/deflacionar!$J$2</f>
        <v>-0.16891385910804305</v>
      </c>
      <c r="J63" s="19"/>
      <c r="K63" s="19"/>
    </row>
    <row r="64" spans="6:11" x14ac:dyDescent="0.2">
      <c r="F64" s="13">
        <v>44348</v>
      </c>
      <c r="G64" s="22">
        <f>deflacionar!F64/deflacionar!$J$2</f>
        <v>8.902546764857161E-2</v>
      </c>
      <c r="H64" s="22">
        <f>deflacionar!G64/deflacionar!$J$2</f>
        <v>0.24546506815614294</v>
      </c>
      <c r="I64" s="22">
        <f>deflacionar!H64/deflacionar!$J$2</f>
        <v>-0.15643960050757133</v>
      </c>
      <c r="J64" s="19"/>
      <c r="K64" s="19"/>
    </row>
    <row r="65" spans="6:11" x14ac:dyDescent="0.2">
      <c r="F65" s="13">
        <v>44409</v>
      </c>
      <c r="G65" s="22">
        <f>deflacionar!F65/deflacionar!$J$2</f>
        <v>8.7011942386958571E-2</v>
      </c>
      <c r="H65" s="22">
        <f>deflacionar!G65/deflacionar!$J$2</f>
        <v>0.24361048398864191</v>
      </c>
      <c r="I65" s="22">
        <f>deflacionar!H65/deflacionar!$J$2</f>
        <v>-0.15659854160168332</v>
      </c>
      <c r="J65" s="19"/>
      <c r="K65" s="19"/>
    </row>
    <row r="66" spans="6:11" x14ac:dyDescent="0.2">
      <c r="F66" s="13"/>
      <c r="G66" s="22"/>
      <c r="H66" s="22"/>
      <c r="I66" s="22"/>
      <c r="J66" s="19"/>
      <c r="K66" s="19"/>
    </row>
    <row r="67" spans="6:11" x14ac:dyDescent="0.2">
      <c r="F67" s="13"/>
      <c r="G67" s="22"/>
      <c r="H67" s="22"/>
      <c r="I67" s="22"/>
      <c r="J67" s="19"/>
      <c r="K67" s="19"/>
    </row>
    <row r="68" spans="6:11" x14ac:dyDescent="0.2">
      <c r="F68" s="13"/>
      <c r="G68" s="22"/>
      <c r="H68" s="22"/>
      <c r="I68" s="22"/>
      <c r="J68" s="19"/>
      <c r="K68" s="19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60DF-C762-ED48-B698-FB6D05F450AB}">
  <dimension ref="A1:L34"/>
  <sheetViews>
    <sheetView workbookViewId="0">
      <selection activeCell="J1" sqref="J1:L34"/>
    </sheetView>
  </sheetViews>
  <sheetFormatPr baseColWidth="10" defaultRowHeight="16" x14ac:dyDescent="0.2"/>
  <cols>
    <col min="1" max="1" width="14.6640625" bestFit="1" customWidth="1"/>
    <col min="2" max="2" width="12.83203125" bestFit="1" customWidth="1"/>
    <col min="3" max="5" width="12.1640625" bestFit="1" customWidth="1"/>
    <col min="6" max="6" width="12.1640625" customWidth="1"/>
    <col min="10" max="10" width="11.33203125" bestFit="1" customWidth="1"/>
    <col min="11" max="11" width="12.6640625" bestFit="1" customWidth="1"/>
  </cols>
  <sheetData>
    <row r="1" spans="1:12" x14ac:dyDescent="0.2">
      <c r="A1" t="s">
        <v>0</v>
      </c>
      <c r="B1" t="s">
        <v>31</v>
      </c>
      <c r="C1" t="s">
        <v>32</v>
      </c>
      <c r="D1" t="s">
        <v>33</v>
      </c>
      <c r="E1" t="s">
        <v>34</v>
      </c>
      <c r="G1" t="s">
        <v>41</v>
      </c>
      <c r="H1" t="s">
        <v>42</v>
      </c>
      <c r="J1" t="s">
        <v>53</v>
      </c>
      <c r="K1" t="s">
        <v>54</v>
      </c>
      <c r="L1" t="s">
        <v>34</v>
      </c>
    </row>
    <row r="2" spans="1:12" x14ac:dyDescent="0.2">
      <c r="A2" s="13">
        <v>42461</v>
      </c>
      <c r="B2" s="20">
        <f>deflacionar!H63/deflacionar!J63</f>
        <v>-0.12848428246669713</v>
      </c>
      <c r="C2" s="20">
        <f>deflacionar!G63/deflacionar!J63</f>
        <v>0.19696923832963528</v>
      </c>
      <c r="D2" s="20">
        <f>deflacionar!F63/deflacionar!J63</f>
        <v>6.8484955862938124E-2</v>
      </c>
      <c r="E2" s="20">
        <f>deflacionar!I62/deflacionar!J62</f>
        <v>0.14834125727829878</v>
      </c>
      <c r="F2" s="20"/>
      <c r="G2" s="20" t="e">
        <f t="array" ref="G2:G34">[1]!hp(C2:C34,1600)</f>
        <v>#VALUE!</v>
      </c>
      <c r="H2" s="20" t="e">
        <f t="array" ref="H2:H34">[1]!hp(D2:D34,1600)</f>
        <v>#VALUE!</v>
      </c>
      <c r="I2" s="20"/>
      <c r="J2" s="20" t="e">
        <f>D2-H2</f>
        <v>#VALUE!</v>
      </c>
      <c r="K2" s="20" t="e">
        <f>C2-G2</f>
        <v>#VALUE!</v>
      </c>
      <c r="L2" s="20">
        <v>4.8776349233065217E-2</v>
      </c>
    </row>
    <row r="3" spans="1:12" x14ac:dyDescent="0.2">
      <c r="A3" s="13">
        <v>42522</v>
      </c>
      <c r="B3" s="20">
        <f>deflacionar!H64/deflacionar!J64</f>
        <v>-0.11656777046144262</v>
      </c>
      <c r="C3" s="20">
        <f>deflacionar!G64/deflacionar!J64</f>
        <v>0.18290327786756794</v>
      </c>
      <c r="D3" s="20">
        <f>deflacionar!F64/deflacionar!J64</f>
        <v>6.6335507406125302E-2</v>
      </c>
      <c r="E3" s="20">
        <f>deflacionar!I63/deflacionar!J63</f>
        <v>0.14908477600610989</v>
      </c>
      <c r="F3" s="20"/>
      <c r="G3" s="20" t="e">
        <v>#VALUE!</v>
      </c>
      <c r="H3" s="20" t="e">
        <v>#VALUE!</v>
      </c>
      <c r="I3" s="20"/>
      <c r="J3" s="20" t="e">
        <f t="shared" ref="J3:J34" si="0">D3-H3</f>
        <v>#VALUE!</v>
      </c>
      <c r="K3" s="20" t="e">
        <f t="shared" ref="K3:K34" si="1">C3-G3</f>
        <v>#VALUE!</v>
      </c>
      <c r="L3" s="20">
        <v>0.16632891542447359</v>
      </c>
    </row>
    <row r="4" spans="1:12" x14ac:dyDescent="0.2">
      <c r="A4" s="13">
        <v>42583</v>
      </c>
      <c r="B4" s="20">
        <f>deflacionar!H65/deflacionar!J65</f>
        <v>-0.10780683569792117</v>
      </c>
      <c r="C4" s="20">
        <f>deflacionar!G65/deflacionar!J65</f>
        <v>0.16770830145056895</v>
      </c>
      <c r="D4" s="20">
        <f>deflacionar!F65/deflacionar!J65</f>
        <v>5.9901465752647792E-2</v>
      </c>
      <c r="E4" s="20">
        <f>deflacionar!I64/deflacionar!J64</f>
        <v>0.14532190955593705</v>
      </c>
      <c r="F4" s="20"/>
      <c r="G4" s="20" t="e">
        <v>#VALUE!</v>
      </c>
      <c r="H4" s="20" t="e">
        <v>#VALUE!</v>
      </c>
      <c r="I4" s="20"/>
      <c r="J4" s="20" t="e">
        <f t="shared" si="0"/>
        <v>#VALUE!</v>
      </c>
      <c r="K4" s="20" t="e">
        <f t="shared" si="1"/>
        <v>#VALUE!</v>
      </c>
      <c r="L4" s="20">
        <v>0.18036853432890956</v>
      </c>
    </row>
    <row r="5" spans="1:12" x14ac:dyDescent="0.2">
      <c r="A5" s="13">
        <v>42644</v>
      </c>
      <c r="B5" s="20" t="e">
        <f>deflacionar!H66/deflacionar!J66</f>
        <v>#DIV/0!</v>
      </c>
      <c r="C5" s="20" t="e">
        <f>deflacionar!G66/deflacionar!J66</f>
        <v>#DIV/0!</v>
      </c>
      <c r="D5" s="20" t="e">
        <f>deflacionar!F66/deflacionar!J66</f>
        <v>#DIV/0!</v>
      </c>
      <c r="E5" s="20">
        <f>deflacionar!I65/deflacionar!J65</f>
        <v>0.17261422749603095</v>
      </c>
      <c r="F5" s="20"/>
      <c r="G5" s="20" t="e">
        <v>#VALUE!</v>
      </c>
      <c r="H5" s="20" t="e">
        <v>#VALUE!</v>
      </c>
      <c r="I5" s="20"/>
      <c r="J5" s="20" t="e">
        <f t="shared" si="0"/>
        <v>#DIV/0!</v>
      </c>
      <c r="K5" s="20" t="e">
        <f t="shared" si="1"/>
        <v>#DIV/0!</v>
      </c>
      <c r="L5" s="20">
        <v>0.22778991856958478</v>
      </c>
    </row>
    <row r="6" spans="1:12" x14ac:dyDescent="0.2">
      <c r="A6" s="13">
        <v>42705</v>
      </c>
      <c r="B6" s="20" t="e">
        <f>deflacionar!H67/deflacionar!J67</f>
        <v>#DIV/0!</v>
      </c>
      <c r="C6" s="20" t="e">
        <f>deflacionar!G67/deflacionar!J67</f>
        <v>#DIV/0!</v>
      </c>
      <c r="D6" s="20" t="e">
        <f>deflacionar!F67/deflacionar!J67</f>
        <v>#DIV/0!</v>
      </c>
      <c r="E6" s="20" t="e">
        <f>deflacionar!I66/deflacionar!J66</f>
        <v>#DIV/0!</v>
      </c>
      <c r="F6" s="20"/>
      <c r="G6" s="20" t="e">
        <v>#VALUE!</v>
      </c>
      <c r="H6" s="20" t="e">
        <v>#VALUE!</v>
      </c>
      <c r="I6" s="20"/>
      <c r="J6" s="20" t="e">
        <f t="shared" si="0"/>
        <v>#DIV/0!</v>
      </c>
      <c r="K6" s="20" t="e">
        <f t="shared" si="1"/>
        <v>#DIV/0!</v>
      </c>
      <c r="L6" s="20">
        <v>0.12945318597852917</v>
      </c>
    </row>
    <row r="7" spans="1:12" x14ac:dyDescent="0.2">
      <c r="A7" s="13">
        <v>42767</v>
      </c>
      <c r="B7" s="20" t="e">
        <f>deflacionar!H68/deflacionar!J68</f>
        <v>#DIV/0!</v>
      </c>
      <c r="C7" s="20" t="e">
        <f>deflacionar!G68/deflacionar!J68</f>
        <v>#DIV/0!</v>
      </c>
      <c r="D7" s="20" t="e">
        <f>deflacionar!F68/deflacionar!J68</f>
        <v>#DIV/0!</v>
      </c>
      <c r="E7" s="20" t="e">
        <f>deflacionar!I67/deflacionar!J67</f>
        <v>#DIV/0!</v>
      </c>
      <c r="F7" s="20"/>
      <c r="G7" s="20" t="e">
        <v>#VALUE!</v>
      </c>
      <c r="H7" s="20" t="e">
        <v>#VALUE!</v>
      </c>
      <c r="I7" s="20"/>
      <c r="J7" s="20" t="e">
        <f t="shared" si="0"/>
        <v>#DIV/0!</v>
      </c>
      <c r="K7" s="20" t="e">
        <f t="shared" si="1"/>
        <v>#DIV/0!</v>
      </c>
      <c r="L7" s="20">
        <v>0.14548077050264199</v>
      </c>
    </row>
    <row r="8" spans="1:12" x14ac:dyDescent="0.2">
      <c r="A8" s="13">
        <v>42826</v>
      </c>
      <c r="B8" s="20" t="e">
        <f>deflacionar!H69/deflacionar!J69</f>
        <v>#DIV/0!</v>
      </c>
      <c r="C8" s="20" t="e">
        <f>deflacionar!G69/deflacionar!J69</f>
        <v>#DIV/0!</v>
      </c>
      <c r="D8" s="20" t="e">
        <f>deflacionar!F69/deflacionar!J69</f>
        <v>#DIV/0!</v>
      </c>
      <c r="E8" s="20" t="e">
        <f>deflacionar!I68/deflacionar!J68</f>
        <v>#DIV/0!</v>
      </c>
      <c r="F8" s="20"/>
      <c r="G8" s="20" t="e">
        <v>#VALUE!</v>
      </c>
      <c r="H8" s="20" t="e">
        <v>#VALUE!</v>
      </c>
      <c r="I8" s="20"/>
      <c r="J8" s="20" t="e">
        <f t="shared" si="0"/>
        <v>#DIV/0!</v>
      </c>
      <c r="K8" s="20" t="e">
        <f t="shared" si="1"/>
        <v>#DIV/0!</v>
      </c>
      <c r="L8" s="20">
        <v>0.15365792555493804</v>
      </c>
    </row>
    <row r="9" spans="1:12" x14ac:dyDescent="0.2">
      <c r="A9" s="13">
        <v>42887</v>
      </c>
      <c r="B9" s="20" t="e">
        <f>deflacionar!H70/deflacionar!J70</f>
        <v>#DIV/0!</v>
      </c>
      <c r="C9" s="20" t="e">
        <f>deflacionar!G70/deflacionar!J70</f>
        <v>#DIV/0!</v>
      </c>
      <c r="D9" s="20" t="e">
        <f>deflacionar!F70/deflacionar!J70</f>
        <v>#DIV/0!</v>
      </c>
      <c r="E9" s="20" t="e">
        <f>deflacionar!I69/deflacionar!J69</f>
        <v>#DIV/0!</v>
      </c>
      <c r="F9" s="20"/>
      <c r="G9" s="20" t="e">
        <v>#VALUE!</v>
      </c>
      <c r="H9" s="20" t="e">
        <v>#VALUE!</v>
      </c>
      <c r="I9" s="20"/>
      <c r="J9" s="20" t="e">
        <f t="shared" si="0"/>
        <v>#DIV/0!</v>
      </c>
      <c r="K9" s="20" t="e">
        <f t="shared" si="1"/>
        <v>#DIV/0!</v>
      </c>
      <c r="L9" s="20">
        <v>0.15623599503568</v>
      </c>
    </row>
    <row r="10" spans="1:12" x14ac:dyDescent="0.2">
      <c r="A10" s="13">
        <v>42948</v>
      </c>
      <c r="B10" s="20" t="e">
        <f>deflacionar!H71/deflacionar!J71</f>
        <v>#DIV/0!</v>
      </c>
      <c r="C10" s="20" t="e">
        <f>deflacionar!G71/deflacionar!J71</f>
        <v>#DIV/0!</v>
      </c>
      <c r="D10" s="20" t="e">
        <f>deflacionar!F71/deflacionar!J71</f>
        <v>#DIV/0!</v>
      </c>
      <c r="E10" s="20" t="e">
        <f>deflacionar!I70/deflacionar!J70</f>
        <v>#DIV/0!</v>
      </c>
      <c r="F10" s="20"/>
      <c r="G10" s="20" t="e">
        <v>#VALUE!</v>
      </c>
      <c r="H10" s="20" t="e">
        <v>#VALUE!</v>
      </c>
      <c r="I10" s="20"/>
      <c r="J10" s="20" t="e">
        <f t="shared" si="0"/>
        <v>#DIV/0!</v>
      </c>
      <c r="K10" s="20" t="e">
        <f t="shared" si="1"/>
        <v>#DIV/0!</v>
      </c>
      <c r="L10" s="20">
        <v>0.16214052148526692</v>
      </c>
    </row>
    <row r="11" spans="1:12" x14ac:dyDescent="0.2">
      <c r="A11" s="13">
        <v>43009</v>
      </c>
      <c r="B11" s="20" t="e">
        <f>deflacionar!H72/deflacionar!J72</f>
        <v>#DIV/0!</v>
      </c>
      <c r="C11" s="20" t="e">
        <f>deflacionar!G72/deflacionar!J72</f>
        <v>#DIV/0!</v>
      </c>
      <c r="D11" s="20" t="e">
        <f>deflacionar!F72/deflacionar!J72</f>
        <v>#DIV/0!</v>
      </c>
      <c r="E11" s="20" t="e">
        <f>deflacionar!I71/deflacionar!J71</f>
        <v>#DIV/0!</v>
      </c>
      <c r="F11" s="20"/>
      <c r="G11" s="20" t="e">
        <v>#VALUE!</v>
      </c>
      <c r="H11" s="20" t="e">
        <v>#VALUE!</v>
      </c>
      <c r="I11" s="20"/>
      <c r="J11" s="20" t="e">
        <f t="shared" si="0"/>
        <v>#DIV/0!</v>
      </c>
      <c r="K11" s="20" t="e">
        <f t="shared" si="1"/>
        <v>#DIV/0!</v>
      </c>
      <c r="L11" s="20">
        <v>0.21637254488843927</v>
      </c>
    </row>
    <row r="12" spans="1:12" x14ac:dyDescent="0.2">
      <c r="A12" s="13">
        <v>43070</v>
      </c>
      <c r="B12" s="20" t="e">
        <f>deflacionar!H73/deflacionar!J73</f>
        <v>#DIV/0!</v>
      </c>
      <c r="C12" s="20" t="e">
        <f>deflacionar!G73/deflacionar!J73</f>
        <v>#DIV/0!</v>
      </c>
      <c r="D12" s="20" t="e">
        <f>deflacionar!F73/deflacionar!J73</f>
        <v>#DIV/0!</v>
      </c>
      <c r="E12" s="20" t="e">
        <f>deflacionar!I72/deflacionar!J72</f>
        <v>#DIV/0!</v>
      </c>
      <c r="F12" s="20"/>
      <c r="G12" s="20" t="e">
        <v>#VALUE!</v>
      </c>
      <c r="H12" s="20" t="e">
        <v>#VALUE!</v>
      </c>
      <c r="I12" s="20"/>
      <c r="J12" s="20" t="e">
        <f t="shared" si="0"/>
        <v>#DIV/0!</v>
      </c>
      <c r="K12" s="20" t="e">
        <f t="shared" si="1"/>
        <v>#DIV/0!</v>
      </c>
      <c r="L12" s="20">
        <v>0.15795104910870944</v>
      </c>
    </row>
    <row r="13" spans="1:12" x14ac:dyDescent="0.2">
      <c r="A13" s="13">
        <v>43132</v>
      </c>
      <c r="B13" s="20" t="e">
        <f>deflacionar!H74/deflacionar!J74</f>
        <v>#DIV/0!</v>
      </c>
      <c r="C13" s="20" t="e">
        <f>deflacionar!G74/deflacionar!J74</f>
        <v>#DIV/0!</v>
      </c>
      <c r="D13" s="20" t="e">
        <f>deflacionar!F74/deflacionar!J74</f>
        <v>#DIV/0!</v>
      </c>
      <c r="E13" s="20" t="e">
        <f>deflacionar!I73/deflacionar!J73</f>
        <v>#DIV/0!</v>
      </c>
      <c r="F13" s="20"/>
      <c r="G13" s="20" t="e">
        <v>#VALUE!</v>
      </c>
      <c r="H13" s="20" t="e">
        <v>#VALUE!</v>
      </c>
      <c r="I13" s="20"/>
      <c r="J13" s="20" t="e">
        <f t="shared" si="0"/>
        <v>#DIV/0!</v>
      </c>
      <c r="K13" s="20" t="e">
        <f t="shared" si="1"/>
        <v>#DIV/0!</v>
      </c>
      <c r="L13" s="20">
        <v>0.16124552772514483</v>
      </c>
    </row>
    <row r="14" spans="1:12" x14ac:dyDescent="0.2">
      <c r="A14" s="13">
        <v>43191</v>
      </c>
      <c r="B14" s="20" t="e">
        <f>deflacionar!H75/deflacionar!J75</f>
        <v>#DIV/0!</v>
      </c>
      <c r="C14" s="20" t="e">
        <f>deflacionar!G75/deflacionar!J75</f>
        <v>#DIV/0!</v>
      </c>
      <c r="D14" s="20" t="e">
        <f>deflacionar!F75/deflacionar!J75</f>
        <v>#DIV/0!</v>
      </c>
      <c r="E14" s="20" t="e">
        <f>deflacionar!I74/deflacionar!J74</f>
        <v>#DIV/0!</v>
      </c>
      <c r="F14" s="20"/>
      <c r="G14" s="20" t="e">
        <v>#VALUE!</v>
      </c>
      <c r="H14" s="20" t="e">
        <v>#VALUE!</v>
      </c>
      <c r="I14" s="20"/>
      <c r="J14" s="20" t="e">
        <f t="shared" si="0"/>
        <v>#DIV/0!</v>
      </c>
      <c r="K14" s="20" t="e">
        <f t="shared" si="1"/>
        <v>#DIV/0!</v>
      </c>
      <c r="L14" s="20">
        <v>0.15080634668901424</v>
      </c>
    </row>
    <row r="15" spans="1:12" x14ac:dyDescent="0.2">
      <c r="A15" s="13">
        <v>43252</v>
      </c>
      <c r="B15" s="20" t="e">
        <f>deflacionar!H76/deflacionar!J76</f>
        <v>#DIV/0!</v>
      </c>
      <c r="C15" s="20" t="e">
        <f>deflacionar!G76/deflacionar!J76</f>
        <v>#DIV/0!</v>
      </c>
      <c r="D15" s="20" t="e">
        <f>deflacionar!F76/deflacionar!J76</f>
        <v>#DIV/0!</v>
      </c>
      <c r="E15" s="20" t="e">
        <f>deflacionar!I75/deflacionar!J75</f>
        <v>#DIV/0!</v>
      </c>
      <c r="F15" s="20"/>
      <c r="G15" s="20" t="e">
        <v>#VALUE!</v>
      </c>
      <c r="H15" s="20" t="e">
        <v>#VALUE!</v>
      </c>
      <c r="I15" s="20"/>
      <c r="J15" s="20" t="e">
        <f t="shared" si="0"/>
        <v>#DIV/0!</v>
      </c>
      <c r="K15" s="20" t="e">
        <f t="shared" si="1"/>
        <v>#DIV/0!</v>
      </c>
      <c r="L15" s="20">
        <v>0.15486677037516838</v>
      </c>
    </row>
    <row r="16" spans="1:12" x14ac:dyDescent="0.2">
      <c r="A16" s="13">
        <v>43313</v>
      </c>
      <c r="B16" s="20" t="e">
        <f>deflacionar!H77/deflacionar!J77</f>
        <v>#DIV/0!</v>
      </c>
      <c r="C16" s="20" t="e">
        <f>deflacionar!G77/deflacionar!J77</f>
        <v>#DIV/0!</v>
      </c>
      <c r="D16" s="20" t="e">
        <f>deflacionar!F77/deflacionar!J77</f>
        <v>#DIV/0!</v>
      </c>
      <c r="E16" s="20" t="e">
        <f>deflacionar!I76/deflacionar!J76</f>
        <v>#DIV/0!</v>
      </c>
      <c r="F16" s="20"/>
      <c r="G16" s="20" t="e">
        <v>#VALUE!</v>
      </c>
      <c r="H16" s="20" t="e">
        <v>#VALUE!</v>
      </c>
      <c r="I16" s="20"/>
      <c r="J16" s="20" t="e">
        <f t="shared" si="0"/>
        <v>#DIV/0!</v>
      </c>
      <c r="K16" s="20" t="e">
        <f t="shared" si="1"/>
        <v>#DIV/0!</v>
      </c>
      <c r="L16" s="20">
        <v>0.1542787967270508</v>
      </c>
    </row>
    <row r="17" spans="1:12" x14ac:dyDescent="0.2">
      <c r="A17" s="13">
        <v>43374</v>
      </c>
      <c r="B17" s="20" t="e">
        <f>deflacionar!H78/deflacionar!J78</f>
        <v>#DIV/0!</v>
      </c>
      <c r="C17" s="20" t="e">
        <f>deflacionar!G78/deflacionar!J78</f>
        <v>#DIV/0!</v>
      </c>
      <c r="D17" s="20" t="e">
        <f>deflacionar!F78/deflacionar!J78</f>
        <v>#DIV/0!</v>
      </c>
      <c r="E17" s="20" t="e">
        <f>deflacionar!I77/deflacionar!J77</f>
        <v>#DIV/0!</v>
      </c>
      <c r="F17" s="20"/>
      <c r="G17" s="20" t="e">
        <v>#VALUE!</v>
      </c>
      <c r="H17" s="20" t="e">
        <v>#VALUE!</v>
      </c>
      <c r="I17" s="20"/>
      <c r="J17" s="20" t="e">
        <f t="shared" si="0"/>
        <v>#DIV/0!</v>
      </c>
      <c r="K17" s="20" t="e">
        <f t="shared" si="1"/>
        <v>#DIV/0!</v>
      </c>
      <c r="L17" s="20">
        <v>0.18787574021944187</v>
      </c>
    </row>
    <row r="18" spans="1:12" x14ac:dyDescent="0.2">
      <c r="A18" s="13">
        <v>43435</v>
      </c>
      <c r="B18" s="20" t="e">
        <f>deflacionar!H79/deflacionar!J79</f>
        <v>#DIV/0!</v>
      </c>
      <c r="C18" s="20" t="e">
        <f>deflacionar!G79/deflacionar!J79</f>
        <v>#DIV/0!</v>
      </c>
      <c r="D18" s="20" t="e">
        <f>deflacionar!F79/deflacionar!J79</f>
        <v>#DIV/0!</v>
      </c>
      <c r="E18" s="20" t="e">
        <f>deflacionar!I78/deflacionar!J78</f>
        <v>#DIV/0!</v>
      </c>
      <c r="F18" s="20"/>
      <c r="G18" s="20" t="e">
        <v>#VALUE!</v>
      </c>
      <c r="H18" s="20" t="e">
        <v>#VALUE!</v>
      </c>
      <c r="I18" s="20"/>
      <c r="J18" s="20" t="e">
        <f t="shared" si="0"/>
        <v>#DIV/0!</v>
      </c>
      <c r="K18" s="20" t="e">
        <f t="shared" si="1"/>
        <v>#DIV/0!</v>
      </c>
      <c r="L18" s="20">
        <v>0.17669547147322756</v>
      </c>
    </row>
    <row r="19" spans="1:12" x14ac:dyDescent="0.2">
      <c r="A19" s="13">
        <v>43497</v>
      </c>
      <c r="B19" s="20" t="e">
        <f>deflacionar!H80/deflacionar!J80</f>
        <v>#DIV/0!</v>
      </c>
      <c r="C19" s="20" t="e">
        <f>deflacionar!G80/deflacionar!J80</f>
        <v>#DIV/0!</v>
      </c>
      <c r="D19" s="20" t="e">
        <f>deflacionar!F80/deflacionar!J80</f>
        <v>#DIV/0!</v>
      </c>
      <c r="E19" s="20" t="e">
        <f>deflacionar!I79/deflacionar!J79</f>
        <v>#DIV/0!</v>
      </c>
      <c r="F19" s="20"/>
      <c r="G19" s="20" t="e">
        <v>#VALUE!</v>
      </c>
      <c r="H19" s="20" t="e">
        <v>#VALUE!</v>
      </c>
      <c r="I19" s="20"/>
      <c r="J19" s="20" t="e">
        <f t="shared" si="0"/>
        <v>#DIV/0!</v>
      </c>
      <c r="K19" s="20" t="e">
        <f t="shared" si="1"/>
        <v>#DIV/0!</v>
      </c>
      <c r="L19" s="20">
        <v>0.15329835006411668</v>
      </c>
    </row>
    <row r="20" spans="1:12" x14ac:dyDescent="0.2">
      <c r="A20" s="13">
        <v>43556</v>
      </c>
      <c r="B20" s="20" t="e">
        <f>deflacionar!H81/deflacionar!J81</f>
        <v>#DIV/0!</v>
      </c>
      <c r="C20" s="20" t="e">
        <f>deflacionar!G81/deflacionar!J81</f>
        <v>#DIV/0!</v>
      </c>
      <c r="D20" s="20" t="e">
        <f>deflacionar!F81/deflacionar!J81</f>
        <v>#DIV/0!</v>
      </c>
      <c r="E20" s="20" t="e">
        <f>deflacionar!I80/deflacionar!J80</f>
        <v>#DIV/0!</v>
      </c>
      <c r="F20" s="20"/>
      <c r="G20" s="20" t="e">
        <v>#VALUE!</v>
      </c>
      <c r="H20" s="20" t="e">
        <v>#VALUE!</v>
      </c>
      <c r="I20" s="20"/>
      <c r="J20" s="20" t="e">
        <f t="shared" si="0"/>
        <v>#DIV/0!</v>
      </c>
      <c r="K20" s="20" t="e">
        <f t="shared" si="1"/>
        <v>#DIV/0!</v>
      </c>
      <c r="L20" s="20">
        <v>0.14803279072720474</v>
      </c>
    </row>
    <row r="21" spans="1:12" x14ac:dyDescent="0.2">
      <c r="A21" s="13">
        <v>43617</v>
      </c>
      <c r="B21" s="20" t="e">
        <f>deflacionar!H82/deflacionar!J82</f>
        <v>#DIV/0!</v>
      </c>
      <c r="C21" s="20" t="e">
        <f>deflacionar!G82/deflacionar!J82</f>
        <v>#DIV/0!</v>
      </c>
      <c r="D21" s="20" t="e">
        <f>deflacionar!F82/deflacionar!J82</f>
        <v>#DIV/0!</v>
      </c>
      <c r="E21" s="20" t="e">
        <f>deflacionar!I81/deflacionar!J81</f>
        <v>#DIV/0!</v>
      </c>
      <c r="F21" s="20"/>
      <c r="G21" s="20" t="e">
        <v>#VALUE!</v>
      </c>
      <c r="H21" s="20" t="e">
        <v>#VALUE!</v>
      </c>
      <c r="I21" s="20"/>
      <c r="J21" s="20" t="e">
        <f t="shared" si="0"/>
        <v>#DIV/0!</v>
      </c>
      <c r="K21" s="20" t="e">
        <f t="shared" si="1"/>
        <v>#DIV/0!</v>
      </c>
      <c r="L21" s="20">
        <v>0.15507065974616827</v>
      </c>
    </row>
    <row r="22" spans="1:12" x14ac:dyDescent="0.2">
      <c r="A22" s="13">
        <v>43678</v>
      </c>
      <c r="B22" s="20" t="e">
        <f>deflacionar!H83/deflacionar!J83</f>
        <v>#DIV/0!</v>
      </c>
      <c r="C22" s="20" t="e">
        <f>deflacionar!G83/deflacionar!J83</f>
        <v>#DIV/0!</v>
      </c>
      <c r="D22" s="20" t="e">
        <f>deflacionar!F83/deflacionar!J83</f>
        <v>#DIV/0!</v>
      </c>
      <c r="E22" s="20" t="e">
        <f>deflacionar!I82/deflacionar!J82</f>
        <v>#DIV/0!</v>
      </c>
      <c r="F22" s="20"/>
      <c r="G22" s="20" t="e">
        <v>#VALUE!</v>
      </c>
      <c r="H22" s="20" t="e">
        <v>#VALUE!</v>
      </c>
      <c r="I22" s="20"/>
      <c r="J22" s="20" t="e">
        <f t="shared" si="0"/>
        <v>#DIV/0!</v>
      </c>
      <c r="K22" s="20" t="e">
        <f t="shared" si="1"/>
        <v>#DIV/0!</v>
      </c>
      <c r="L22" s="20">
        <v>0.15176243592224981</v>
      </c>
    </row>
    <row r="23" spans="1:12" x14ac:dyDescent="0.2">
      <c r="A23" s="13">
        <v>43739</v>
      </c>
      <c r="B23" s="20" t="e">
        <f>deflacionar!H84/deflacionar!J84</f>
        <v>#DIV/0!</v>
      </c>
      <c r="C23" s="20" t="e">
        <f>deflacionar!G84/deflacionar!J84</f>
        <v>#DIV/0!</v>
      </c>
      <c r="D23" s="20" t="e">
        <f>deflacionar!F84/deflacionar!J84</f>
        <v>#DIV/0!</v>
      </c>
      <c r="E23" s="20" t="e">
        <f>deflacionar!I83/deflacionar!J83</f>
        <v>#DIV/0!</v>
      </c>
      <c r="F23" s="20"/>
      <c r="G23" s="20" t="e">
        <v>#VALUE!</v>
      </c>
      <c r="H23" s="20" t="e">
        <v>#VALUE!</v>
      </c>
      <c r="I23" s="20"/>
      <c r="J23" s="20" t="e">
        <f t="shared" si="0"/>
        <v>#DIV/0!</v>
      </c>
      <c r="K23" s="20" t="e">
        <f t="shared" si="1"/>
        <v>#DIV/0!</v>
      </c>
      <c r="L23" s="20">
        <v>0.20740380027617783</v>
      </c>
    </row>
    <row r="24" spans="1:12" x14ac:dyDescent="0.2">
      <c r="A24" s="13">
        <v>43800</v>
      </c>
      <c r="B24" s="20" t="e">
        <f>deflacionar!H85/deflacionar!J85</f>
        <v>#DIV/0!</v>
      </c>
      <c r="C24" s="20" t="e">
        <f>deflacionar!G85/deflacionar!J85</f>
        <v>#DIV/0!</v>
      </c>
      <c r="D24" s="20" t="e">
        <f>deflacionar!F85/deflacionar!J85</f>
        <v>#DIV/0!</v>
      </c>
      <c r="E24" s="20" t="e">
        <f>deflacionar!I84/deflacionar!J84</f>
        <v>#DIV/0!</v>
      </c>
      <c r="F24" s="20"/>
      <c r="G24" s="20" t="e">
        <v>#VALUE!</v>
      </c>
      <c r="H24" s="20" t="e">
        <v>#VALUE!</v>
      </c>
      <c r="I24" s="20"/>
      <c r="J24" s="20" t="e">
        <f t="shared" si="0"/>
        <v>#DIV/0!</v>
      </c>
      <c r="K24" s="20" t="e">
        <f t="shared" si="1"/>
        <v>#DIV/0!</v>
      </c>
      <c r="L24" s="20">
        <v>0.15206173458869721</v>
      </c>
    </row>
    <row r="25" spans="1:12" x14ac:dyDescent="0.2">
      <c r="A25" s="13">
        <v>43862</v>
      </c>
      <c r="B25" s="20" t="e">
        <f>deflacionar!H86/deflacionar!J86</f>
        <v>#DIV/0!</v>
      </c>
      <c r="C25" s="20" t="e">
        <f>deflacionar!G86/deflacionar!J86</f>
        <v>#DIV/0!</v>
      </c>
      <c r="D25" s="20" t="e">
        <f>deflacionar!F86/deflacionar!J86</f>
        <v>#DIV/0!</v>
      </c>
      <c r="E25" s="20" t="e">
        <f>deflacionar!I85/deflacionar!J85</f>
        <v>#DIV/0!</v>
      </c>
      <c r="F25" s="20"/>
      <c r="G25" s="20" t="e">
        <v>#VALUE!</v>
      </c>
      <c r="H25" s="20" t="e">
        <v>#VALUE!</v>
      </c>
      <c r="I25" s="20"/>
      <c r="J25" s="20" t="e">
        <f t="shared" si="0"/>
        <v>#DIV/0!</v>
      </c>
      <c r="K25" s="20" t="e">
        <f t="shared" si="1"/>
        <v>#DIV/0!</v>
      </c>
      <c r="L25" s="20">
        <v>0.15312122307215809</v>
      </c>
    </row>
    <row r="26" spans="1:12" x14ac:dyDescent="0.2">
      <c r="A26" s="13">
        <v>43922</v>
      </c>
      <c r="B26" s="20" t="e">
        <f>deflacionar!H87/deflacionar!J87</f>
        <v>#DIV/0!</v>
      </c>
      <c r="C26" s="20" t="e">
        <f>deflacionar!G87/deflacionar!J87</f>
        <v>#DIV/0!</v>
      </c>
      <c r="D26" s="20" t="e">
        <f>deflacionar!F87/deflacionar!J87</f>
        <v>#DIV/0!</v>
      </c>
      <c r="E26" s="20" t="e">
        <f>deflacionar!I86/deflacionar!J86</f>
        <v>#DIV/0!</v>
      </c>
      <c r="F26" s="20"/>
      <c r="G26" s="20" t="e">
        <v>#VALUE!</v>
      </c>
      <c r="H26" s="20" t="e">
        <v>#VALUE!</v>
      </c>
      <c r="I26" s="20"/>
      <c r="J26" s="20" t="e">
        <f t="shared" si="0"/>
        <v>#DIV/0!</v>
      </c>
      <c r="K26" s="20" t="e">
        <f t="shared" si="1"/>
        <v>#DIV/0!</v>
      </c>
      <c r="L26" s="20">
        <v>0.15979233534257242</v>
      </c>
    </row>
    <row r="27" spans="1:12" x14ac:dyDescent="0.2">
      <c r="A27" s="13">
        <v>43983</v>
      </c>
      <c r="B27" s="20" t="e">
        <f>deflacionar!H88/deflacionar!J88</f>
        <v>#DIV/0!</v>
      </c>
      <c r="C27" s="20" t="e">
        <f>deflacionar!G88/deflacionar!J88</f>
        <v>#DIV/0!</v>
      </c>
      <c r="D27" s="20" t="e">
        <f>deflacionar!F88/deflacionar!J88</f>
        <v>#DIV/0!</v>
      </c>
      <c r="E27" s="20" t="e">
        <f>deflacionar!I87/deflacionar!J87</f>
        <v>#DIV/0!</v>
      </c>
      <c r="F27" s="20"/>
      <c r="G27" s="20" t="e">
        <v>#VALUE!</v>
      </c>
      <c r="H27" s="20" t="e">
        <v>#VALUE!</v>
      </c>
      <c r="I27" s="20"/>
      <c r="J27" s="20" t="e">
        <f t="shared" si="0"/>
        <v>#DIV/0!</v>
      </c>
      <c r="K27" s="20" t="e">
        <f t="shared" si="1"/>
        <v>#DIV/0!</v>
      </c>
      <c r="L27" s="20">
        <v>0.17727218592131172</v>
      </c>
    </row>
    <row r="28" spans="1:12" x14ac:dyDescent="0.2">
      <c r="A28" s="13">
        <v>44044</v>
      </c>
      <c r="B28" s="20" t="e">
        <f>deflacionar!H89/deflacionar!J89</f>
        <v>#DIV/0!</v>
      </c>
      <c r="C28" s="20" t="e">
        <f>deflacionar!G89/deflacionar!J89</f>
        <v>#DIV/0!</v>
      </c>
      <c r="D28" s="20" t="e">
        <f>deflacionar!F89/deflacionar!J89</f>
        <v>#DIV/0!</v>
      </c>
      <c r="E28" s="20" t="e">
        <f>deflacionar!I88/deflacionar!J88</f>
        <v>#DIV/0!</v>
      </c>
      <c r="F28" s="20"/>
      <c r="G28" s="20" t="e">
        <v>#VALUE!</v>
      </c>
      <c r="H28" s="20" t="e">
        <v>#VALUE!</v>
      </c>
      <c r="I28" s="20"/>
      <c r="J28" s="20" t="e">
        <f t="shared" si="0"/>
        <v>#DIV/0!</v>
      </c>
      <c r="K28" s="20" t="e">
        <f t="shared" si="1"/>
        <v>#DIV/0!</v>
      </c>
      <c r="L28" s="20">
        <v>0.179396150316189</v>
      </c>
    </row>
    <row r="29" spans="1:12" x14ac:dyDescent="0.2">
      <c r="A29" s="13">
        <v>44105</v>
      </c>
      <c r="B29" s="20" t="e">
        <f>deflacionar!H90/deflacionar!J90</f>
        <v>#DIV/0!</v>
      </c>
      <c r="C29" s="20" t="e">
        <f>deflacionar!G90/deflacionar!J90</f>
        <v>#DIV/0!</v>
      </c>
      <c r="D29" s="20" t="e">
        <f>deflacionar!F90/deflacionar!J90</f>
        <v>#DIV/0!</v>
      </c>
      <c r="E29" s="20" t="e">
        <f>deflacionar!I89/deflacionar!J89</f>
        <v>#DIV/0!</v>
      </c>
      <c r="F29" s="20"/>
      <c r="G29" s="20" t="e">
        <v>#VALUE!</v>
      </c>
      <c r="H29" s="20" t="e">
        <v>#VALUE!</v>
      </c>
      <c r="I29" s="20"/>
      <c r="J29" s="20" t="e">
        <f t="shared" si="0"/>
        <v>#DIV/0!</v>
      </c>
      <c r="K29" s="20" t="e">
        <f t="shared" si="1"/>
        <v>#DIV/0!</v>
      </c>
      <c r="L29" s="20">
        <v>0.14289123144916582</v>
      </c>
    </row>
    <row r="30" spans="1:12" x14ac:dyDescent="0.2">
      <c r="A30" s="13">
        <v>44166</v>
      </c>
      <c r="B30" s="20" t="e">
        <f>deflacionar!H91/deflacionar!J91</f>
        <v>#DIV/0!</v>
      </c>
      <c r="C30" s="20" t="e">
        <f>deflacionar!G91/deflacionar!J91</f>
        <v>#DIV/0!</v>
      </c>
      <c r="D30" s="20" t="e">
        <f>deflacionar!F91/deflacionar!J91</f>
        <v>#DIV/0!</v>
      </c>
      <c r="E30" s="20" t="e">
        <f>deflacionar!I90/deflacionar!J90</f>
        <v>#DIV/0!</v>
      </c>
      <c r="F30" s="20"/>
      <c r="G30" s="20" t="e">
        <v>#VALUE!</v>
      </c>
      <c r="H30" s="20" t="e">
        <v>#VALUE!</v>
      </c>
      <c r="I30" s="20"/>
      <c r="J30" s="20" t="e">
        <f t="shared" si="0"/>
        <v>#DIV/0!</v>
      </c>
      <c r="K30" s="20" t="e">
        <f t="shared" si="1"/>
        <v>#DIV/0!</v>
      </c>
      <c r="L30" s="20">
        <v>0.33711456250086586</v>
      </c>
    </row>
    <row r="31" spans="1:12" x14ac:dyDescent="0.2">
      <c r="A31" s="13">
        <v>44228</v>
      </c>
      <c r="B31" s="20" t="e">
        <f>deflacionar!H92/deflacionar!J92</f>
        <v>#DIV/0!</v>
      </c>
      <c r="C31" s="20" t="e">
        <f>deflacionar!G92/deflacionar!J92</f>
        <v>#DIV/0!</v>
      </c>
      <c r="D31" s="20" t="e">
        <f>deflacionar!F92/deflacionar!J92</f>
        <v>#DIV/0!</v>
      </c>
      <c r="E31" s="20" t="e">
        <f>deflacionar!I91/deflacionar!J91</f>
        <v>#DIV/0!</v>
      </c>
      <c r="F31" s="20"/>
      <c r="G31" s="20" t="e">
        <v>#VALUE!</v>
      </c>
      <c r="H31" s="20" t="e">
        <v>#VALUE!</v>
      </c>
      <c r="I31" s="20"/>
      <c r="J31" s="20" t="e">
        <f t="shared" si="0"/>
        <v>#DIV/0!</v>
      </c>
      <c r="K31" s="20" t="e">
        <f t="shared" si="1"/>
        <v>#DIV/0!</v>
      </c>
      <c r="L31" s="20">
        <v>2.2039756311339618E-2</v>
      </c>
    </row>
    <row r="32" spans="1:12" x14ac:dyDescent="0.2">
      <c r="A32" s="13">
        <v>44287</v>
      </c>
      <c r="B32" s="20" t="e">
        <f>deflacionar!H93/deflacionar!J93</f>
        <v>#DIV/0!</v>
      </c>
      <c r="C32" s="20" t="e">
        <f>deflacionar!G93/deflacionar!J93</f>
        <v>#DIV/0!</v>
      </c>
      <c r="D32" s="20" t="e">
        <f>deflacionar!F93/deflacionar!J93</f>
        <v>#DIV/0!</v>
      </c>
      <c r="E32" s="20" t="e">
        <f>deflacionar!I92/deflacionar!J92</f>
        <v>#DIV/0!</v>
      </c>
      <c r="F32" s="20"/>
      <c r="G32" s="20" t="e">
        <v>#VALUE!</v>
      </c>
      <c r="H32" s="20" t="e">
        <v>#VALUE!</v>
      </c>
      <c r="I32" s="20"/>
      <c r="J32" s="20" t="e">
        <f t="shared" si="0"/>
        <v>#DIV/0!</v>
      </c>
      <c r="K32" s="20" t="e">
        <f t="shared" si="1"/>
        <v>#DIV/0!</v>
      </c>
      <c r="L32" s="20">
        <v>0.14834125727829878</v>
      </c>
    </row>
    <row r="33" spans="1:12" x14ac:dyDescent="0.2">
      <c r="A33" s="13">
        <v>44348</v>
      </c>
      <c r="B33" s="20" t="e">
        <f>deflacionar!H94/deflacionar!J94</f>
        <v>#DIV/0!</v>
      </c>
      <c r="C33" s="20" t="e">
        <f>deflacionar!G94/deflacionar!J94</f>
        <v>#DIV/0!</v>
      </c>
      <c r="D33" s="20" t="e">
        <f>deflacionar!F94/deflacionar!J94</f>
        <v>#DIV/0!</v>
      </c>
      <c r="E33" s="20" t="e">
        <f>deflacionar!I93/deflacionar!J93</f>
        <v>#DIV/0!</v>
      </c>
      <c r="F33" s="20"/>
      <c r="G33" s="20" t="e">
        <v>#VALUE!</v>
      </c>
      <c r="H33" s="20" t="e">
        <v>#VALUE!</v>
      </c>
      <c r="I33" s="20"/>
      <c r="J33" s="20" t="e">
        <f t="shared" si="0"/>
        <v>#DIV/0!</v>
      </c>
      <c r="K33" s="20" t="e">
        <f t="shared" si="1"/>
        <v>#DIV/0!</v>
      </c>
      <c r="L33" s="20">
        <v>0.14908477600610992</v>
      </c>
    </row>
    <row r="34" spans="1:12" x14ac:dyDescent="0.2">
      <c r="A34" s="13">
        <v>44409</v>
      </c>
      <c r="B34" s="20" t="e">
        <f>deflacionar!H95/deflacionar!J95</f>
        <v>#DIV/0!</v>
      </c>
      <c r="C34" s="20" t="e">
        <f>deflacionar!G95/deflacionar!J95</f>
        <v>#DIV/0!</v>
      </c>
      <c r="D34" s="20" t="e">
        <f>deflacionar!F95/deflacionar!J95</f>
        <v>#DIV/0!</v>
      </c>
      <c r="E34" s="20" t="e">
        <f>deflacionar!I94/deflacionar!J94</f>
        <v>#DIV/0!</v>
      </c>
      <c r="F34" s="20"/>
      <c r="G34" s="20" t="e">
        <v>#VALUE!</v>
      </c>
      <c r="H34" s="20" t="e">
        <v>#VALUE!</v>
      </c>
      <c r="I34" s="20"/>
      <c r="J34" s="20" t="e">
        <f t="shared" si="0"/>
        <v>#DIV/0!</v>
      </c>
      <c r="K34" s="20" t="e">
        <f t="shared" si="1"/>
        <v>#DIV/0!</v>
      </c>
      <c r="L34" s="20">
        <v>0.14532190955593705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7DD0-2343-2841-8D06-F5E07EE080F0}">
  <dimension ref="A1:E34"/>
  <sheetViews>
    <sheetView workbookViewId="0">
      <selection activeCell="G25" sqref="G25"/>
    </sheetView>
  </sheetViews>
  <sheetFormatPr baseColWidth="10" defaultRowHeight="16" x14ac:dyDescent="0.2"/>
  <cols>
    <col min="1" max="1" width="14.6640625" bestFit="1" customWidth="1"/>
  </cols>
  <sheetData>
    <row r="1" spans="1:5" x14ac:dyDescent="0.2">
      <c r="A1" t="s">
        <v>0</v>
      </c>
      <c r="B1" t="s">
        <v>31</v>
      </c>
      <c r="C1" t="s">
        <v>53</v>
      </c>
      <c r="D1" t="s">
        <v>54</v>
      </c>
      <c r="E1" t="s">
        <v>34</v>
      </c>
    </row>
    <row r="2" spans="1:5" x14ac:dyDescent="0.2">
      <c r="A2" s="13">
        <v>42461</v>
      </c>
      <c r="B2" s="20">
        <f>deflacionar!H63/deflacionar!J63</f>
        <v>-0.12848428246669713</v>
      </c>
      <c r="C2" s="20">
        <v>-1.1328423489280245E-2</v>
      </c>
      <c r="D2" s="20">
        <v>-4.8403019449384521E-3</v>
      </c>
      <c r="E2" s="20">
        <v>4.8776349233065217E-2</v>
      </c>
    </row>
    <row r="3" spans="1:5" x14ac:dyDescent="0.2">
      <c r="A3" s="13">
        <v>42522</v>
      </c>
      <c r="B3" s="20">
        <f>deflacionar!H64/deflacionar!J64</f>
        <v>-0.11656777046144262</v>
      </c>
      <c r="C3" s="20">
        <v>-7.0531426577035289E-3</v>
      </c>
      <c r="D3" s="20">
        <v>-8.2140279133258165E-3</v>
      </c>
      <c r="E3" s="20">
        <v>0.16632891542447359</v>
      </c>
    </row>
    <row r="4" spans="1:5" x14ac:dyDescent="0.2">
      <c r="A4" s="13">
        <v>42583</v>
      </c>
      <c r="B4" s="20">
        <f>deflacionar!H65/deflacionar!J65</f>
        <v>-0.10780683569792117</v>
      </c>
      <c r="C4" s="20">
        <v>-2.3465389608423315E-3</v>
      </c>
      <c r="D4" s="20">
        <v>1.1563977786197444E-2</v>
      </c>
      <c r="E4" s="20">
        <v>0.18036853432890956</v>
      </c>
    </row>
    <row r="5" spans="1:5" x14ac:dyDescent="0.2">
      <c r="A5" s="13">
        <v>42644</v>
      </c>
      <c r="B5" s="20" t="e">
        <f>deflacionar!H66/deflacionar!J66</f>
        <v>#DIV/0!</v>
      </c>
      <c r="C5" s="20">
        <v>-1.1126681323094897E-2</v>
      </c>
      <c r="D5" s="20">
        <v>-1.0105752241635124E-2</v>
      </c>
      <c r="E5" s="20">
        <v>0.22778991856958478</v>
      </c>
    </row>
    <row r="6" spans="1:5" x14ac:dyDescent="0.2">
      <c r="A6" s="13">
        <v>42705</v>
      </c>
      <c r="B6" s="20" t="e">
        <f>deflacionar!H67/deflacionar!J67</f>
        <v>#DIV/0!</v>
      </c>
      <c r="C6" s="20">
        <v>1.933316414615277E-2</v>
      </c>
      <c r="D6" s="20">
        <v>-2.6332058728228691E-2</v>
      </c>
      <c r="E6" s="20">
        <v>0.12945318597852917</v>
      </c>
    </row>
    <row r="7" spans="1:5" x14ac:dyDescent="0.2">
      <c r="A7" s="13">
        <v>42767</v>
      </c>
      <c r="B7" s="20" t="e">
        <f>deflacionar!H68/deflacionar!J68</f>
        <v>#DIV/0!</v>
      </c>
      <c r="C7" s="20">
        <v>-3.8175062142260657E-3</v>
      </c>
      <c r="D7" s="20">
        <v>-1.5957082748168094E-3</v>
      </c>
      <c r="E7" s="20">
        <v>0.14548077050264199</v>
      </c>
    </row>
    <row r="8" spans="1:5" x14ac:dyDescent="0.2">
      <c r="A8" s="13">
        <v>42826</v>
      </c>
      <c r="B8" s="20" t="e">
        <f>deflacionar!H69/deflacionar!J69</f>
        <v>#DIV/0!</v>
      </c>
      <c r="C8" s="20">
        <v>-7.117824513210802E-3</v>
      </c>
      <c r="D8" s="20">
        <v>-2.5383464178699855E-3</v>
      </c>
      <c r="E8" s="20">
        <v>0.15365792555493804</v>
      </c>
    </row>
    <row r="9" spans="1:5" x14ac:dyDescent="0.2">
      <c r="A9" s="13">
        <v>42887</v>
      </c>
      <c r="B9" s="20" t="e">
        <f>deflacionar!H70/deflacionar!J70</f>
        <v>#DIV/0!</v>
      </c>
      <c r="C9" s="20">
        <v>-4.9946633560705722E-3</v>
      </c>
      <c r="D9" s="20">
        <v>1.7167617405051128E-3</v>
      </c>
      <c r="E9" s="20">
        <v>0.15623599503568</v>
      </c>
    </row>
    <row r="10" spans="1:5" x14ac:dyDescent="0.2">
      <c r="A10" s="13">
        <v>42948</v>
      </c>
      <c r="B10" s="20" t="e">
        <f>deflacionar!H71/deflacionar!J71</f>
        <v>#DIV/0!</v>
      </c>
      <c r="C10" s="20">
        <v>-5.1836975656320561E-3</v>
      </c>
      <c r="D10" s="20">
        <v>8.5705115260606979E-3</v>
      </c>
      <c r="E10" s="20">
        <v>0.16214052148526692</v>
      </c>
    </row>
    <row r="11" spans="1:5" x14ac:dyDescent="0.2">
      <c r="A11" s="13">
        <v>43009</v>
      </c>
      <c r="B11" s="20" t="e">
        <f>deflacionar!H72/deflacionar!J72</f>
        <v>#DIV/0!</v>
      </c>
      <c r="C11" s="20">
        <v>1.7621618885510365E-3</v>
      </c>
      <c r="D11" s="20">
        <v>4.4374593403415097E-3</v>
      </c>
      <c r="E11" s="20">
        <v>0.21637254488843927</v>
      </c>
    </row>
    <row r="12" spans="1:5" x14ac:dyDescent="0.2">
      <c r="A12" s="13">
        <v>43070</v>
      </c>
      <c r="B12" s="20" t="e">
        <f>deflacionar!H73/deflacionar!J73</f>
        <v>#DIV/0!</v>
      </c>
      <c r="C12" s="20">
        <v>2.5035476757367489E-2</v>
      </c>
      <c r="D12" s="20">
        <v>-1.4295356473572607E-2</v>
      </c>
      <c r="E12" s="20">
        <v>0.15795104910870944</v>
      </c>
    </row>
    <row r="13" spans="1:5" x14ac:dyDescent="0.2">
      <c r="A13" s="13">
        <v>43132</v>
      </c>
      <c r="B13" s="20" t="e">
        <f>deflacionar!H74/deflacionar!J74</f>
        <v>#DIV/0!</v>
      </c>
      <c r="C13" s="20">
        <v>-3.9874422371023732E-3</v>
      </c>
      <c r="D13" s="20">
        <v>1.9737268421816001E-2</v>
      </c>
      <c r="E13" s="20">
        <v>0.16124552772514483</v>
      </c>
    </row>
    <row r="14" spans="1:5" x14ac:dyDescent="0.2">
      <c r="A14" s="13">
        <v>43191</v>
      </c>
      <c r="B14" s="20" t="e">
        <f>deflacionar!H75/deflacionar!J75</f>
        <v>#DIV/0!</v>
      </c>
      <c r="C14" s="20">
        <v>-6.648350899457478E-5</v>
      </c>
      <c r="D14" s="20">
        <v>-1.7877370412586246E-2</v>
      </c>
      <c r="E14" s="20">
        <v>0.15080634668901424</v>
      </c>
    </row>
    <row r="15" spans="1:5" x14ac:dyDescent="0.2">
      <c r="A15" s="13">
        <v>43252</v>
      </c>
      <c r="B15" s="20" t="e">
        <f>deflacionar!H76/deflacionar!J76</f>
        <v>#DIV/0!</v>
      </c>
      <c r="C15" s="20">
        <v>3.1904274293530904E-3</v>
      </c>
      <c r="D15" s="20">
        <v>2.0830161207954001E-2</v>
      </c>
      <c r="E15" s="20">
        <v>0.15486677037516838</v>
      </c>
    </row>
    <row r="16" spans="1:5" x14ac:dyDescent="0.2">
      <c r="A16" s="13">
        <v>43313</v>
      </c>
      <c r="B16" s="20" t="e">
        <f>deflacionar!H77/deflacionar!J77</f>
        <v>#DIV/0!</v>
      </c>
      <c r="C16" s="20">
        <v>-4.4966234955124279E-3</v>
      </c>
      <c r="D16" s="20">
        <v>9.7954636693503572E-4</v>
      </c>
      <c r="E16" s="20">
        <v>0.1542787967270508</v>
      </c>
    </row>
    <row r="17" spans="1:5" x14ac:dyDescent="0.2">
      <c r="A17" s="13">
        <v>43374</v>
      </c>
      <c r="B17" s="20" t="e">
        <f>deflacionar!H78/deflacionar!J78</f>
        <v>#DIV/0!</v>
      </c>
      <c r="C17" s="20">
        <v>-1.3560059159573035E-4</v>
      </c>
      <c r="D17" s="20">
        <v>-3.1132448552680381E-3</v>
      </c>
      <c r="E17" s="20">
        <v>0.18787574021944187</v>
      </c>
    </row>
    <row r="18" spans="1:5" x14ac:dyDescent="0.2">
      <c r="A18" s="13">
        <v>43435</v>
      </c>
      <c r="B18" s="20" t="e">
        <f>deflacionar!H79/deflacionar!J79</f>
        <v>#DIV/0!</v>
      </c>
      <c r="C18" s="20">
        <v>2.499202305165639E-2</v>
      </c>
      <c r="D18" s="20">
        <v>-2.1969351357425809E-2</v>
      </c>
      <c r="E18" s="20">
        <v>0.17669547147322756</v>
      </c>
    </row>
    <row r="19" spans="1:5" x14ac:dyDescent="0.2">
      <c r="A19" s="13">
        <v>43497</v>
      </c>
      <c r="B19" s="20" t="e">
        <f>deflacionar!H80/deflacionar!J80</f>
        <v>#DIV/0!</v>
      </c>
      <c r="C19" s="20">
        <v>-7.7891704348841267E-3</v>
      </c>
      <c r="D19" s="20">
        <v>-1.070170060928316E-2</v>
      </c>
      <c r="E19" s="20">
        <v>0.15329835006411668</v>
      </c>
    </row>
    <row r="20" spans="1:5" x14ac:dyDescent="0.2">
      <c r="A20" s="13">
        <v>43556</v>
      </c>
      <c r="B20" s="20" t="e">
        <f>deflacionar!H81/deflacionar!J81</f>
        <v>#DIV/0!</v>
      </c>
      <c r="C20" s="20">
        <v>-2.7975386485551423E-3</v>
      </c>
      <c r="D20" s="20">
        <v>1.0007590105116093E-2</v>
      </c>
      <c r="E20" s="20">
        <v>0.14803279072720474</v>
      </c>
    </row>
    <row r="21" spans="1:5" x14ac:dyDescent="0.2">
      <c r="A21" s="13">
        <v>43617</v>
      </c>
      <c r="B21" s="20" t="e">
        <f>deflacionar!H82/deflacionar!J82</f>
        <v>#DIV/0!</v>
      </c>
      <c r="C21" s="20">
        <v>-8.4095476652959467E-5</v>
      </c>
      <c r="D21" s="20">
        <v>3.417505277516053E-3</v>
      </c>
      <c r="E21" s="20">
        <v>0.15507065974616827</v>
      </c>
    </row>
    <row r="22" spans="1:5" x14ac:dyDescent="0.2">
      <c r="A22" s="13">
        <v>43678</v>
      </c>
      <c r="B22" s="20" t="e">
        <f>deflacionar!H83/deflacionar!J83</f>
        <v>#DIV/0!</v>
      </c>
      <c r="C22" s="20">
        <v>-1.0362368693567214E-3</v>
      </c>
      <c r="D22" s="20">
        <v>9.9633576274270053E-3</v>
      </c>
      <c r="E22" s="20">
        <v>0.15176243592224981</v>
      </c>
    </row>
    <row r="23" spans="1:5" x14ac:dyDescent="0.2">
      <c r="A23" s="13">
        <v>43739</v>
      </c>
      <c r="B23" s="20" t="e">
        <f>deflacionar!H84/deflacionar!J84</f>
        <v>#DIV/0!</v>
      </c>
      <c r="C23" s="20">
        <v>-6.6553130140221961E-4</v>
      </c>
      <c r="D23" s="20">
        <v>7.3440235184645819E-3</v>
      </c>
      <c r="E23" s="20">
        <v>0.20740380027617783</v>
      </c>
    </row>
    <row r="24" spans="1:5" x14ac:dyDescent="0.2">
      <c r="A24" s="13">
        <v>43800</v>
      </c>
      <c r="B24" s="20" t="e">
        <f>deflacionar!H85/deflacionar!J85</f>
        <v>#DIV/0!</v>
      </c>
      <c r="C24" s="20">
        <v>3.3019385129857165E-2</v>
      </c>
      <c r="D24" s="20">
        <v>-8.8235592721970513E-3</v>
      </c>
      <c r="E24" s="20">
        <v>0.15206173458869721</v>
      </c>
    </row>
    <row r="25" spans="1:5" x14ac:dyDescent="0.2">
      <c r="A25" s="13">
        <v>43862</v>
      </c>
      <c r="B25" s="20" t="e">
        <f>deflacionar!H86/deflacionar!J86</f>
        <v>#DIV/0!</v>
      </c>
      <c r="C25" s="20">
        <v>-1.4503443607598365E-2</v>
      </c>
      <c r="D25" s="20">
        <v>1.315250115003469E-3</v>
      </c>
      <c r="E25" s="20">
        <v>0.15312122307215809</v>
      </c>
    </row>
    <row r="26" spans="1:5" x14ac:dyDescent="0.2">
      <c r="A26" s="13">
        <v>43922</v>
      </c>
      <c r="B26" s="20" t="e">
        <f>deflacionar!H87/deflacionar!J87</f>
        <v>#DIV/0!</v>
      </c>
      <c r="C26" s="20">
        <v>3.1550800268964896E-3</v>
      </c>
      <c r="D26" s="20">
        <v>5.5199577979834991E-2</v>
      </c>
      <c r="E26" s="20">
        <v>0.15979233534257242</v>
      </c>
    </row>
    <row r="27" spans="1:5" x14ac:dyDescent="0.2">
      <c r="A27" s="13">
        <v>43983</v>
      </c>
      <c r="B27" s="20" t="e">
        <f>deflacionar!H88/deflacionar!J88</f>
        <v>#DIV/0!</v>
      </c>
      <c r="C27" s="20">
        <v>3.5994246797848017E-3</v>
      </c>
      <c r="D27" s="20">
        <v>4.5647818941967566E-2</v>
      </c>
      <c r="E27" s="20">
        <v>0.17727218592131172</v>
      </c>
    </row>
    <row r="28" spans="1:5" x14ac:dyDescent="0.2">
      <c r="A28" s="13">
        <v>44044</v>
      </c>
      <c r="B28" s="20" t="e">
        <f>deflacionar!H89/deflacionar!J89</f>
        <v>#DIV/0!</v>
      </c>
      <c r="C28" s="20">
        <v>-1.3678701469084106E-2</v>
      </c>
      <c r="D28" s="20">
        <v>1.9031444059641744E-4</v>
      </c>
      <c r="E28" s="20">
        <v>0.179396150316189</v>
      </c>
    </row>
    <row r="29" spans="1:5" x14ac:dyDescent="0.2">
      <c r="A29" s="13">
        <v>44105</v>
      </c>
      <c r="B29" s="20" t="e">
        <f>deflacionar!H90/deflacionar!J90</f>
        <v>#DIV/0!</v>
      </c>
      <c r="C29" s="20">
        <v>6.1432245765333723E-2</v>
      </c>
      <c r="D29" s="20">
        <v>0.23229437461154617</v>
      </c>
      <c r="E29" s="20">
        <v>0.14289123144916582</v>
      </c>
    </row>
    <row r="30" spans="1:5" x14ac:dyDescent="0.2">
      <c r="A30" s="13">
        <v>44166</v>
      </c>
      <c r="B30" s="20" t="e">
        <f>deflacionar!H91/deflacionar!J91</f>
        <v>#DIV/0!</v>
      </c>
      <c r="C30" s="20">
        <v>-3.837228753576085E-2</v>
      </c>
      <c r="D30" s="20">
        <v>-0.20433314425954432</v>
      </c>
      <c r="E30" s="20">
        <v>0.33711456250086586</v>
      </c>
    </row>
    <row r="31" spans="1:5" x14ac:dyDescent="0.2">
      <c r="A31" s="13">
        <v>44228</v>
      </c>
      <c r="B31" s="20" t="e">
        <f>deflacionar!H92/deflacionar!J92</f>
        <v>#DIV/0!</v>
      </c>
      <c r="C31" s="20">
        <v>-1.2987405392651238E-2</v>
      </c>
      <c r="D31" s="20">
        <v>-3.6295635557737682E-2</v>
      </c>
      <c r="E31" s="20">
        <v>2.2039756311339618E-2</v>
      </c>
    </row>
    <row r="32" spans="1:5" x14ac:dyDescent="0.2">
      <c r="A32" s="13">
        <v>44287</v>
      </c>
      <c r="B32" s="20" t="e">
        <f>deflacionar!H93/deflacionar!J93</f>
        <v>#DIV/0!</v>
      </c>
      <c r="C32" s="20">
        <v>-6.5875585402338788E-3</v>
      </c>
      <c r="D32" s="20">
        <v>-1.2576680680760149E-2</v>
      </c>
      <c r="E32" s="20">
        <v>0.14834125727829878</v>
      </c>
    </row>
    <row r="33" spans="1:5" x14ac:dyDescent="0.2">
      <c r="A33" s="13">
        <v>44348</v>
      </c>
      <c r="B33" s="20" t="e">
        <f>deflacionar!H94/deflacionar!J94</f>
        <v>#DIV/0!</v>
      </c>
      <c r="C33" s="20">
        <v>-5.8905590581117689E-3</v>
      </c>
      <c r="D33" s="20">
        <v>-2.035640134007996E-2</v>
      </c>
      <c r="E33" s="20">
        <v>0.14908477600610992</v>
      </c>
    </row>
    <row r="34" spans="1:5" x14ac:dyDescent="0.2">
      <c r="A34" s="13">
        <v>44409</v>
      </c>
      <c r="B34" s="20" t="e">
        <f>deflacionar!H95/deflacionar!J95</f>
        <v>#DIV/0!</v>
      </c>
      <c r="C34" s="20">
        <v>-9.4722326272623086E-3</v>
      </c>
      <c r="D34" s="20">
        <v>-2.9246858667664161E-2</v>
      </c>
      <c r="E34" s="20">
        <v>0.14532190955593705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</vt:lpstr>
      <vt:lpstr>TCC</vt:lpstr>
      <vt:lpstr>deflacionar</vt:lpstr>
      <vt:lpstr>Planilha1</vt:lpstr>
      <vt:lpstr>dados_normalizados</vt:lpstr>
      <vt:lpstr>dados_p_regressao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Dantas</dc:creator>
  <cp:lastModifiedBy>Guilherme Dantas</cp:lastModifiedBy>
  <dcterms:created xsi:type="dcterms:W3CDTF">2021-10-04T22:34:50Z</dcterms:created>
  <dcterms:modified xsi:type="dcterms:W3CDTF">2021-10-22T00:02:32Z</dcterms:modified>
</cp:coreProperties>
</file>