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TAI LIEU VU\QUY HOACH DU AN\GIAO THONG\DUONG GMS BO SUNG\HUNG VUONG cu\"/>
    </mc:Choice>
  </mc:AlternateContent>
  <xr:revisionPtr revIDLastSave="0" documentId="13_ncr:1_{ACDF3962-2A07-40B3-89D2-9E55AED6D561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TONGHOP" sheetId="3" r:id="rId1"/>
    <sheet name="HungVuong" sheetId="4" r:id="rId2"/>
  </sheets>
  <definedNames>
    <definedName name="_xlnm._FilterDatabase" localSheetId="1" hidden="1">HungVuong!$A$5:$S$5</definedName>
    <definedName name="_xlnm.Print_Area" localSheetId="1">HungVuong!$A$1:$L$56</definedName>
    <definedName name="_xlnm.Print_Titles" localSheetId="1">HungVuong!$3:$5</definedName>
  </definedNames>
  <calcPr calcId="191029"/>
</workbook>
</file>

<file path=xl/calcChain.xml><?xml version="1.0" encoding="utf-8"?>
<calcChain xmlns="http://schemas.openxmlformats.org/spreadsheetml/2006/main">
  <c r="I46" i="4" l="1"/>
  <c r="J46" i="4"/>
  <c r="F46" i="4"/>
  <c r="H14" i="4"/>
  <c r="K14" i="4" s="1"/>
  <c r="H38" i="4"/>
  <c r="K38" i="4" s="1"/>
  <c r="H37" i="4"/>
  <c r="K37" i="4" s="1"/>
  <c r="H36" i="4"/>
  <c r="K36" i="4" s="1"/>
  <c r="H33" i="4"/>
  <c r="K33" i="4" s="1"/>
  <c r="G33" i="4" a="1"/>
  <c r="G33" i="4" s="1"/>
  <c r="H32" i="4"/>
  <c r="K32" i="4" s="1"/>
  <c r="G32" i="4" a="1"/>
  <c r="G32" i="4" s="1"/>
  <c r="H24" i="4"/>
  <c r="K24" i="4" s="1"/>
  <c r="G24" i="4" a="1"/>
  <c r="G24" i="4" s="1"/>
  <c r="H23" i="4"/>
  <c r="K23" i="4" s="1"/>
  <c r="G23" i="4" a="1"/>
  <c r="G23" i="4" s="1"/>
  <c r="H29" i="4"/>
  <c r="K29" i="4" s="1"/>
  <c r="G29" i="4" a="1"/>
  <c r="G29" i="4" s="1"/>
  <c r="S20" i="4"/>
  <c r="H20" i="4"/>
  <c r="K20" i="4" s="1"/>
  <c r="G20" i="4" a="1"/>
  <c r="G20" i="4" s="1"/>
  <c r="H27" i="4"/>
  <c r="K27" i="4" s="1"/>
  <c r="G27" i="4" a="1"/>
  <c r="G27" i="4" s="1"/>
  <c r="M16" i="4"/>
  <c r="H16" i="4"/>
  <c r="K16" i="4" s="1"/>
  <c r="G16" i="4" a="1"/>
  <c r="G16" i="4" s="1"/>
  <c r="H26" i="4"/>
  <c r="K26" i="4" s="1"/>
  <c r="G26" i="4" a="1"/>
  <c r="G26" i="4" s="1"/>
  <c r="H45" i="4"/>
  <c r="K45" i="4" s="1"/>
  <c r="G45" i="4" a="1"/>
  <c r="G45" i="4" s="1"/>
  <c r="H25" i="4"/>
  <c r="K25" i="4" s="1"/>
  <c r="G25" i="4" a="1"/>
  <c r="G25" i="4" s="1"/>
  <c r="H21" i="4"/>
  <c r="K21" i="4" s="1"/>
  <c r="G21" i="4" a="1"/>
  <c r="G21" i="4" s="1"/>
  <c r="H22" i="4"/>
  <c r="K22" i="4" s="1"/>
  <c r="G22" i="4" a="1"/>
  <c r="G22" i="4" s="1"/>
  <c r="H17" i="4"/>
  <c r="K17" i="4" s="1"/>
  <c r="G17" i="4" a="1"/>
  <c r="G17" i="4" s="1"/>
  <c r="H28" i="4"/>
  <c r="K28" i="4" s="1"/>
  <c r="G28" i="4" a="1"/>
  <c r="G28" i="4" s="1"/>
  <c r="H10" i="4"/>
  <c r="K10" i="4" s="1"/>
  <c r="G10" i="4" a="1"/>
  <c r="G10" i="4" s="1"/>
  <c r="H44" i="4" l="1"/>
  <c r="K44" i="4" s="1"/>
  <c r="H6" i="4"/>
  <c r="H40" i="4"/>
  <c r="K40" i="4" s="1"/>
  <c r="K6" i="4" l="1"/>
  <c r="E6" i="3" a="1"/>
  <c r="E6" i="3" s="1"/>
  <c r="D6" i="3" a="1"/>
  <c r="D6" i="3" s="1"/>
  <c r="D5" i="3"/>
  <c r="D4" i="3" a="1"/>
  <c r="D4" i="3" s="1"/>
  <c r="E4" i="3"/>
  <c r="E5" i="3" a="1"/>
  <c r="E5" i="3" s="1"/>
  <c r="D7" i="3" l="1"/>
  <c r="E7" i="3"/>
  <c r="G11" i="4" a="1"/>
  <c r="G11" i="4" s="1"/>
  <c r="G13" i="4" a="1"/>
  <c r="G13" i="4" s="1"/>
  <c r="G12" i="4" a="1"/>
  <c r="G12" i="4" s="1"/>
  <c r="G35" i="4" a="1"/>
  <c r="G35" i="4" s="1"/>
  <c r="G9" i="4" a="1"/>
  <c r="G9" i="4" s="1"/>
  <c r="G19" i="4" a="1"/>
  <c r="G19" i="4" s="1"/>
  <c r="G43" i="4" a="1"/>
  <c r="G43" i="4" s="1"/>
  <c r="G8" i="4" a="1"/>
  <c r="G8" i="4" s="1"/>
  <c r="G31" i="4" a="1"/>
  <c r="G31" i="4" s="1"/>
  <c r="G7" i="4" a="1"/>
  <c r="G7" i="4" s="1"/>
  <c r="G15" i="4" a="1"/>
  <c r="G15" i="4" s="1"/>
  <c r="G39" i="4" a="1"/>
  <c r="G39" i="4" s="1"/>
  <c r="G34" i="4" a="1"/>
  <c r="G34" i="4" s="1"/>
  <c r="G18" i="4" a="1"/>
  <c r="G18" i="4" s="1"/>
  <c r="G41" i="4" a="1"/>
  <c r="G41" i="4" s="1"/>
  <c r="G42" i="4" a="1"/>
  <c r="G42" i="4" s="1"/>
  <c r="G30" i="4" a="1"/>
  <c r="G30" i="4" s="1"/>
  <c r="N3" i="4" l="1"/>
  <c r="S30" i="4"/>
  <c r="H42" i="4" l="1"/>
  <c r="K42" i="4" s="1"/>
  <c r="H41" i="4"/>
  <c r="K41" i="4" s="1"/>
  <c r="H18" i="4"/>
  <c r="K18" i="4" s="1"/>
  <c r="H34" i="4"/>
  <c r="K34" i="4" s="1"/>
  <c r="H39" i="4"/>
  <c r="K39" i="4" s="1"/>
  <c r="H15" i="4"/>
  <c r="K15" i="4" s="1"/>
  <c r="H7" i="4"/>
  <c r="K7" i="4" s="1"/>
  <c r="H31" i="4"/>
  <c r="K31" i="4" s="1"/>
  <c r="H8" i="4"/>
  <c r="K8" i="4" s="1"/>
  <c r="H43" i="4"/>
  <c r="K43" i="4" s="1"/>
  <c r="H19" i="4"/>
  <c r="K19" i="4" s="1"/>
  <c r="H9" i="4"/>
  <c r="K9" i="4" s="1"/>
  <c r="H35" i="4"/>
  <c r="K35" i="4" s="1"/>
  <c r="H12" i="4"/>
  <c r="K12" i="4" s="1"/>
  <c r="H13" i="4"/>
  <c r="K13" i="4" s="1"/>
  <c r="H11" i="4"/>
  <c r="K11" i="4" s="1"/>
  <c r="H30" i="4"/>
  <c r="K30" i="4" s="1"/>
  <c r="H46" i="4" l="1"/>
  <c r="K46" i="4"/>
</calcChain>
</file>

<file path=xl/sharedStrings.xml><?xml version="1.0" encoding="utf-8"?>
<sst xmlns="http://schemas.openxmlformats.org/spreadsheetml/2006/main" count="169" uniqueCount="84">
  <si>
    <t>CLN</t>
  </si>
  <si>
    <t>Số thửa</t>
  </si>
  <si>
    <t>Loại đất</t>
  </si>
  <si>
    <t>ODT+CLN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</si>
  <si>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</si>
  <si>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</si>
  <si>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</si>
  <si>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</si>
  <si>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</si>
  <si>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</si>
  <si>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</si>
  <si>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</si>
  <si>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</si>
  <si>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</si>
  <si>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</si>
  <si>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</si>
  <si>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</si>
  <si>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</si>
  <si>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</si>
  <si>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</si>
  <si>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</si>
  <si>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</si>
  <si>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</si>
  <si>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</si>
  <si>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</si>
  <si>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</si>
  <si>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</si>
  <si>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</si>
  <si>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</si>
  <si>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</si>
  <si>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</si>
  <si>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</si>
  <si>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</si>
  <si>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>Đất cơ sở tín ngưỡng (TIN)</t>
  </si>
  <si>
    <t>CDS</t>
  </si>
  <si>
    <t>Đất xây dựng cơ sở văn hóa (DVH)</t>
  </si>
  <si>
    <t>TCN</t>
  </si>
  <si>
    <t>Chi nhánh Văn phòng đăng ký đất đai Hướng Hóa</t>
  </si>
  <si>
    <t>Trần Nhật Hoàng</t>
  </si>
  <si>
    <t>BẢNG TỔNG HỢP DIỆN TÍCH ĐẤT THU HỒI
TÊN DỰ ÁN: PHÁT TRIỂN ĐÔ THỊ DỌC HÀNH LANG TIỂU VÙNG SÔNG MÊ KÔNG
HẠNG MỤC: ĐƯỜNG ĐOÀN BÁ THỪA
ĐỊA ĐIỂM: THỊ TRẤN LAO BẢO - HUYỆN HƯỚNG HÓA - QUẢNG TRỊ</t>
  </si>
  <si>
    <t>Trần Trường Sinh</t>
  </si>
  <si>
    <t>DANH SÁCH THU HỒI
TÊN DỰ ÁN: PHÁT TRIỂN ĐÔ THỊ DỌC HÀNH LANG TIỂU VÙNG SÔNG MÊ KÔNG
HẠNG MỤC: ĐƯỜNG HÙNG VƯƠNG
ĐỊA ĐIỂM: THỊ TRẤN KHE SANH - HUYỆN HƯỚNG HÓA - QUẢNG TRỊ</t>
  </si>
  <si>
    <t>Đinh Đông</t>
  </si>
  <si>
    <t>Lê Thị Hồng</t>
  </si>
  <si>
    <t>Hà Thị Cẩm Châu</t>
  </si>
  <si>
    <t>Nguyễn Thanh Nghị</t>
  </si>
  <si>
    <t>Lê Thị Cầm</t>
  </si>
  <si>
    <t>Đinh Nồm</t>
  </si>
  <si>
    <t>Đinh Tuấn</t>
  </si>
  <si>
    <t>Lê Thao</t>
  </si>
  <si>
    <t>Lê Đức Thành</t>
  </si>
  <si>
    <t>Lê Ngãn</t>
  </si>
  <si>
    <t>Lê Đức Tấn</t>
  </si>
  <si>
    <t>Lê Tân tách thửa tặng cho</t>
  </si>
  <si>
    <t>Lê Đức Tuân</t>
  </si>
  <si>
    <t>Lê Khoa</t>
  </si>
  <si>
    <t>Lê Thị Gái</t>
  </si>
  <si>
    <t>Lê Tri</t>
  </si>
  <si>
    <t>Lê Trí</t>
  </si>
  <si>
    <t>Hoàng Thị Liễu</t>
  </si>
  <si>
    <t>Đinh Thị Chắt (Lê Đức Tuấn)</t>
  </si>
  <si>
    <t>Lê Văn Châu</t>
  </si>
  <si>
    <t>Nguyễn Văn Hòa (Đào Thị Hồng Sen)</t>
  </si>
  <si>
    <t>Lê Đức Thuận</t>
  </si>
  <si>
    <t>Hồ Tất Vỹ</t>
  </si>
  <si>
    <t>UBND thị trấn</t>
  </si>
  <si>
    <t>Hồ Minh Hải</t>
  </si>
  <si>
    <t>BHK</t>
  </si>
  <si>
    <t>NTS</t>
  </si>
  <si>
    <t>DCS</t>
  </si>
  <si>
    <t>UBND thị trấn Khe Sanh</t>
  </si>
  <si>
    <t>Lê Khánh Vũ</t>
  </si>
  <si>
    <t>Nguyễn Xuân Hữu</t>
  </si>
  <si>
    <t>Lê Đức Quân</t>
  </si>
  <si>
    <t>Lê Thị Diệp</t>
  </si>
  <si>
    <t>Lê Thị Tín</t>
  </si>
  <si>
    <t>Lê Thị Tuyết</t>
  </si>
  <si>
    <t>Nguyễn Chí Hiếu</t>
  </si>
  <si>
    <t>Ngày     tháng     năm 2022</t>
  </si>
  <si>
    <t>Ngày     tháng    năm 2022</t>
  </si>
  <si>
    <t>Đã ký</t>
  </si>
  <si>
    <t>Lê Thị Sương</t>
  </si>
  <si>
    <t>Lê Đức Thông</t>
  </si>
  <si>
    <t>Nguyễn Đức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</si>
</sst>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13">
    <xf numFmtId="0" fontId="0" fillId="0" borderId="0" xfId="0"/>
    <xf numFmtId="0" fontId="19" fillId="0" borderId="0" xfId="0" applyFont="1"/>
    <xf numFmtId="0" fontId="23" fillId="0" borderId="10" xfId="42" applyFont="1" applyBorder="1" applyAlignment="1">
      <alignment horizontal="center" vertical="center" wrapText="1"/>
    </xf>
    <xf numFmtId="0" fontId="23" fillId="0" borderId="11" xfId="42" applyNumberFormat="1" applyFont="1" applyBorder="1" applyAlignment="1">
      <alignment horizontal="center" vertical="center" wrapText="1"/>
    </xf>
    <xf numFmtId="0" fontId="23" fillId="0" borderId="12" xfId="42" applyNumberFormat="1" applyFont="1" applyBorder="1" applyAlignment="1">
      <alignment horizontal="center" vertical="center" wrapText="1"/>
    </xf>
    <xf numFmtId="0" fontId="23" fillId="0" borderId="13" xfId="42" applyNumberFormat="1" applyFont="1" applyBorder="1" applyAlignment="1">
      <alignment horizontal="center" vertical="center" wrapText="1"/>
    </xf>
    <xf numFmtId="164" fontId="23" fillId="0" borderId="17" xfId="42" applyNumberFormat="1" applyFont="1" applyBorder="1" applyAlignment="1">
      <alignment horizontal="center" vertical="center" wrapText="1"/>
    </xf>
    <xf numFmtId="0" fontId="24" fillId="0" borderId="18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164" fontId="23" fillId="0" borderId="0" xfId="42" applyNumberFormat="1" applyFont="1" applyBorder="1" applyAlignment="1">
      <alignment horizontal="center" vertical="center" wrapText="1"/>
    </xf>
    <xf numFmtId="0" fontId="24" fillId="0" borderId="0" xfId="42" applyFont="1" applyBorder="1" applyAlignment="1">
      <alignment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horizontal="center" vertical="center"/>
    </xf>
    <xf numFmtId="164" fontId="27" fillId="0" borderId="0" xfId="42" applyNumberFormat="1" applyFont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1" fontId="31" fillId="18" borderId="17" xfId="0" applyNumberFormat="1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1" fontId="33" fillId="0" borderId="17" xfId="0" applyNumberFormat="1" applyFont="1" applyBorder="1" applyAlignment="1">
      <alignment horizontal="center" vertical="center" wrapText="1"/>
    </xf>
    <xf numFmtId="1" fontId="33" fillId="18" borderId="17" xfId="0" applyNumberFormat="1" applyFont="1" applyFill="1" applyBorder="1" applyAlignment="1">
      <alignment horizontal="center" vertical="center" wrapText="1"/>
    </xf>
    <xf numFmtId="1" fontId="33" fillId="0" borderId="17" xfId="0" applyNumberFormat="1" applyFont="1" applyFill="1" applyBorder="1" applyAlignment="1" applyProtection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0" fontId="33" fillId="0" borderId="17" xfId="0" applyFont="1" applyFill="1" applyBorder="1" applyAlignment="1" applyProtection="1">
      <alignment horizontal="center" vertical="center"/>
    </xf>
    <xf numFmtId="1" fontId="33" fillId="0" borderId="17" xfId="0" applyNumberFormat="1" applyFont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/>
    <xf numFmtId="1" fontId="34" fillId="0" borderId="0" xfId="0" applyNumberFormat="1" applyFont="1" applyAlignment="1">
      <alignment horizontal="center"/>
    </xf>
    <xf numFmtId="1" fontId="31" fillId="0" borderId="0" xfId="0" applyNumberFormat="1" applyFont="1"/>
    <xf numFmtId="2" fontId="33" fillId="0" borderId="0" xfId="0" applyNumberFormat="1" applyFont="1" applyAlignment="1">
      <alignment horizontal="center"/>
    </xf>
    <xf numFmtId="1" fontId="31" fillId="0" borderId="0" xfId="0" applyNumberFormat="1" applyFont="1" applyAlignment="1"/>
    <xf numFmtId="1" fontId="34" fillId="0" borderId="0" xfId="0" applyNumberFormat="1" applyFont="1"/>
    <xf numFmtId="0" fontId="34" fillId="0" borderId="0" xfId="0" applyFont="1"/>
    <xf numFmtId="1" fontId="31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" fontId="35" fillId="0" borderId="0" xfId="0" applyNumberFormat="1" applyFont="1"/>
    <xf numFmtId="164" fontId="35" fillId="0" borderId="0" xfId="0" applyNumberFormat="1" applyFont="1" applyAlignment="1">
      <alignment horizontal="center"/>
    </xf>
    <xf numFmtId="1" fontId="36" fillId="0" borderId="0" xfId="0" applyNumberFormat="1" applyFont="1"/>
    <xf numFmtId="0" fontId="35" fillId="0" borderId="0" xfId="0" applyFont="1"/>
    <xf numFmtId="2" fontId="36" fillId="0" borderId="0" xfId="0" applyNumberFormat="1" applyFont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/>
    <xf numFmtId="1" fontId="37" fillId="0" borderId="0" xfId="0" applyNumberFormat="1" applyFont="1"/>
    <xf numFmtId="0" fontId="3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/>
    <xf numFmtId="0" fontId="19" fillId="19" borderId="0" xfId="0" quotePrefix="1" applyFont="1" applyFill="1"/>
    <xf numFmtId="0" fontId="24" fillId="0" borderId="27" xfId="42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3" fillId="0" borderId="28" xfId="42" applyNumberFormat="1" applyFont="1" applyBorder="1" applyAlignment="1">
      <alignment horizontal="center" vertical="center" wrapText="1"/>
    </xf>
    <xf numFmtId="0" fontId="23" fillId="0" borderId="29" xfId="42" applyNumberFormat="1" applyFont="1" applyBorder="1" applyAlignment="1">
      <alignment horizontal="center" vertical="center" wrapText="1"/>
    </xf>
    <xf numFmtId="0" fontId="23" fillId="0" borderId="30" xfId="42" applyNumberFormat="1" applyFont="1" applyBorder="1" applyAlignment="1">
      <alignment horizontal="center" vertical="center" wrapText="1"/>
    </xf>
    <xf numFmtId="0" fontId="24" fillId="0" borderId="31" xfId="42" applyFont="1" applyBorder="1" applyAlignment="1">
      <alignment horizontal="center" vertical="center" wrapText="1"/>
    </xf>
    <xf numFmtId="0" fontId="24" fillId="0" borderId="32" xfId="42" applyFont="1" applyBorder="1" applyAlignment="1">
      <alignment horizontal="center" vertical="center" wrapText="1"/>
    </xf>
    <xf numFmtId="164" fontId="24" fillId="0" borderId="32" xfId="42" applyNumberFormat="1" applyFont="1" applyBorder="1" applyAlignment="1">
      <alignment horizontal="center" vertical="center" wrapText="1"/>
    </xf>
    <xf numFmtId="164" fontId="24" fillId="0" borderId="33" xfId="42" applyNumberFormat="1" applyFont="1" applyBorder="1" applyAlignment="1">
      <alignment horizontal="center" vertical="center" wrapText="1"/>
    </xf>
    <xf numFmtId="0" fontId="24" fillId="0" borderId="34" xfId="42" applyFont="1" applyBorder="1" applyAlignment="1">
      <alignment horizontal="center" vertical="center" wrapText="1"/>
    </xf>
    <xf numFmtId="0" fontId="24" fillId="0" borderId="35" xfId="42" applyFont="1" applyBorder="1" applyAlignment="1">
      <alignment horizontal="center" vertical="center" wrapText="1"/>
    </xf>
    <xf numFmtId="164" fontId="24" fillId="0" borderId="35" xfId="42" applyNumberFormat="1" applyFont="1" applyBorder="1" applyAlignment="1">
      <alignment horizontal="center" vertical="center" wrapText="1"/>
    </xf>
    <xf numFmtId="164" fontId="24" fillId="0" borderId="36" xfId="42" applyNumberFormat="1" applyFont="1" applyBorder="1" applyAlignment="1">
      <alignment horizontal="center" vertical="center" wrapText="1"/>
    </xf>
    <xf numFmtId="0" fontId="19" fillId="19" borderId="0" xfId="0" applyFont="1" applyFill="1"/>
    <xf numFmtId="0" fontId="23" fillId="0" borderId="32" xfId="42" applyNumberFormat="1" applyFont="1" applyBorder="1" applyAlignment="1">
      <alignment horizontal="center" vertical="center" wrapText="1"/>
    </xf>
    <xf numFmtId="0" fontId="24" fillId="0" borderId="37" xfId="42" applyNumberFormat="1" applyFont="1" applyBorder="1" applyAlignment="1">
      <alignment horizontal="center" vertical="center" wrapText="1"/>
    </xf>
    <xf numFmtId="0" fontId="23" fillId="0" borderId="35" xfId="42" applyNumberFormat="1" applyFont="1" applyBorder="1" applyAlignment="1">
      <alignment horizontal="center" vertical="center" wrapText="1"/>
    </xf>
    <xf numFmtId="0" fontId="23" fillId="0" borderId="38" xfId="42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/>
    </xf>
    <xf numFmtId="49" fontId="33" fillId="0" borderId="17" xfId="0" applyNumberFormat="1" applyFont="1" applyFill="1" applyBorder="1" applyAlignment="1" applyProtection="1">
      <alignment horizontal="center" vertical="center"/>
    </xf>
    <xf numFmtId="0" fontId="32" fillId="0" borderId="24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19" fillId="0" borderId="17" xfId="0" applyFont="1" applyBorder="1"/>
    <xf numFmtId="0" fontId="31" fillId="0" borderId="25" xfId="0" applyFont="1" applyBorder="1" applyAlignment="1">
      <alignment horizontal="center" vertical="center" wrapText="1"/>
    </xf>
    <xf numFmtId="49" fontId="31" fillId="0" borderId="25" xfId="0" applyNumberFormat="1" applyFont="1" applyBorder="1" applyAlignment="1">
      <alignment horizontal="center" vertical="center" wrapText="1"/>
    </xf>
    <xf numFmtId="1" fontId="31" fillId="0" borderId="25" xfId="0" applyNumberFormat="1" applyFont="1" applyBorder="1" applyAlignment="1">
      <alignment horizontal="center" vertical="center" wrapText="1"/>
    </xf>
    <xf numFmtId="0" fontId="21" fillId="0" borderId="0" xfId="42" applyNumberFormat="1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6" fillId="0" borderId="0" xfId="42" applyNumberFormat="1" applyFont="1" applyFill="1" applyBorder="1" applyAlignment="1">
      <alignment horizontal="center" vertical="center"/>
    </xf>
    <xf numFmtId="0" fontId="23" fillId="0" borderId="1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16" xfId="42" applyFont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3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0" xfId="42" applyFont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8" fillId="18" borderId="0" xfId="0" applyFont="1" applyFill="1" applyBorder="1" applyAlignment="1">
      <alignment horizontal="center" vertical="center" wrapText="1"/>
    </xf>
    <xf numFmtId="0" fontId="39" fillId="0" borderId="0" xfId="0" applyFont="1" applyBorder="1"/>
    <xf numFmtId="0" fontId="29" fillId="18" borderId="0" xfId="0" applyFont="1" applyFill="1" applyBorder="1" applyAlignment="1">
      <alignment horizontal="center" vertical="top"/>
    </xf>
    <xf numFmtId="0" fontId="40" fillId="0" borderId="0" xfId="0" applyFont="1" applyBorder="1"/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F17"/>
  <sheetViews>
    <sheetView view="pageBreakPreview" zoomScale="70" zoomScaleNormal="100" zoomScaleSheetLayoutView="70" workbookViewId="0">
      <selection activeCell="D8" sqref="D8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82" t="s">
        <v>39</v>
      </c>
      <c r="B1" s="83"/>
      <c r="C1" s="83"/>
      <c r="D1" s="83"/>
      <c r="E1" s="83"/>
      <c r="F1" s="83"/>
    </row>
    <row r="2" spans="1:6" ht="43.5" customHeight="1" thickBot="1" x14ac:dyDescent="0.3">
      <c r="A2" s="84" t="s">
        <v>4</v>
      </c>
      <c r="B2" s="84"/>
      <c r="C2" s="84"/>
      <c r="D2" s="84"/>
      <c r="E2" s="84"/>
      <c r="F2" s="84"/>
    </row>
    <row r="3" spans="1:6" ht="56.25" customHeight="1" x14ac:dyDescent="0.25">
      <c r="A3" s="2" t="s">
        <v>5</v>
      </c>
      <c r="B3" s="3" t="s">
        <v>6</v>
      </c>
      <c r="C3" s="3" t="s">
        <v>2</v>
      </c>
      <c r="D3" s="3" t="s">
        <v>7</v>
      </c>
      <c r="E3" s="4" t="s">
        <v>8</v>
      </c>
      <c r="F3" s="5" t="s">
        <v>9</v>
      </c>
    </row>
    <row r="4" spans="1:6" ht="33" customHeight="1" x14ac:dyDescent="0.25">
      <c r="A4" s="54">
        <v>1</v>
      </c>
      <c r="B4" s="55" t="s">
        <v>36</v>
      </c>
      <c r="C4" s="55" t="s">
        <v>35</v>
      </c>
      <c r="D4" s="56">
        <f t="array" ref="D4">SUMIFS(HungVuong!$J$6:$J$45,HungVuong!$E$6:$E$45,"DVH")</f>
        <v>0</v>
      </c>
      <c r="E4" s="57">
        <f>SUMIFS(HungVuong!$I$6:$I$45,HungVuong!$E$6:$E$45,"DVH")</f>
        <v>0</v>
      </c>
      <c r="F4" s="58"/>
    </row>
    <row r="5" spans="1:6" ht="30" customHeight="1" x14ac:dyDescent="0.25">
      <c r="A5" s="59">
        <v>2</v>
      </c>
      <c r="B5" s="60" t="s">
        <v>34</v>
      </c>
      <c r="C5" s="61" t="s">
        <v>33</v>
      </c>
      <c r="D5" s="68">
        <f>SUMIFS(HungVuong!$J$6:$J$45,HungVuong!$E$6:$E$45,"TIN")</f>
        <v>0</v>
      </c>
      <c r="E5" s="69">
        <f t="array" ref="E5">SUMIFS(HungVuong!$I$6:$I$45,HungVuong!$E$6:$E$45,"TIN")</f>
        <v>0</v>
      </c>
      <c r="F5" s="62"/>
    </row>
    <row r="6" spans="1:6" ht="30" customHeight="1" x14ac:dyDescent="0.25">
      <c r="A6" s="63">
        <v>3</v>
      </c>
      <c r="B6" s="64" t="s">
        <v>10</v>
      </c>
      <c r="C6" s="65" t="s">
        <v>11</v>
      </c>
      <c r="D6" s="70">
        <f t="array" ref="D6">SUMIFS(HungVuong!$J$6:$J$45,HungVuong!$E$6:$E$45,"ODT+CLN")+SUMIFS(HungVuong!$J$6:$J$45,HungVuong!$E$6:$E$45,"CLN")</f>
        <v>0</v>
      </c>
      <c r="E6" s="71">
        <f t="array" ref="E6">SUMIFS(HungVuong!$I$6:$I$45,HungVuong!$E$6:$E$45,"ODT+CLN")+SUMIFS(HungVuong!$I$6:$I$45,HungVuong!$E$6:$E$45,"CLN")</f>
        <v>551</v>
      </c>
      <c r="F6" s="66"/>
    </row>
    <row r="7" spans="1:6" ht="30" customHeight="1" x14ac:dyDescent="0.25">
      <c r="A7" s="86" t="s">
        <v>12</v>
      </c>
      <c r="B7" s="87"/>
      <c r="C7" s="88"/>
      <c r="D7" s="6">
        <f>SUM(D4:D6)</f>
        <v>0</v>
      </c>
      <c r="E7" s="6">
        <f>SUM(E4:E6)</f>
        <v>551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89" t="s">
        <v>13</v>
      </c>
      <c r="B9" s="89"/>
      <c r="C9" s="89"/>
      <c r="D9" s="89"/>
      <c r="E9" s="89"/>
      <c r="F9" s="89"/>
    </row>
    <row r="10" spans="1:6" ht="30" customHeight="1" x14ac:dyDescent="0.25">
      <c r="A10" s="90" t="s">
        <v>14</v>
      </c>
      <c r="B10" s="90"/>
      <c r="C10" s="90"/>
      <c r="D10" s="90"/>
      <c r="E10" s="90"/>
      <c r="F10" s="90"/>
    </row>
    <row r="11" spans="1:6" ht="30" customHeight="1" x14ac:dyDescent="0.25">
      <c r="A11" s="90" t="s">
        <v>37</v>
      </c>
      <c r="B11" s="90"/>
      <c r="C11" s="90"/>
      <c r="D11" s="90"/>
      <c r="E11" s="90"/>
      <c r="F11" s="90"/>
    </row>
    <row r="12" spans="1:6" ht="30" customHeight="1" x14ac:dyDescent="0.25">
      <c r="A12" s="91" t="s">
        <v>15</v>
      </c>
      <c r="B12" s="91"/>
      <c r="C12" s="91"/>
      <c r="D12" s="91"/>
      <c r="E12" s="91"/>
      <c r="F12" s="91"/>
    </row>
    <row r="13" spans="1:6" ht="30" customHeight="1" x14ac:dyDescent="0.25">
      <c r="A13" s="92"/>
      <c r="B13" s="92"/>
      <c r="C13" s="92"/>
      <c r="D13" s="92"/>
      <c r="E13" s="92"/>
      <c r="F13" s="92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50"/>
      <c r="B15" s="50"/>
      <c r="C15" s="50"/>
      <c r="D15" s="50"/>
      <c r="E15" s="50"/>
      <c r="F15" s="50"/>
    </row>
    <row r="16" spans="1:6" ht="30" customHeight="1" x14ac:dyDescent="0.25">
      <c r="A16" s="50"/>
      <c r="B16" s="50"/>
      <c r="C16" s="50"/>
      <c r="D16" s="50"/>
      <c r="E16" s="50"/>
      <c r="F16" s="50"/>
    </row>
    <row r="17" spans="1:6" ht="30" customHeight="1" x14ac:dyDescent="0.25">
      <c r="A17" s="85" t="s">
        <v>38</v>
      </c>
      <c r="B17" s="85"/>
      <c r="C17" s="85"/>
      <c r="D17" s="85"/>
      <c r="E17" s="85"/>
      <c r="F17" s="85"/>
    </row>
  </sheetData>
  <mergeCells count="9">
    <mergeCell ref="A1:F1"/>
    <mergeCell ref="A2:F2"/>
    <mergeCell ref="A17:F17"/>
    <mergeCell ref="A7:C7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S58"/>
  <sheetViews>
    <sheetView tabSelected="1" view="pageBreakPreview" topLeftCell="A40" zoomScale="85" zoomScaleNormal="100" zoomScaleSheetLayoutView="85" workbookViewId="0">
      <selection activeCell="A7" sqref="A7:XFD7"/>
    </sheetView>
  </sheetViews>
  <sheetFormatPr defaultRowHeight="15" x14ac:dyDescent="0.25"/>
  <cols>
    <col min="1" max="1" width="9.140625" style="1"/>
    <col min="2" max="2" width="34.57031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3" width="17.42578125" style="1" bestFit="1" customWidth="1"/>
    <col min="14" max="16384" width="9.140625" style="1"/>
  </cols>
  <sheetData>
    <row r="1" spans="1:19" ht="78" customHeight="1" x14ac:dyDescent="0.3">
      <c r="A1" s="103" t="s">
        <v>41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4"/>
    </row>
    <row r="2" spans="1:19" ht="7.5" customHeight="1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4"/>
    </row>
    <row r="3" spans="1:19" ht="15.75" customHeight="1" thickTop="1" x14ac:dyDescent="0.25">
      <c r="A3" s="107" t="s">
        <v>5</v>
      </c>
      <c r="B3" s="109" t="s">
        <v>16</v>
      </c>
      <c r="C3" s="109" t="s">
        <v>17</v>
      </c>
      <c r="D3" s="109" t="s">
        <v>1</v>
      </c>
      <c r="E3" s="109" t="s">
        <v>2</v>
      </c>
      <c r="F3" s="109" t="s">
        <v>18</v>
      </c>
      <c r="G3" s="109" t="s">
        <v>19</v>
      </c>
      <c r="H3" s="109" t="s">
        <v>20</v>
      </c>
      <c r="I3" s="109"/>
      <c r="J3" s="109"/>
      <c r="K3" s="109" t="s">
        <v>21</v>
      </c>
      <c r="L3" s="111" t="s">
        <v>22</v>
      </c>
      <c r="N3" s="53" t="str">
        <f>IFERROR(VLOOKUP(#REF!&amp;$D$3&amp;#REF!,CHOOSE({1,2},#REF!&amp;#REF!&amp;#REF!,#REF!),2,0),"")</f>
        <v/>
      </c>
    </row>
    <row r="4" spans="1:19" ht="15.75" customHeight="1" x14ac:dyDescent="0.25">
      <c r="A4" s="108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2"/>
    </row>
    <row r="5" spans="1:19" ht="36.75" customHeight="1" x14ac:dyDescent="0.25">
      <c r="A5" s="108"/>
      <c r="B5" s="110"/>
      <c r="C5" s="110"/>
      <c r="D5" s="110"/>
      <c r="E5" s="110"/>
      <c r="F5" s="110"/>
      <c r="G5" s="110"/>
      <c r="H5" s="15" t="s">
        <v>23</v>
      </c>
      <c r="I5" s="15" t="s">
        <v>24</v>
      </c>
      <c r="J5" s="15" t="s">
        <v>25</v>
      </c>
      <c r="K5" s="110"/>
      <c r="L5" s="112"/>
    </row>
    <row r="6" spans="1:19" ht="36.75" customHeight="1" x14ac:dyDescent="0.25">
      <c r="A6" s="16">
        <v>1</v>
      </c>
      <c r="B6" s="17" t="s">
        <v>42</v>
      </c>
      <c r="C6" s="72">
        <v>74</v>
      </c>
      <c r="D6" s="72">
        <v>287</v>
      </c>
      <c r="E6" s="17" t="s">
        <v>3</v>
      </c>
      <c r="F6" s="17">
        <v>1542</v>
      </c>
      <c r="G6" s="17"/>
      <c r="H6" s="18">
        <f t="shared" ref="H6:H31" si="0">I6+J6</f>
        <v>3</v>
      </c>
      <c r="I6" s="19">
        <v>3</v>
      </c>
      <c r="J6" s="19"/>
      <c r="K6" s="20">
        <f t="shared" ref="K6:K31" si="1">F6-H6</f>
        <v>1539</v>
      </c>
      <c r="L6" s="21" t="s">
        <v>80</v>
      </c>
    </row>
    <row r="7" spans="1:19" ht="36.75" customHeight="1" x14ac:dyDescent="0.25">
      <c r="A7" s="16">
        <v>4</v>
      </c>
      <c r="B7" s="17" t="s">
        <v>43</v>
      </c>
      <c r="C7" s="73">
        <v>74</v>
      </c>
      <c r="D7" s="74">
        <v>202</v>
      </c>
      <c r="E7" s="22" t="s">
        <v>3</v>
      </c>
      <c r="F7" s="23">
        <v>279</v>
      </c>
      <c r="G7" s="17" t="str">
        <f t="array" ref="G7">IFERROR(VLOOKUP(C7&amp;D7,CHOOSE({1,2},#REF!&amp;#REF!,#REF!),2,0),"")</f>
        <v/>
      </c>
      <c r="H7" s="18">
        <f t="shared" si="0"/>
        <v>1</v>
      </c>
      <c r="I7" s="20">
        <v>1</v>
      </c>
      <c r="J7" s="20"/>
      <c r="K7" s="20">
        <f t="shared" si="1"/>
        <v>278</v>
      </c>
      <c r="L7" s="21" t="s">
        <v>80</v>
      </c>
      <c r="M7" s="51"/>
      <c r="N7" s="51"/>
      <c r="O7" s="51"/>
      <c r="P7" s="51"/>
      <c r="Q7" s="51"/>
      <c r="R7" s="51"/>
      <c r="S7" s="51"/>
    </row>
    <row r="8" spans="1:19" ht="36.75" customHeight="1" x14ac:dyDescent="0.25">
      <c r="A8" s="16">
        <v>5</v>
      </c>
      <c r="B8" s="17" t="s">
        <v>44</v>
      </c>
      <c r="C8" s="72">
        <v>74</v>
      </c>
      <c r="D8" s="72">
        <v>192</v>
      </c>
      <c r="E8" s="17" t="s">
        <v>3</v>
      </c>
      <c r="F8" s="17">
        <v>365</v>
      </c>
      <c r="G8" s="17" t="str">
        <f t="array" ref="G8">IFERROR(VLOOKUP(C8&amp;D8,CHOOSE({1,2},#REF!&amp;#REF!,#REF!),2,0),"")</f>
        <v/>
      </c>
      <c r="H8" s="18">
        <f t="shared" si="0"/>
        <v>12</v>
      </c>
      <c r="I8" s="19">
        <v>12</v>
      </c>
      <c r="J8" s="19"/>
      <c r="K8" s="20">
        <f t="shared" si="1"/>
        <v>353</v>
      </c>
      <c r="L8" s="21" t="s">
        <v>80</v>
      </c>
    </row>
    <row r="9" spans="1:19" ht="36.75" customHeight="1" x14ac:dyDescent="0.25">
      <c r="A9" s="16">
        <v>6</v>
      </c>
      <c r="B9" s="17" t="s">
        <v>45</v>
      </c>
      <c r="C9" s="72">
        <v>74</v>
      </c>
      <c r="D9" s="72">
        <v>193</v>
      </c>
      <c r="E9" s="17" t="s">
        <v>3</v>
      </c>
      <c r="F9" s="17">
        <v>180</v>
      </c>
      <c r="G9" s="17" t="str">
        <f t="array" ref="G9">IFERROR(VLOOKUP(C9&amp;D9,CHOOSE({1,2},#REF!&amp;#REF!,#REF!),2,0),"")</f>
        <v/>
      </c>
      <c r="H9" s="18">
        <f t="shared" si="0"/>
        <v>2</v>
      </c>
      <c r="I9" s="19">
        <v>2</v>
      </c>
      <c r="J9" s="19"/>
      <c r="K9" s="20">
        <f t="shared" si="1"/>
        <v>178</v>
      </c>
      <c r="L9" s="21" t="s">
        <v>80</v>
      </c>
    </row>
    <row r="10" spans="1:19" s="51" customFormat="1" ht="39.950000000000003" customHeight="1" x14ac:dyDescent="0.25">
      <c r="A10" s="16">
        <v>7</v>
      </c>
      <c r="B10" s="17" t="s">
        <v>46</v>
      </c>
      <c r="C10" s="73">
        <v>74</v>
      </c>
      <c r="D10" s="74">
        <v>153</v>
      </c>
      <c r="E10" s="22" t="s">
        <v>3</v>
      </c>
      <c r="F10" s="23">
        <v>263</v>
      </c>
      <c r="G10" s="17" t="str">
        <f t="array" ref="G10">IFERROR(VLOOKUP(C10&amp;D10,CHOOSE({1,2},#REF!&amp;#REF!,#REF!),2,0),"")</f>
        <v/>
      </c>
      <c r="H10" s="18">
        <f t="shared" si="0"/>
        <v>4</v>
      </c>
      <c r="I10" s="20">
        <v>4</v>
      </c>
      <c r="J10" s="20"/>
      <c r="K10" s="20">
        <f t="shared" si="1"/>
        <v>259</v>
      </c>
      <c r="L10" s="21" t="s">
        <v>80</v>
      </c>
      <c r="N10" s="1"/>
      <c r="O10" s="1"/>
      <c r="P10" s="1"/>
      <c r="Q10" s="1"/>
      <c r="R10" s="1"/>
      <c r="S10" s="1"/>
    </row>
    <row r="11" spans="1:19" ht="36.75" customHeight="1" x14ac:dyDescent="0.25">
      <c r="A11" s="16">
        <v>9</v>
      </c>
      <c r="B11" s="17" t="s">
        <v>47</v>
      </c>
      <c r="C11" s="73">
        <v>74</v>
      </c>
      <c r="D11" s="74">
        <v>152</v>
      </c>
      <c r="E11" s="22" t="s">
        <v>3</v>
      </c>
      <c r="F11" s="23">
        <v>216</v>
      </c>
      <c r="G11" s="17" t="str">
        <f t="array" ref="G11">IFERROR(VLOOKUP(C11&amp;D11,CHOOSE({1,2},#REF!&amp;#REF!,#REF!),2,0),"")</f>
        <v/>
      </c>
      <c r="H11" s="18">
        <f t="shared" si="0"/>
        <v>5</v>
      </c>
      <c r="I11" s="20">
        <v>5</v>
      </c>
      <c r="J11" s="20"/>
      <c r="K11" s="20">
        <f t="shared" si="1"/>
        <v>211</v>
      </c>
      <c r="L11" s="21" t="s">
        <v>80</v>
      </c>
      <c r="M11" s="51"/>
      <c r="N11" s="51"/>
      <c r="O11" s="51"/>
      <c r="P11" s="51"/>
      <c r="Q11" s="51"/>
      <c r="R11" s="51"/>
      <c r="S11" s="51"/>
    </row>
    <row r="12" spans="1:19" ht="36.75" customHeight="1" x14ac:dyDescent="0.25">
      <c r="A12" s="16">
        <v>10</v>
      </c>
      <c r="B12" s="17" t="s">
        <v>48</v>
      </c>
      <c r="C12" s="73">
        <v>74</v>
      </c>
      <c r="D12" s="74">
        <v>151</v>
      </c>
      <c r="E12" s="22" t="s">
        <v>3</v>
      </c>
      <c r="F12" s="23">
        <v>204</v>
      </c>
      <c r="G12" s="17" t="str">
        <f t="array" ref="G12">IFERROR(VLOOKUP(C12&amp;D12,CHOOSE({1,2},#REF!&amp;#REF!,#REF!),2,0),"")</f>
        <v/>
      </c>
      <c r="H12" s="18">
        <f t="shared" si="0"/>
        <v>8</v>
      </c>
      <c r="I12" s="20">
        <v>8</v>
      </c>
      <c r="J12" s="20"/>
      <c r="K12" s="20">
        <f t="shared" si="1"/>
        <v>196</v>
      </c>
      <c r="L12" s="21" t="s">
        <v>80</v>
      </c>
      <c r="M12" s="51"/>
    </row>
    <row r="13" spans="1:19" ht="36.75" customHeight="1" x14ac:dyDescent="0.25">
      <c r="A13" s="16">
        <v>11</v>
      </c>
      <c r="B13" s="17" t="s">
        <v>49</v>
      </c>
      <c r="C13" s="72">
        <v>74</v>
      </c>
      <c r="D13" s="72">
        <v>150</v>
      </c>
      <c r="E13" s="17" t="s">
        <v>3</v>
      </c>
      <c r="F13" s="17">
        <v>359</v>
      </c>
      <c r="G13" s="17" t="str">
        <f t="array" ref="G13">IFERROR(VLOOKUP(C13&amp;D13,CHOOSE({1,2},#REF!&amp;#REF!,#REF!),2,0),"")</f>
        <v/>
      </c>
      <c r="H13" s="18">
        <f t="shared" si="0"/>
        <v>14</v>
      </c>
      <c r="I13" s="19">
        <v>14</v>
      </c>
      <c r="J13" s="19"/>
      <c r="K13" s="20">
        <f t="shared" si="1"/>
        <v>345</v>
      </c>
      <c r="L13" s="21" t="s">
        <v>80</v>
      </c>
    </row>
    <row r="14" spans="1:19" s="51" customFormat="1" ht="39.950000000000003" customHeight="1" x14ac:dyDescent="0.25">
      <c r="A14" s="16">
        <v>12</v>
      </c>
      <c r="B14" s="17" t="s">
        <v>50</v>
      </c>
      <c r="C14" s="72">
        <v>74</v>
      </c>
      <c r="D14" s="72">
        <v>641</v>
      </c>
      <c r="E14" s="17" t="s">
        <v>3</v>
      </c>
      <c r="F14" s="17">
        <v>297</v>
      </c>
      <c r="G14" s="17"/>
      <c r="H14" s="18">
        <f t="shared" si="0"/>
        <v>11</v>
      </c>
      <c r="I14" s="19">
        <v>11</v>
      </c>
      <c r="J14" s="19"/>
      <c r="K14" s="20">
        <f t="shared" si="1"/>
        <v>286</v>
      </c>
      <c r="L14" s="21" t="s">
        <v>80</v>
      </c>
      <c r="M14" s="1"/>
      <c r="N14" s="1"/>
      <c r="O14" s="1"/>
      <c r="P14" s="1"/>
      <c r="Q14" s="1"/>
      <c r="R14" s="1"/>
      <c r="S14" s="1"/>
    </row>
    <row r="15" spans="1:19" s="51" customFormat="1" ht="39.950000000000003" customHeight="1" x14ac:dyDescent="0.25">
      <c r="A15" s="16">
        <v>13</v>
      </c>
      <c r="B15" s="17" t="s">
        <v>83</v>
      </c>
      <c r="C15" s="72">
        <v>74</v>
      </c>
      <c r="D15" s="72">
        <v>640</v>
      </c>
      <c r="E15" s="17" t="s">
        <v>3</v>
      </c>
      <c r="F15" s="17">
        <v>263</v>
      </c>
      <c r="G15" s="17" t="str">
        <f t="array" ref="G15">IFERROR(VLOOKUP(C15&amp;D15,CHOOSE({1,2},#REF!&amp;#REF!,#REF!),2,0),"")</f>
        <v/>
      </c>
      <c r="H15" s="18">
        <f t="shared" si="0"/>
        <v>13</v>
      </c>
      <c r="I15" s="19">
        <v>13</v>
      </c>
      <c r="J15" s="19"/>
      <c r="K15" s="20">
        <f t="shared" si="1"/>
        <v>250</v>
      </c>
      <c r="L15" s="21"/>
      <c r="M15" s="1"/>
      <c r="N15" s="1"/>
      <c r="O15" s="1"/>
      <c r="P15" s="1"/>
      <c r="Q15" s="1"/>
      <c r="R15" s="1"/>
      <c r="S15" s="1"/>
    </row>
    <row r="16" spans="1:19" ht="36.75" customHeight="1" x14ac:dyDescent="0.25">
      <c r="A16" s="16">
        <v>16</v>
      </c>
      <c r="B16" s="17" t="s">
        <v>51</v>
      </c>
      <c r="C16" s="72">
        <v>74</v>
      </c>
      <c r="D16" s="72">
        <v>101</v>
      </c>
      <c r="E16" s="17" t="s">
        <v>3</v>
      </c>
      <c r="F16" s="17">
        <v>599</v>
      </c>
      <c r="G16" s="17" t="str">
        <f t="array" ref="G16">IFERROR(VLOOKUP(C16&amp;D16,CHOOSE({1,2},#REF!&amp;#REF!,#REF!),2,0),"")</f>
        <v/>
      </c>
      <c r="H16" s="18">
        <f t="shared" si="0"/>
        <v>40</v>
      </c>
      <c r="I16" s="19">
        <v>40</v>
      </c>
      <c r="J16" s="19"/>
      <c r="K16" s="20">
        <f t="shared" si="1"/>
        <v>559</v>
      </c>
      <c r="L16" s="21" t="s">
        <v>80</v>
      </c>
      <c r="M16" s="1" t="e">
        <f>#REF!</f>
        <v>#REF!</v>
      </c>
    </row>
    <row r="17" spans="1:19" s="51" customFormat="1" ht="39.950000000000003" customHeight="1" x14ac:dyDescent="0.25">
      <c r="A17" s="16">
        <v>18</v>
      </c>
      <c r="B17" s="17" t="s">
        <v>73</v>
      </c>
      <c r="C17" s="73">
        <v>74</v>
      </c>
      <c r="D17" s="74">
        <v>246</v>
      </c>
      <c r="E17" s="22" t="s">
        <v>3</v>
      </c>
      <c r="F17" s="23">
        <v>242</v>
      </c>
      <c r="G17" s="17" t="str">
        <f t="array" ref="G17">IFERROR(VLOOKUP(C17&amp;D17,CHOOSE({1,2},#REF!&amp;#REF!,#REF!),2,0),"")</f>
        <v/>
      </c>
      <c r="H17" s="18">
        <f t="shared" si="0"/>
        <v>41</v>
      </c>
      <c r="I17" s="20">
        <v>41</v>
      </c>
      <c r="J17" s="20"/>
      <c r="K17" s="20">
        <f t="shared" si="1"/>
        <v>201</v>
      </c>
      <c r="L17" s="21" t="s">
        <v>80</v>
      </c>
      <c r="N17" s="1"/>
      <c r="O17" s="1"/>
      <c r="P17" s="1"/>
      <c r="Q17" s="1"/>
      <c r="R17" s="1"/>
      <c r="S17" s="1"/>
    </row>
    <row r="18" spans="1:19" s="51" customFormat="1" ht="39.950000000000003" customHeight="1" x14ac:dyDescent="0.25">
      <c r="A18" s="16">
        <v>19</v>
      </c>
      <c r="B18" s="17" t="s">
        <v>52</v>
      </c>
      <c r="C18" s="73">
        <v>74</v>
      </c>
      <c r="D18" s="74">
        <v>530</v>
      </c>
      <c r="E18" s="22" t="s">
        <v>3</v>
      </c>
      <c r="F18" s="23">
        <v>144</v>
      </c>
      <c r="G18" s="17" t="str">
        <f t="array" ref="G18">IFERROR(VLOOKUP(C18&amp;D18,CHOOSE({1,2},#REF!&amp;#REF!,#REF!),2,0),"")</f>
        <v/>
      </c>
      <c r="H18" s="18">
        <f t="shared" si="0"/>
        <v>19</v>
      </c>
      <c r="I18" s="20">
        <v>19</v>
      </c>
      <c r="J18" s="20"/>
      <c r="K18" s="20">
        <f t="shared" si="1"/>
        <v>125</v>
      </c>
      <c r="L18" s="21" t="s">
        <v>80</v>
      </c>
    </row>
    <row r="19" spans="1:19" s="51" customFormat="1" ht="39.950000000000003" customHeight="1" x14ac:dyDescent="0.25">
      <c r="A19" s="16">
        <v>20</v>
      </c>
      <c r="B19" s="17" t="s">
        <v>74</v>
      </c>
      <c r="C19" s="72">
        <v>74</v>
      </c>
      <c r="D19" s="72">
        <v>538</v>
      </c>
      <c r="E19" s="17" t="s">
        <v>3</v>
      </c>
      <c r="F19" s="17">
        <v>112</v>
      </c>
      <c r="G19" s="17" t="str">
        <f t="array" ref="G19">IFERROR(VLOOKUP(C19&amp;D19,CHOOSE({1,2},#REF!&amp;#REF!,#REF!),2,0),"")</f>
        <v/>
      </c>
      <c r="H19" s="18">
        <f t="shared" si="0"/>
        <v>13</v>
      </c>
      <c r="I19" s="19">
        <v>13</v>
      </c>
      <c r="J19" s="19"/>
      <c r="K19" s="20">
        <f t="shared" si="1"/>
        <v>99</v>
      </c>
      <c r="L19" s="21" t="s">
        <v>80</v>
      </c>
      <c r="M19" s="1"/>
      <c r="N19" s="1"/>
      <c r="O19" s="1"/>
      <c r="P19" s="1"/>
      <c r="Q19" s="1"/>
      <c r="R19" s="1"/>
      <c r="S19" s="1"/>
    </row>
    <row r="20" spans="1:19" ht="36.75" customHeight="1" x14ac:dyDescent="0.25">
      <c r="A20" s="16">
        <v>21</v>
      </c>
      <c r="B20" s="17" t="s">
        <v>81</v>
      </c>
      <c r="C20" s="72">
        <v>74</v>
      </c>
      <c r="D20" s="72">
        <v>538</v>
      </c>
      <c r="E20" s="17" t="s">
        <v>3</v>
      </c>
      <c r="F20" s="17">
        <v>119</v>
      </c>
      <c r="G20" s="17" t="str">
        <f t="array" ref="G20">IFERROR(VLOOKUP(C20&amp;D20,CHOOSE({1,2},#REF!&amp;#REF!,#REF!),2,0),"")</f>
        <v/>
      </c>
      <c r="H20" s="18">
        <f t="shared" si="0"/>
        <v>13</v>
      </c>
      <c r="I20" s="19">
        <v>13</v>
      </c>
      <c r="J20" s="19"/>
      <c r="K20" s="20">
        <f t="shared" si="1"/>
        <v>106</v>
      </c>
      <c r="L20" s="21" t="s">
        <v>80</v>
      </c>
      <c r="S20" s="1" t="str">
        <f>IFERROR(VLOOKUP(C20&amp;$D$3&amp;D20,CHOOSE({1,2},#REF!&amp;#REF!&amp;#REF!,#REF!),2,0),"")</f>
        <v/>
      </c>
    </row>
    <row r="21" spans="1:19" ht="36.75" customHeight="1" x14ac:dyDescent="0.25">
      <c r="A21" s="16">
        <v>22</v>
      </c>
      <c r="B21" s="17" t="s">
        <v>75</v>
      </c>
      <c r="C21" s="72">
        <v>74</v>
      </c>
      <c r="D21" s="72">
        <v>528</v>
      </c>
      <c r="E21" s="17" t="s">
        <v>3</v>
      </c>
      <c r="F21" s="17">
        <v>153</v>
      </c>
      <c r="G21" s="17" t="str">
        <f t="array" ref="G21">IFERROR(VLOOKUP(C21&amp;D21,CHOOSE({1,2},#REF!&amp;#REF!,#REF!),2,0),"")</f>
        <v/>
      </c>
      <c r="H21" s="18">
        <f t="shared" si="0"/>
        <v>14</v>
      </c>
      <c r="I21" s="19">
        <v>14</v>
      </c>
      <c r="J21" s="19"/>
      <c r="K21" s="20">
        <f t="shared" si="1"/>
        <v>139</v>
      </c>
      <c r="L21" s="21" t="s">
        <v>80</v>
      </c>
      <c r="M21" s="78"/>
    </row>
    <row r="22" spans="1:19" ht="36.75" customHeight="1" x14ac:dyDescent="0.25">
      <c r="A22" s="16">
        <v>23</v>
      </c>
      <c r="B22" s="17" t="s">
        <v>75</v>
      </c>
      <c r="C22" s="72">
        <v>74</v>
      </c>
      <c r="D22" s="72">
        <v>529</v>
      </c>
      <c r="E22" s="17" t="s">
        <v>3</v>
      </c>
      <c r="F22" s="17">
        <v>135</v>
      </c>
      <c r="G22" s="17" t="str">
        <f t="array" ref="G22">IFERROR(VLOOKUP(C22&amp;D22,CHOOSE({1,2},#REF!&amp;#REF!,#REF!),2,0),"")</f>
        <v/>
      </c>
      <c r="H22" s="18">
        <f t="shared" si="0"/>
        <v>12</v>
      </c>
      <c r="I22" s="19">
        <v>12</v>
      </c>
      <c r="J22" s="19"/>
      <c r="K22" s="20">
        <f t="shared" si="1"/>
        <v>123</v>
      </c>
      <c r="L22" s="21" t="s">
        <v>80</v>
      </c>
      <c r="N22" s="51"/>
      <c r="O22" s="51"/>
      <c r="P22" s="51"/>
      <c r="Q22" s="51"/>
      <c r="R22" s="51"/>
      <c r="S22" s="51"/>
    </row>
    <row r="23" spans="1:19" s="51" customFormat="1" ht="39.950000000000003" customHeight="1" x14ac:dyDescent="0.25">
      <c r="A23" s="16">
        <v>24</v>
      </c>
      <c r="B23" s="17" t="s">
        <v>49</v>
      </c>
      <c r="C23" s="73">
        <v>74</v>
      </c>
      <c r="D23" s="74">
        <v>102</v>
      </c>
      <c r="E23" s="22" t="s">
        <v>67</v>
      </c>
      <c r="F23" s="23">
        <v>262</v>
      </c>
      <c r="G23" s="17" t="str">
        <f t="array" ref="G23">IFERROR(VLOOKUP(C23&amp;D23,CHOOSE({1,2},#REF!&amp;#REF!,#REF!),2,0),"")</f>
        <v/>
      </c>
      <c r="H23" s="18">
        <f t="shared" si="0"/>
        <v>27</v>
      </c>
      <c r="I23" s="20">
        <v>27</v>
      </c>
      <c r="J23" s="20"/>
      <c r="K23" s="20">
        <f t="shared" si="1"/>
        <v>235</v>
      </c>
      <c r="L23" s="21" t="s">
        <v>80</v>
      </c>
    </row>
    <row r="24" spans="1:19" s="51" customFormat="1" ht="39.950000000000003" customHeight="1" x14ac:dyDescent="0.25">
      <c r="A24" s="16">
        <v>25</v>
      </c>
      <c r="B24" s="17" t="s">
        <v>76</v>
      </c>
      <c r="C24" s="73">
        <v>74</v>
      </c>
      <c r="D24" s="74">
        <v>536</v>
      </c>
      <c r="E24" s="22" t="s">
        <v>3</v>
      </c>
      <c r="F24" s="23">
        <v>142</v>
      </c>
      <c r="G24" s="17" t="str">
        <f t="array" ref="G24">IFERROR(VLOOKUP(C24&amp;D24,CHOOSE({1,2},#REF!&amp;#REF!,#REF!),2,0),"")</f>
        <v/>
      </c>
      <c r="H24" s="18">
        <f t="shared" si="0"/>
        <v>11</v>
      </c>
      <c r="I24" s="20">
        <v>11</v>
      </c>
      <c r="J24" s="20"/>
      <c r="K24" s="20">
        <f t="shared" si="1"/>
        <v>131</v>
      </c>
      <c r="L24" s="21" t="s">
        <v>80</v>
      </c>
      <c r="N24" s="1"/>
      <c r="O24" s="1"/>
      <c r="P24" s="1"/>
      <c r="Q24" s="1"/>
      <c r="R24" s="1"/>
      <c r="S24" s="1"/>
    </row>
    <row r="25" spans="1:19" s="51" customFormat="1" ht="39.950000000000003" customHeight="1" x14ac:dyDescent="0.25">
      <c r="A25" s="16">
        <v>26</v>
      </c>
      <c r="B25" s="17" t="s">
        <v>54</v>
      </c>
      <c r="C25" s="73">
        <v>74</v>
      </c>
      <c r="D25" s="74">
        <v>527</v>
      </c>
      <c r="E25" s="22" t="s">
        <v>3</v>
      </c>
      <c r="F25" s="23">
        <v>146</v>
      </c>
      <c r="G25" s="17" t="str">
        <f t="array" ref="G25">IFERROR(VLOOKUP(C25&amp;D25,CHOOSE({1,2},#REF!&amp;#REF!,#REF!),2,0),"")</f>
        <v/>
      </c>
      <c r="H25" s="18">
        <f t="shared" si="0"/>
        <v>10</v>
      </c>
      <c r="I25" s="20">
        <v>10</v>
      </c>
      <c r="J25" s="20"/>
      <c r="K25" s="20">
        <f t="shared" si="1"/>
        <v>136</v>
      </c>
      <c r="L25" s="21" t="s">
        <v>80</v>
      </c>
    </row>
    <row r="26" spans="1:19" ht="36.75" customHeight="1" x14ac:dyDescent="0.25">
      <c r="A26" s="16">
        <v>27</v>
      </c>
      <c r="B26" s="17" t="s">
        <v>55</v>
      </c>
      <c r="C26" s="72">
        <v>69</v>
      </c>
      <c r="D26" s="72">
        <v>292</v>
      </c>
      <c r="E26" s="17" t="s">
        <v>3</v>
      </c>
      <c r="F26" s="17">
        <v>2806</v>
      </c>
      <c r="G26" s="17" t="str">
        <f t="array" ref="G26">IFERROR(VLOOKUP(C26&amp;D26,CHOOSE({1,2},#REF!&amp;#REF!,#REF!),2,0),"")</f>
        <v/>
      </c>
      <c r="H26" s="18">
        <f t="shared" si="0"/>
        <v>10</v>
      </c>
      <c r="I26" s="19">
        <v>10</v>
      </c>
      <c r="J26" s="19"/>
      <c r="K26" s="20">
        <f t="shared" si="1"/>
        <v>2796</v>
      </c>
      <c r="L26" s="21" t="s">
        <v>80</v>
      </c>
    </row>
    <row r="27" spans="1:19" ht="36.75" customHeight="1" x14ac:dyDescent="0.25">
      <c r="A27" s="16">
        <v>28</v>
      </c>
      <c r="B27" s="17" t="s">
        <v>55</v>
      </c>
      <c r="C27" s="73">
        <v>69</v>
      </c>
      <c r="D27" s="74">
        <v>292</v>
      </c>
      <c r="E27" s="22" t="s">
        <v>3</v>
      </c>
      <c r="F27" s="23">
        <v>2806</v>
      </c>
      <c r="G27" s="17" t="str">
        <f t="array" ref="G27">IFERROR(VLOOKUP(C27&amp;D27,CHOOSE({1,2},#REF!&amp;#REF!,#REF!),2,0),"")</f>
        <v/>
      </c>
      <c r="H27" s="18">
        <f t="shared" si="0"/>
        <v>3</v>
      </c>
      <c r="I27" s="20">
        <v>3</v>
      </c>
      <c r="J27" s="20"/>
      <c r="K27" s="20">
        <f t="shared" si="1"/>
        <v>2803</v>
      </c>
      <c r="L27" s="21" t="s">
        <v>80</v>
      </c>
      <c r="M27" s="77" t="s">
        <v>53</v>
      </c>
      <c r="N27" s="51"/>
      <c r="O27" s="51"/>
      <c r="P27" s="51"/>
      <c r="Q27" s="51"/>
      <c r="R27" s="51"/>
      <c r="S27" s="51"/>
    </row>
    <row r="28" spans="1:19" s="51" customFormat="1" ht="39.950000000000003" customHeight="1" x14ac:dyDescent="0.25">
      <c r="A28" s="16">
        <v>29</v>
      </c>
      <c r="B28" s="17" t="s">
        <v>56</v>
      </c>
      <c r="C28" s="72">
        <v>74</v>
      </c>
      <c r="D28" s="72">
        <v>614</v>
      </c>
      <c r="E28" s="17" t="s">
        <v>3</v>
      </c>
      <c r="F28" s="17">
        <v>168</v>
      </c>
      <c r="G28" s="17" t="str">
        <f t="array" ref="G28">IFERROR(VLOOKUP(C28&amp;D28,CHOOSE({1,2},#REF!&amp;#REF!,#REF!),2,0),"")</f>
        <v/>
      </c>
      <c r="H28" s="18">
        <f t="shared" si="0"/>
        <v>10</v>
      </c>
      <c r="I28" s="19">
        <v>10</v>
      </c>
      <c r="J28" s="19"/>
      <c r="K28" s="20">
        <f t="shared" si="1"/>
        <v>158</v>
      </c>
      <c r="L28" s="21" t="s">
        <v>80</v>
      </c>
      <c r="M28" s="1"/>
      <c r="N28" s="1"/>
      <c r="O28" s="1"/>
      <c r="P28" s="1"/>
      <c r="Q28" s="1"/>
      <c r="R28" s="1"/>
      <c r="S28" s="1"/>
    </row>
    <row r="29" spans="1:19" s="51" customFormat="1" ht="39.950000000000003" customHeight="1" x14ac:dyDescent="0.25">
      <c r="A29" s="16">
        <v>30</v>
      </c>
      <c r="B29" s="17" t="s">
        <v>56</v>
      </c>
      <c r="C29" s="72">
        <v>74</v>
      </c>
      <c r="D29" s="72">
        <v>613</v>
      </c>
      <c r="E29" s="17" t="s">
        <v>3</v>
      </c>
      <c r="F29" s="17">
        <v>201</v>
      </c>
      <c r="G29" s="17" t="str">
        <f t="array" ref="G29">IFERROR(VLOOKUP(C29&amp;D29,CHOOSE({1,2},#REF!&amp;#REF!,#REF!),2,0),"")</f>
        <v/>
      </c>
      <c r="H29" s="18">
        <f t="shared" si="0"/>
        <v>11</v>
      </c>
      <c r="I29" s="19">
        <v>11</v>
      </c>
      <c r="J29" s="19"/>
      <c r="K29" s="20">
        <f t="shared" si="1"/>
        <v>190</v>
      </c>
      <c r="L29" s="21" t="s">
        <v>80</v>
      </c>
      <c r="M29" s="67"/>
      <c r="N29" s="1"/>
      <c r="O29" s="1"/>
      <c r="P29" s="1"/>
      <c r="Q29" s="1"/>
      <c r="R29" s="1"/>
      <c r="S29" s="1"/>
    </row>
    <row r="30" spans="1:19" s="51" customFormat="1" ht="39.950000000000003" customHeight="1" x14ac:dyDescent="0.25">
      <c r="A30" s="16">
        <v>31</v>
      </c>
      <c r="B30" s="17" t="s">
        <v>57</v>
      </c>
      <c r="C30" s="72">
        <v>74</v>
      </c>
      <c r="D30" s="72">
        <v>194</v>
      </c>
      <c r="E30" s="17" t="s">
        <v>3</v>
      </c>
      <c r="F30" s="17">
        <v>352</v>
      </c>
      <c r="G30" s="17" t="str">
        <f t="array" ref="G30">IFERROR(VLOOKUP(C30&amp;D30,CHOOSE({1,2},#REF!&amp;#REF!,#REF!),2,0),"")</f>
        <v/>
      </c>
      <c r="H30" s="18">
        <f t="shared" si="0"/>
        <v>23</v>
      </c>
      <c r="I30" s="19">
        <v>23</v>
      </c>
      <c r="J30" s="19"/>
      <c r="K30" s="20">
        <f t="shared" si="1"/>
        <v>329</v>
      </c>
      <c r="L30" s="21" t="s">
        <v>80</v>
      </c>
      <c r="M30" s="1"/>
      <c r="N30" s="1"/>
      <c r="O30" s="1"/>
      <c r="P30" s="1"/>
      <c r="Q30" s="1"/>
      <c r="R30" s="1"/>
      <c r="S30" s="1" t="str">
        <f>IFERROR(VLOOKUP(C30&amp;$D$3&amp;D30,CHOOSE({1,2},#REF!&amp;#REF!&amp;#REF!,#REF!),2,0),"")</f>
        <v/>
      </c>
    </row>
    <row r="31" spans="1:19" s="51" customFormat="1" ht="39.950000000000003" customHeight="1" x14ac:dyDescent="0.25">
      <c r="A31" s="16">
        <v>32</v>
      </c>
      <c r="B31" s="17" t="s">
        <v>57</v>
      </c>
      <c r="C31" s="72">
        <v>74</v>
      </c>
      <c r="D31" s="72">
        <v>70</v>
      </c>
      <c r="E31" s="17" t="s">
        <v>3</v>
      </c>
      <c r="F31" s="17">
        <v>255</v>
      </c>
      <c r="G31" s="17" t="str">
        <f t="array" ref="G31">IFERROR(VLOOKUP(C31&amp;D31,CHOOSE({1,2},#REF!&amp;#REF!,#REF!),2,0),"")</f>
        <v/>
      </c>
      <c r="H31" s="18">
        <f t="shared" si="0"/>
        <v>27</v>
      </c>
      <c r="I31" s="19">
        <v>27</v>
      </c>
      <c r="J31" s="19"/>
      <c r="K31" s="20">
        <f t="shared" si="1"/>
        <v>228</v>
      </c>
      <c r="L31" s="21" t="s">
        <v>80</v>
      </c>
      <c r="M31" s="1"/>
      <c r="N31" s="1"/>
      <c r="O31" s="1"/>
      <c r="P31" s="1"/>
      <c r="Q31" s="1"/>
      <c r="R31" s="1"/>
      <c r="S31" s="1"/>
    </row>
    <row r="32" spans="1:19" s="51" customFormat="1" ht="39.950000000000003" customHeight="1" x14ac:dyDescent="0.25">
      <c r="A32" s="16">
        <v>33</v>
      </c>
      <c r="B32" s="17" t="s">
        <v>58</v>
      </c>
      <c r="C32" s="72">
        <v>74</v>
      </c>
      <c r="D32" s="72">
        <v>195</v>
      </c>
      <c r="E32" s="17" t="s">
        <v>3</v>
      </c>
      <c r="F32" s="17">
        <v>393</v>
      </c>
      <c r="G32" s="17" t="str">
        <f t="array" ref="G32">IFERROR(VLOOKUP(C32&amp;D32,CHOOSE({1,2},#REF!&amp;#REF!,#REF!),2,0),"")</f>
        <v/>
      </c>
      <c r="H32" s="18">
        <f t="shared" ref="H32:H45" si="2">I32+J32</f>
        <v>23</v>
      </c>
      <c r="I32" s="19">
        <v>23</v>
      </c>
      <c r="J32" s="19"/>
      <c r="K32" s="20">
        <f t="shared" ref="K32:K45" si="3">F32-H32</f>
        <v>370</v>
      </c>
      <c r="L32" s="21" t="s">
        <v>80</v>
      </c>
      <c r="M32" s="1"/>
      <c r="N32" s="1"/>
      <c r="O32" s="1"/>
      <c r="P32" s="1"/>
      <c r="Q32" s="1"/>
      <c r="R32" s="1"/>
      <c r="S32" s="1"/>
    </row>
    <row r="33" spans="1:19" s="51" customFormat="1" ht="39.950000000000003" customHeight="1" x14ac:dyDescent="0.25">
      <c r="A33" s="16">
        <v>34</v>
      </c>
      <c r="B33" s="17" t="s">
        <v>59</v>
      </c>
      <c r="C33" s="72">
        <v>74</v>
      </c>
      <c r="D33" s="72">
        <v>10</v>
      </c>
      <c r="E33" s="17" t="s">
        <v>68</v>
      </c>
      <c r="F33" s="17">
        <v>233</v>
      </c>
      <c r="G33" s="17" t="str">
        <f t="array" ref="G33">IFERROR(VLOOKUP(C33&amp;D33,CHOOSE({1,2},#REF!&amp;#REF!,#REF!),2,0),"")</f>
        <v/>
      </c>
      <c r="H33" s="18">
        <f t="shared" si="2"/>
        <v>8</v>
      </c>
      <c r="I33" s="19">
        <v>8</v>
      </c>
      <c r="J33" s="19"/>
      <c r="K33" s="20">
        <f t="shared" si="3"/>
        <v>225</v>
      </c>
      <c r="L33" s="21" t="s">
        <v>80</v>
      </c>
      <c r="M33" s="1"/>
      <c r="N33" s="1"/>
      <c r="O33" s="1"/>
      <c r="P33" s="1"/>
      <c r="Q33" s="1"/>
      <c r="R33" s="1"/>
      <c r="S33" s="1"/>
    </row>
    <row r="34" spans="1:19" ht="36.75" customHeight="1" x14ac:dyDescent="0.25">
      <c r="A34" s="16">
        <v>35</v>
      </c>
      <c r="B34" s="17" t="s">
        <v>60</v>
      </c>
      <c r="C34" s="73">
        <v>74</v>
      </c>
      <c r="D34" s="74">
        <v>149</v>
      </c>
      <c r="E34" s="22" t="s">
        <v>3</v>
      </c>
      <c r="F34" s="23">
        <v>450</v>
      </c>
      <c r="G34" s="17" t="str">
        <f t="array" ref="G34">IFERROR(VLOOKUP(C34&amp;D34,CHOOSE({1,2},#REF!&amp;#REF!,#REF!),2,0),"")</f>
        <v/>
      </c>
      <c r="H34" s="18">
        <f t="shared" si="2"/>
        <v>29</v>
      </c>
      <c r="I34" s="20">
        <v>29</v>
      </c>
      <c r="J34" s="20"/>
      <c r="K34" s="20">
        <f t="shared" si="3"/>
        <v>421</v>
      </c>
      <c r="L34" s="21" t="s">
        <v>80</v>
      </c>
      <c r="M34" s="51"/>
      <c r="N34" s="51"/>
      <c r="O34" s="51"/>
      <c r="P34" s="51"/>
      <c r="Q34" s="51"/>
      <c r="R34" s="51"/>
      <c r="S34" s="51"/>
    </row>
    <row r="35" spans="1:19" s="51" customFormat="1" ht="39.950000000000003" customHeight="1" x14ac:dyDescent="0.25">
      <c r="A35" s="16">
        <v>36</v>
      </c>
      <c r="B35" s="17" t="s">
        <v>59</v>
      </c>
      <c r="C35" s="72">
        <v>74</v>
      </c>
      <c r="D35" s="72">
        <v>57</v>
      </c>
      <c r="E35" s="17" t="s">
        <v>68</v>
      </c>
      <c r="F35" s="17">
        <v>124</v>
      </c>
      <c r="G35" s="17" t="str">
        <f t="array" ref="G35">IFERROR(VLOOKUP(C35&amp;D35,CHOOSE({1,2},#REF!&amp;#REF!,#REF!),2,0),"")</f>
        <v/>
      </c>
      <c r="H35" s="18">
        <f t="shared" si="2"/>
        <v>19</v>
      </c>
      <c r="I35" s="19">
        <v>19</v>
      </c>
      <c r="J35" s="19"/>
      <c r="K35" s="20">
        <f t="shared" si="3"/>
        <v>105</v>
      </c>
      <c r="L35" s="21" t="s">
        <v>80</v>
      </c>
      <c r="M35" s="1"/>
      <c r="N35" s="1"/>
      <c r="O35" s="1"/>
      <c r="P35" s="1"/>
      <c r="Q35" s="1"/>
      <c r="R35" s="1"/>
      <c r="S35" s="1"/>
    </row>
    <row r="36" spans="1:19" s="51" customFormat="1" ht="39.950000000000003" customHeight="1" x14ac:dyDescent="0.25">
      <c r="A36" s="16">
        <v>37</v>
      </c>
      <c r="B36" s="17" t="s">
        <v>62</v>
      </c>
      <c r="C36" s="72">
        <v>74</v>
      </c>
      <c r="D36" s="72">
        <v>144</v>
      </c>
      <c r="E36" s="17" t="s">
        <v>3</v>
      </c>
      <c r="F36" s="17">
        <v>130</v>
      </c>
      <c r="G36" s="17"/>
      <c r="H36" s="18">
        <f t="shared" si="2"/>
        <v>10</v>
      </c>
      <c r="I36" s="19">
        <v>10</v>
      </c>
      <c r="J36" s="19"/>
      <c r="K36" s="20">
        <f t="shared" si="3"/>
        <v>120</v>
      </c>
      <c r="L36" s="21" t="s">
        <v>80</v>
      </c>
      <c r="M36" s="1"/>
      <c r="N36" s="1"/>
      <c r="O36" s="1"/>
      <c r="P36" s="1"/>
      <c r="Q36" s="1"/>
      <c r="R36" s="1"/>
      <c r="S36" s="1"/>
    </row>
    <row r="37" spans="1:19" ht="36.75" customHeight="1" x14ac:dyDescent="0.25">
      <c r="A37" s="16">
        <v>38</v>
      </c>
      <c r="B37" s="17" t="s">
        <v>61</v>
      </c>
      <c r="C37" s="72">
        <v>74</v>
      </c>
      <c r="D37" s="72">
        <v>143</v>
      </c>
      <c r="E37" s="17" t="s">
        <v>3</v>
      </c>
      <c r="F37" s="17">
        <v>142</v>
      </c>
      <c r="G37" s="17"/>
      <c r="H37" s="18">
        <f t="shared" si="2"/>
        <v>5</v>
      </c>
      <c r="I37" s="19">
        <v>5</v>
      </c>
      <c r="J37" s="19"/>
      <c r="K37" s="20">
        <f t="shared" si="3"/>
        <v>137</v>
      </c>
      <c r="L37" s="21" t="s">
        <v>80</v>
      </c>
    </row>
    <row r="38" spans="1:19" ht="36.75" customHeight="1" x14ac:dyDescent="0.25">
      <c r="A38" s="16">
        <v>39</v>
      </c>
      <c r="B38" s="17" t="s">
        <v>50</v>
      </c>
      <c r="C38" s="72">
        <v>74</v>
      </c>
      <c r="D38" s="72">
        <v>145</v>
      </c>
      <c r="E38" s="17" t="s">
        <v>3</v>
      </c>
      <c r="F38" s="17">
        <v>164</v>
      </c>
      <c r="G38" s="17"/>
      <c r="H38" s="18">
        <f t="shared" si="2"/>
        <v>10</v>
      </c>
      <c r="I38" s="19">
        <v>10</v>
      </c>
      <c r="J38" s="19"/>
      <c r="K38" s="20">
        <f t="shared" si="3"/>
        <v>154</v>
      </c>
      <c r="L38" s="21" t="s">
        <v>80</v>
      </c>
    </row>
    <row r="39" spans="1:19" ht="36.75" customHeight="1" x14ac:dyDescent="0.25">
      <c r="A39" s="16">
        <v>40</v>
      </c>
      <c r="B39" s="17" t="s">
        <v>63</v>
      </c>
      <c r="C39" s="72">
        <v>74</v>
      </c>
      <c r="D39" s="72">
        <v>109</v>
      </c>
      <c r="E39" s="17" t="s">
        <v>3</v>
      </c>
      <c r="F39" s="17">
        <v>403</v>
      </c>
      <c r="G39" s="17" t="str">
        <f t="array" ref="G39">IFERROR(VLOOKUP(C39&amp;D39,CHOOSE({1,2},#REF!&amp;#REF!,#REF!),2,0),"")</f>
        <v/>
      </c>
      <c r="H39" s="18">
        <f t="shared" si="2"/>
        <v>19</v>
      </c>
      <c r="I39" s="19">
        <v>19</v>
      </c>
      <c r="J39" s="19"/>
      <c r="K39" s="20">
        <f t="shared" si="3"/>
        <v>384</v>
      </c>
      <c r="L39" s="21" t="s">
        <v>80</v>
      </c>
    </row>
    <row r="40" spans="1:19" ht="36.75" customHeight="1" x14ac:dyDescent="0.25">
      <c r="A40" s="16">
        <v>41</v>
      </c>
      <c r="B40" s="17" t="s">
        <v>64</v>
      </c>
      <c r="C40" s="72">
        <v>74</v>
      </c>
      <c r="D40" s="72">
        <v>108</v>
      </c>
      <c r="E40" s="17" t="s">
        <v>3</v>
      </c>
      <c r="F40" s="17">
        <v>291</v>
      </c>
      <c r="G40" s="17"/>
      <c r="H40" s="18">
        <f t="shared" si="2"/>
        <v>13</v>
      </c>
      <c r="I40" s="19">
        <v>13</v>
      </c>
      <c r="J40" s="19"/>
      <c r="K40" s="20">
        <f t="shared" si="3"/>
        <v>278</v>
      </c>
      <c r="L40" s="21" t="s">
        <v>80</v>
      </c>
    </row>
    <row r="41" spans="1:19" s="51" customFormat="1" ht="39.950000000000003" customHeight="1" x14ac:dyDescent="0.25">
      <c r="A41" s="16">
        <v>42</v>
      </c>
      <c r="B41" s="17" t="s">
        <v>82</v>
      </c>
      <c r="C41" s="73">
        <v>74</v>
      </c>
      <c r="D41" s="74">
        <v>103</v>
      </c>
      <c r="E41" s="22" t="s">
        <v>3</v>
      </c>
      <c r="F41" s="23">
        <v>982</v>
      </c>
      <c r="G41" s="17" t="str">
        <f t="array" ref="G41">IFERROR(VLOOKUP(C41&amp;D41,CHOOSE({1,2},#REF!&amp;#REF!,#REF!),2,0),"")</f>
        <v/>
      </c>
      <c r="H41" s="18">
        <f t="shared" si="2"/>
        <v>103</v>
      </c>
      <c r="I41" s="20">
        <v>103</v>
      </c>
      <c r="J41" s="20"/>
      <c r="K41" s="20">
        <f t="shared" si="3"/>
        <v>879</v>
      </c>
      <c r="L41" s="21" t="s">
        <v>80</v>
      </c>
      <c r="N41" s="1"/>
      <c r="O41" s="1"/>
      <c r="P41" s="1"/>
      <c r="Q41" s="1"/>
      <c r="R41" s="1"/>
      <c r="S41" s="1"/>
    </row>
    <row r="42" spans="1:19" s="51" customFormat="1" ht="39.950000000000003" customHeight="1" x14ac:dyDescent="0.25">
      <c r="A42" s="16">
        <v>43</v>
      </c>
      <c r="B42" s="17" t="s">
        <v>65</v>
      </c>
      <c r="C42" s="72">
        <v>74</v>
      </c>
      <c r="D42" s="72">
        <v>59</v>
      </c>
      <c r="E42" s="17" t="s">
        <v>69</v>
      </c>
      <c r="F42" s="17">
        <v>730</v>
      </c>
      <c r="G42" s="17" t="str">
        <f t="array" ref="G42">IFERROR(VLOOKUP(C42&amp;D42,CHOOSE({1,2},#REF!&amp;#REF!,#REF!),2,0),"")</f>
        <v/>
      </c>
      <c r="H42" s="18">
        <f t="shared" si="2"/>
        <v>135</v>
      </c>
      <c r="I42" s="19">
        <v>135</v>
      </c>
      <c r="J42" s="19"/>
      <c r="K42" s="20">
        <f t="shared" si="3"/>
        <v>595</v>
      </c>
      <c r="L42" s="21" t="s">
        <v>80</v>
      </c>
      <c r="M42" s="1"/>
      <c r="N42" s="1"/>
      <c r="O42" s="1"/>
      <c r="P42" s="1"/>
      <c r="Q42" s="1"/>
      <c r="R42" s="1"/>
      <c r="S42" s="1"/>
    </row>
    <row r="43" spans="1:19" s="51" customFormat="1" ht="39.950000000000003" customHeight="1" x14ac:dyDescent="0.25">
      <c r="A43" s="16">
        <v>44</v>
      </c>
      <c r="B43" s="17" t="s">
        <v>65</v>
      </c>
      <c r="C43" s="72">
        <v>74</v>
      </c>
      <c r="D43" s="72">
        <v>639</v>
      </c>
      <c r="E43" s="17" t="s">
        <v>69</v>
      </c>
      <c r="F43" s="17">
        <v>207</v>
      </c>
      <c r="G43" s="17" t="str">
        <f t="array" ref="G43">IFERROR(VLOOKUP(C43&amp;D43,CHOOSE({1,2},#REF!&amp;#REF!,#REF!),2,0),"")</f>
        <v/>
      </c>
      <c r="H43" s="18">
        <f t="shared" si="2"/>
        <v>86</v>
      </c>
      <c r="I43" s="19">
        <v>86</v>
      </c>
      <c r="J43" s="19"/>
      <c r="K43" s="20">
        <f t="shared" si="3"/>
        <v>121</v>
      </c>
      <c r="L43" s="21" t="s">
        <v>80</v>
      </c>
      <c r="M43" s="1"/>
    </row>
    <row r="44" spans="1:19" ht="36.75" customHeight="1" x14ac:dyDescent="0.25">
      <c r="A44" s="16">
        <v>45</v>
      </c>
      <c r="B44" s="17" t="s">
        <v>66</v>
      </c>
      <c r="C44" s="72">
        <v>69</v>
      </c>
      <c r="D44" s="72">
        <v>375</v>
      </c>
      <c r="E44" s="17" t="s">
        <v>0</v>
      </c>
      <c r="F44" s="17">
        <v>159</v>
      </c>
      <c r="G44" s="17"/>
      <c r="H44" s="18">
        <f t="shared" si="2"/>
        <v>1</v>
      </c>
      <c r="I44" s="19">
        <v>1</v>
      </c>
      <c r="J44" s="19"/>
      <c r="K44" s="20">
        <f t="shared" si="3"/>
        <v>158</v>
      </c>
      <c r="L44" s="21" t="s">
        <v>80</v>
      </c>
    </row>
    <row r="45" spans="1:19" ht="36.75" customHeight="1" x14ac:dyDescent="0.25">
      <c r="A45" s="16">
        <v>46</v>
      </c>
      <c r="B45" s="17" t="s">
        <v>66</v>
      </c>
      <c r="C45" s="72">
        <v>69</v>
      </c>
      <c r="D45" s="72">
        <v>332</v>
      </c>
      <c r="E45" s="17" t="s">
        <v>3</v>
      </c>
      <c r="F45" s="17">
        <v>573</v>
      </c>
      <c r="G45" s="17" t="str">
        <f t="array" ref="G45">IFERROR(VLOOKUP(C45&amp;D45,CHOOSE({1,2},#REF!&amp;#REF!,#REF!),2,0),"")</f>
        <v/>
      </c>
      <c r="H45" s="18">
        <f t="shared" si="2"/>
        <v>8</v>
      </c>
      <c r="I45" s="19">
        <v>8</v>
      </c>
      <c r="J45" s="19"/>
      <c r="K45" s="20">
        <f t="shared" si="3"/>
        <v>565</v>
      </c>
      <c r="L45" s="21" t="s">
        <v>80</v>
      </c>
    </row>
    <row r="46" spans="1:19" s="51" customFormat="1" ht="39.950000000000003" customHeight="1" thickBot="1" x14ac:dyDescent="0.3">
      <c r="A46" s="75"/>
      <c r="B46" s="79" t="s">
        <v>23</v>
      </c>
      <c r="C46" s="80"/>
      <c r="D46" s="80"/>
      <c r="E46" s="79"/>
      <c r="F46" s="79">
        <f>SUM(F6:F45)</f>
        <v>17591</v>
      </c>
      <c r="G46" s="79"/>
      <c r="H46" s="81">
        <f>SUM(H6:H45)</f>
        <v>826</v>
      </c>
      <c r="I46" s="81">
        <f>SUM(I6:I45)</f>
        <v>826</v>
      </c>
      <c r="J46" s="81">
        <f>SUM(J6:J45)</f>
        <v>0</v>
      </c>
      <c r="K46" s="81">
        <f>SUM(K6:K45)</f>
        <v>16765</v>
      </c>
      <c r="L46" s="76"/>
      <c r="M46" s="1"/>
      <c r="N46" s="1"/>
      <c r="O46" s="1"/>
      <c r="P46" s="1"/>
      <c r="Q46" s="1"/>
      <c r="R46" s="1"/>
      <c r="S46" s="1"/>
    </row>
    <row r="47" spans="1:19" s="51" customFormat="1" ht="39.950000000000003" customHeight="1" thickTop="1" x14ac:dyDescent="0.25">
      <c r="A47" s="24"/>
      <c r="B47" s="25"/>
      <c r="C47" s="24"/>
      <c r="D47" s="24"/>
      <c r="E47" s="26"/>
      <c r="F47" s="27"/>
      <c r="G47" s="27"/>
      <c r="H47" s="27"/>
      <c r="I47" s="27"/>
      <c r="J47" s="27"/>
      <c r="K47" s="27"/>
      <c r="L47" s="28"/>
    </row>
    <row r="48" spans="1:19" ht="15" customHeight="1" x14ac:dyDescent="0.25">
      <c r="A48" s="29" t="s">
        <v>26</v>
      </c>
      <c r="B48" s="96" t="s">
        <v>78</v>
      </c>
      <c r="C48" s="96"/>
      <c r="D48" s="96"/>
      <c r="E48" s="96"/>
      <c r="F48" s="97" t="s">
        <v>79</v>
      </c>
      <c r="G48" s="98"/>
      <c r="H48" s="98"/>
      <c r="I48" s="98"/>
      <c r="J48" s="98"/>
      <c r="K48" s="98"/>
      <c r="L48" s="98"/>
    </row>
    <row r="49" spans="1:12" s="51" customFormat="1" ht="47.25" customHeight="1" x14ac:dyDescent="0.25">
      <c r="A49" s="30" t="s">
        <v>27</v>
      </c>
      <c r="B49" s="99" t="s">
        <v>32</v>
      </c>
      <c r="C49" s="100"/>
      <c r="D49" s="100"/>
      <c r="E49" s="100"/>
      <c r="F49" s="100" t="s">
        <v>70</v>
      </c>
      <c r="G49" s="101"/>
      <c r="H49" s="101"/>
      <c r="I49" s="101"/>
      <c r="J49" s="101"/>
      <c r="K49" s="101"/>
      <c r="L49" s="101"/>
    </row>
    <row r="50" spans="1:12" x14ac:dyDescent="0.25">
      <c r="A50" s="31"/>
      <c r="B50" s="25" t="s">
        <v>28</v>
      </c>
      <c r="C50" s="102" t="s">
        <v>29</v>
      </c>
      <c r="D50" s="102"/>
      <c r="E50" s="102"/>
      <c r="F50" s="32"/>
      <c r="G50" s="93" t="s">
        <v>30</v>
      </c>
      <c r="H50" s="93"/>
      <c r="I50" s="33"/>
      <c r="J50" s="93" t="s">
        <v>31</v>
      </c>
      <c r="K50" s="93"/>
      <c r="L50" s="34"/>
    </row>
    <row r="51" spans="1:12" x14ac:dyDescent="0.25">
      <c r="A51" s="35"/>
      <c r="B51" s="35"/>
      <c r="C51" s="93"/>
      <c r="D51" s="93"/>
      <c r="E51" s="93"/>
      <c r="F51" s="32"/>
      <c r="G51" s="32"/>
      <c r="H51" s="32"/>
      <c r="I51" s="36"/>
      <c r="J51" s="36"/>
      <c r="K51" s="37"/>
      <c r="L51" s="34"/>
    </row>
    <row r="52" spans="1:12" x14ac:dyDescent="0.25">
      <c r="A52" s="35"/>
      <c r="B52" s="35"/>
      <c r="C52" s="38"/>
      <c r="D52" s="38"/>
      <c r="E52" s="38"/>
      <c r="F52" s="32"/>
      <c r="G52" s="32"/>
      <c r="H52" s="32"/>
      <c r="I52" s="36"/>
      <c r="J52" s="36"/>
      <c r="K52" s="37"/>
      <c r="L52" s="34"/>
    </row>
    <row r="53" spans="1:12" x14ac:dyDescent="0.25">
      <c r="A53" s="39"/>
      <c r="B53" s="40"/>
      <c r="C53" s="41"/>
      <c r="D53" s="39"/>
      <c r="E53" s="42"/>
      <c r="F53" s="43"/>
      <c r="G53" s="43"/>
      <c r="H53" s="43"/>
      <c r="I53" s="39"/>
      <c r="J53" s="41"/>
      <c r="K53" s="44"/>
      <c r="L53" s="45"/>
    </row>
    <row r="54" spans="1:12" x14ac:dyDescent="0.25">
      <c r="A54" s="39"/>
      <c r="B54" s="40"/>
      <c r="C54" s="41"/>
      <c r="D54" s="39"/>
      <c r="E54" s="42"/>
      <c r="F54" s="39"/>
      <c r="G54" s="39"/>
      <c r="H54" s="39"/>
      <c r="I54" s="41"/>
      <c r="J54" s="41"/>
      <c r="K54" s="44"/>
      <c r="L54" s="45"/>
    </row>
    <row r="55" spans="1:12" x14ac:dyDescent="0.25">
      <c r="A55" s="39"/>
      <c r="B55" s="40"/>
      <c r="C55" s="41"/>
      <c r="D55" s="39"/>
      <c r="E55" s="42"/>
      <c r="F55" s="39"/>
      <c r="G55" s="39"/>
      <c r="H55" s="39"/>
      <c r="I55" s="41"/>
      <c r="J55" s="41"/>
      <c r="K55" s="44"/>
      <c r="L55" s="45"/>
    </row>
    <row r="56" spans="1:12" x14ac:dyDescent="0.25">
      <c r="A56" s="46"/>
      <c r="B56" s="47" t="s">
        <v>40</v>
      </c>
      <c r="C56" s="94" t="s">
        <v>77</v>
      </c>
      <c r="D56" s="94"/>
      <c r="E56" s="94"/>
      <c r="F56" s="48"/>
      <c r="G56" s="95" t="s">
        <v>71</v>
      </c>
      <c r="H56" s="95"/>
      <c r="I56" s="49"/>
      <c r="J56" s="95" t="s">
        <v>72</v>
      </c>
      <c r="K56" s="95"/>
      <c r="L56" s="52"/>
    </row>
    <row r="57" spans="1:12" x14ac:dyDescent="0.25">
      <c r="I57" s="41"/>
    </row>
    <row r="58" spans="1:12" x14ac:dyDescent="0.25">
      <c r="I58" s="41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51:E51"/>
    <mergeCell ref="C56:E56"/>
    <mergeCell ref="G56:H56"/>
    <mergeCell ref="J56:K56"/>
    <mergeCell ref="B48:E48"/>
    <mergeCell ref="F48:L48"/>
    <mergeCell ref="B49:E49"/>
    <mergeCell ref="F49:L49"/>
    <mergeCell ref="C50:E50"/>
    <mergeCell ref="G50:H50"/>
    <mergeCell ref="J50:K50"/>
  </mergeCells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HungVuong</vt:lpstr>
      <vt:lpstr>HungVuong!Print_Area</vt:lpstr>
      <vt:lpstr>HungVuong!Print_Titles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Administrator</cp:lastModifiedBy>
  <cp:lastPrinted>2022-05-11T03:06:57Z</cp:lastPrinted>
  <dcterms:created xsi:type="dcterms:W3CDTF">2015-04-08T08:13:10Z</dcterms:created>
  <dcterms:modified xsi:type="dcterms:W3CDTF">2022-07-06T03:00:09Z</dcterms:modified>
</cp:coreProperties>
</file>