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8.CoQuan\SODO\Huong Lap\HuongLap337\"/>
    </mc:Choice>
  </mc:AlternateContent>
  <bookViews>
    <workbookView xWindow="0" yWindow="0" windowWidth="20490" windowHeight="7755"/>
  </bookViews>
  <sheets>
    <sheet name="DS" sheetId="3" r:id="rId1"/>
    <sheet name="TH" sheetId="4" r:id="rId2"/>
  </sheets>
  <externalReferences>
    <externalReference r:id="rId3"/>
  </externalReferences>
  <definedNames>
    <definedName name="_xlnm.Print_Area" localSheetId="0">DS!$A$1:$L$45</definedName>
    <definedName name="_xlnm.Print_Area" localSheetId="1">TH!$A$1:$F$19</definedName>
  </definedNames>
  <calcPr calcId="152511"/>
</workbook>
</file>

<file path=xl/calcChain.xml><?xml version="1.0" encoding="utf-8"?>
<calcChain xmlns="http://schemas.openxmlformats.org/spreadsheetml/2006/main">
  <c r="H7" i="3" l="1"/>
  <c r="K7" i="3" s="1"/>
  <c r="H8" i="3"/>
  <c r="G18" i="3"/>
  <c r="G19" i="3"/>
  <c r="G20" i="3"/>
  <c r="G21" i="3"/>
  <c r="G22" i="3"/>
  <c r="G23" i="3"/>
  <c r="G24" i="3"/>
  <c r="G25" i="3"/>
  <c r="G9" i="3"/>
  <c r="G10" i="3"/>
  <c r="G11" i="3"/>
  <c r="G12" i="3"/>
  <c r="G13" i="3"/>
  <c r="G14" i="3"/>
  <c r="G6" i="3"/>
  <c r="F35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K8" i="3"/>
  <c r="H9" i="3"/>
  <c r="K9" i="3" s="1"/>
  <c r="H10" i="3"/>
  <c r="K10" i="3" s="1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19" i="3"/>
  <c r="K19" i="3" s="1"/>
  <c r="H20" i="3"/>
  <c r="K20" i="3" s="1"/>
  <c r="H21" i="3"/>
  <c r="K21" i="3" s="1"/>
  <c r="H22" i="3"/>
  <c r="K22" i="3" s="1"/>
  <c r="H23" i="3"/>
  <c r="K23" i="3" s="1"/>
  <c r="H24" i="3"/>
  <c r="K24" i="3" s="1"/>
  <c r="H25" i="3"/>
  <c r="K25" i="3" s="1"/>
  <c r="H26" i="3"/>
  <c r="K26" i="3" s="1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6" i="3"/>
  <c r="K6" i="3" s="1"/>
  <c r="A6" i="3"/>
  <c r="A7" i="3" s="1"/>
  <c r="A8" i="3" s="1"/>
  <c r="A9" i="3" l="1"/>
  <c r="A10" i="3" s="1"/>
  <c r="A11" i="3" l="1"/>
  <c r="A12" i="3" l="1"/>
  <c r="A13" i="3"/>
  <c r="A14" i="3" l="1"/>
  <c r="A15" i="3" s="1"/>
  <c r="A16" i="3" l="1"/>
  <c r="A17" i="3" l="1"/>
  <c r="A18" i="3"/>
  <c r="A19" i="3" s="1"/>
  <c r="A20" i="3" l="1"/>
  <c r="A21" i="3" s="1"/>
  <c r="A22" i="3" s="1"/>
  <c r="A23" i="3" s="1"/>
  <c r="J35" i="3"/>
  <c r="I35" i="3"/>
  <c r="M6" i="3"/>
  <c r="H35" i="3"/>
  <c r="N3" i="3"/>
  <c r="D5" i="4" l="1"/>
  <c r="D8" i="4"/>
  <c r="D4" i="4"/>
  <c r="E5" i="4"/>
  <c r="E6" i="4"/>
  <c r="E7" i="4"/>
  <c r="E8" i="4"/>
  <c r="E4" i="4"/>
  <c r="D6" i="4"/>
  <c r="D7" i="4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K35" i="3"/>
  <c r="D9" i="4" l="1"/>
  <c r="E9" i="4"/>
</calcChain>
</file>

<file path=xl/sharedStrings.xml><?xml version="1.0" encoding="utf-8"?>
<sst xmlns="http://schemas.openxmlformats.org/spreadsheetml/2006/main" count="120" uniqueCount="82">
  <si>
    <t>NHK</t>
  </si>
  <si>
    <t>LNK</t>
  </si>
  <si>
    <t>Hồ Văn Xy</t>
  </si>
  <si>
    <t>Hồ Văn Xa</t>
  </si>
  <si>
    <t>Hồ Minh Thày</t>
  </si>
  <si>
    <t>Số thửa</t>
  </si>
  <si>
    <t>Hồ Văn Xôn</t>
  </si>
  <si>
    <t>Nguyễn Quốc Thắng</t>
  </si>
  <si>
    <t>LUC</t>
  </si>
  <si>
    <t>Hồ Văn Dần</t>
  </si>
  <si>
    <t>Hồ Văn Lô ( Pả Chất )</t>
  </si>
  <si>
    <t>Hồ Luân ( Pả Kha )</t>
  </si>
  <si>
    <t>Hồ Văn Hoa</t>
  </si>
  <si>
    <t>Hồ Ma Ôm</t>
  </si>
  <si>
    <t>CLN</t>
  </si>
  <si>
    <t>Hồ Quân ( Pả Ta Ơn )</t>
  </si>
  <si>
    <t>Hồ Văn Dột</t>
  </si>
  <si>
    <t>Hồ Văn Xói ( Pả Chương )</t>
  </si>
  <si>
    <t>Hồ Văn Du</t>
  </si>
  <si>
    <t>Loại đất</t>
  </si>
  <si>
    <t>Hồ Văn Mát</t>
  </si>
  <si>
    <t>Hồ Văn Tỉu ( Hồ Văn Huệ )</t>
  </si>
  <si>
    <t>Hồ Văn Rôm</t>
  </si>
  <si>
    <t>Hồ Văn Nỉ</t>
  </si>
  <si>
    <t>Hồ Thị Xa Lã ( Pỉ Thoàng )</t>
  </si>
  <si>
    <t>Hồ Văn Chúc</t>
  </si>
  <si>
    <t>Hồ Văn Kỳ ( Cam )</t>
  </si>
  <si>
    <t>Hồ Văn Vỉ</t>
  </si>
  <si>
    <t>STT</t>
  </si>
  <si>
    <t>Họ và tên</t>
  </si>
  <si>
    <t>Số tờ BĐĐC</t>
  </si>
  <si>
    <t>Diện tích hiện trạng thửa đất
 (m2)</t>
  </si>
  <si>
    <t>Số giấy CN</t>
  </si>
  <si>
    <t>Diện tích thu hồi (m2)</t>
  </si>
  <si>
    <t>Diện tích còn lại
(m2)</t>
  </si>
  <si>
    <t>Ký xác nhận đo đạc đúng hiện trạng của chủ quản lý, sử dụng đất thửa đất (m2)</t>
  </si>
  <si>
    <t>Tổng</t>
  </si>
  <si>
    <t>Trong GCN</t>
  </si>
  <si>
    <t>Ngoài GCN</t>
  </si>
  <si>
    <t xml:space="preserve">                                                                               </t>
  </si>
  <si>
    <t>Ngày     tháng     năm 2022</t>
  </si>
  <si>
    <t>Ngày     tháng    năm 2022</t>
  </si>
  <si>
    <t xml:space="preserve">                                                     </t>
  </si>
  <si>
    <t>Người thực hiện</t>
  </si>
  <si>
    <t>Giám đốc</t>
  </si>
  <si>
    <t>Cán bộ địa chính</t>
  </si>
  <si>
    <t>Chủ tịch</t>
  </si>
  <si>
    <t>Trần Trường Sinh</t>
  </si>
  <si>
    <t>Nguyễn Chí Hiếu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</si>
  <si>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</si>
  <si>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</si>
  <si>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</si>
  <si>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</si>
  <si>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</si>
  <si>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GDC</t>
  </si>
  <si>
    <t>Đất trồng cây lâu năm (CLN)</t>
  </si>
  <si>
    <t>Tổng cộng</t>
  </si>
  <si>
    <t>Ngày        tháng      năm 20</t>
  </si>
  <si>
    <t>Đơn vị thực hiện</t>
  </si>
  <si>
    <t>Chi nhánh Văn phòng đăng ký đất đai Hướng Hóa</t>
  </si>
  <si>
    <t>Giám Đốc</t>
  </si>
  <si>
    <t>Hồ Văn Thái</t>
  </si>
  <si>
    <t>Hồ Thị Ven</t>
  </si>
  <si>
    <t>Đơn vị thực hiện
CHI NHÁNH VĂN PHÒNG 
ĐĂNG KÝ ĐẤT ĐAI HUYỆN HƯỚNG HÓA</t>
  </si>
  <si>
    <t>TM.UBND xã Hướng Lập</t>
  </si>
  <si>
    <t>RSX</t>
  </si>
  <si>
    <t>Đất rừng sản xuất (RSX)</t>
  </si>
  <si>
    <t>Đất nương rẫy trồng cây hằng năm khác (NHK)</t>
  </si>
  <si>
    <t>Đất trồng cây lâu năm khác (LNK)</t>
  </si>
  <si>
    <t>Đất chuyên trồng lúa nước (LUC)</t>
  </si>
  <si>
    <t>BẢNG TỔNG HỢP DIỆN TÍCH ĐẤT THU HỒI
TÊN DỰ ÁN: ĐƯỜNG VÀO KHU TÁI ĐỊNH CƯ SÊ PU XÃ HƯỚNG LẬP
ĐỊA ĐIỂM: XÃ HƯỚNG LẬP - HUYỆN HƯỚNG HÓA - QUẢNG TRỊ</t>
  </si>
  <si>
    <t>DANH SÁCH THU HỒI
TÊN DỰ ÁN: ĐƯỜNG VÀO KHU TÁI ĐỊNH CƯ SÊ PU XÃ HƯỚNG LẬP
ĐỊA ĐIỂM: XÃ HƯỚNG LẬP - HUYỆN HƯỚNG HÓA - QUẢNG TRỊ</t>
  </si>
  <si>
    <t>BD634017</t>
  </si>
  <si>
    <t>BD634047</t>
  </si>
  <si>
    <t>BD634066</t>
  </si>
  <si>
    <t>BD634124</t>
  </si>
  <si>
    <t>BD634129</t>
  </si>
  <si>
    <t>Cộng đồng thôn A xóc</t>
  </si>
  <si>
    <t>6</t>
  </si>
  <si>
    <t>81</t>
  </si>
  <si>
    <t>Hồ Văn Hàn
Hồ Thị Cam</t>
  </si>
  <si>
    <t>Hồ Thị Liên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</si>
</sst>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0"/>
      <name val="Arial"/>
      <family val="2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3" fillId="17" borderId="0" applyNumberFormat="0" applyBorder="0" applyAlignment="0" applyProtection="0"/>
    <xf numFmtId="0" fontId="4" fillId="9" borderId="1" applyNumberFormat="0" applyAlignment="0" applyProtection="0"/>
    <xf numFmtId="0" fontId="5" fillId="14" borderId="2" applyNumberFormat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10" borderId="0" applyNumberFormat="0" applyBorder="0" applyAlignment="0" applyProtection="0"/>
    <xf numFmtId="0" fontId="1" fillId="5" borderId="7" applyNumberFormat="0" applyFont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32" fillId="0" borderId="0"/>
  </cellStyleXfs>
  <cellXfs count="107">
    <xf numFmtId="0" fontId="0" fillId="0" borderId="0" xfId="0"/>
    <xf numFmtId="0" fontId="19" fillId="0" borderId="0" xfId="0" applyFont="1"/>
    <xf numFmtId="0" fontId="22" fillId="18" borderId="0" xfId="0" applyFont="1" applyFill="1" applyBorder="1" applyAlignment="1">
      <alignment vertical="center"/>
    </xf>
    <xf numFmtId="0" fontId="19" fillId="19" borderId="0" xfId="0" quotePrefix="1" applyFont="1" applyFill="1"/>
    <xf numFmtId="1" fontId="25" fillId="18" borderId="14" xfId="0" applyNumberFormat="1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 wrapText="1"/>
    </xf>
    <xf numFmtId="1" fontId="27" fillId="0" borderId="14" xfId="0" applyNumberFormat="1" applyFont="1" applyBorder="1" applyAlignment="1">
      <alignment horizontal="center" vertical="center" wrapText="1"/>
    </xf>
    <xf numFmtId="1" fontId="27" fillId="18" borderId="14" xfId="0" applyNumberFormat="1" applyFont="1" applyFill="1" applyBorder="1" applyAlignment="1">
      <alignment horizontal="center" vertical="center" wrapText="1"/>
    </xf>
    <xf numFmtId="1" fontId="27" fillId="0" borderId="14" xfId="0" applyNumberFormat="1" applyFont="1" applyFill="1" applyBorder="1" applyAlignment="1" applyProtection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/>
    </xf>
    <xf numFmtId="49" fontId="27" fillId="0" borderId="14" xfId="0" applyNumberFormat="1" applyFont="1" applyFill="1" applyBorder="1" applyAlignment="1" applyProtection="1">
      <alignment horizontal="center" vertical="center"/>
    </xf>
    <xf numFmtId="0" fontId="27" fillId="0" borderId="14" xfId="0" applyFont="1" applyFill="1" applyBorder="1" applyAlignment="1" applyProtection="1">
      <alignment horizontal="center" vertical="center"/>
    </xf>
    <xf numFmtId="1" fontId="27" fillId="0" borderId="14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49" fontId="25" fillId="0" borderId="17" xfId="0" applyNumberFormat="1" applyFont="1" applyBorder="1" applyAlignment="1">
      <alignment horizontal="center" vertical="center" wrapText="1"/>
    </xf>
    <xf numFmtId="1" fontId="25" fillId="0" borderId="17" xfId="0" applyNumberFormat="1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/>
    <xf numFmtId="1" fontId="28" fillId="0" borderId="0" xfId="0" applyNumberFormat="1" applyFont="1" applyAlignment="1">
      <alignment horizontal="center"/>
    </xf>
    <xf numFmtId="1" fontId="25" fillId="0" borderId="0" xfId="0" applyNumberFormat="1" applyFont="1"/>
    <xf numFmtId="2" fontId="27" fillId="0" borderId="0" xfId="0" applyNumberFormat="1" applyFont="1" applyAlignment="1">
      <alignment horizontal="center"/>
    </xf>
    <xf numFmtId="1" fontId="25" fillId="0" borderId="0" xfId="0" applyNumberFormat="1" applyFont="1" applyAlignment="1"/>
    <xf numFmtId="1" fontId="28" fillId="0" borderId="0" xfId="0" applyNumberFormat="1" applyFont="1"/>
    <xf numFmtId="0" fontId="28" fillId="0" borderId="0" xfId="0" applyFont="1"/>
    <xf numFmtId="1" fontId="25" fillId="0" borderId="0" xfId="0" applyNumberFormat="1" applyFont="1" applyAlignment="1">
      <alignment horizontal="center"/>
    </xf>
    <xf numFmtId="1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" fontId="29" fillId="0" borderId="0" xfId="0" applyNumberFormat="1" applyFont="1"/>
    <xf numFmtId="164" fontId="29" fillId="0" borderId="0" xfId="0" applyNumberFormat="1" applyFont="1" applyAlignment="1">
      <alignment horizontal="center"/>
    </xf>
    <xf numFmtId="1" fontId="30" fillId="0" borderId="0" xfId="0" applyNumberFormat="1" applyFont="1"/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/>
    <xf numFmtId="1" fontId="31" fillId="0" borderId="0" xfId="0" applyNumberFormat="1" applyFont="1"/>
    <xf numFmtId="0" fontId="19" fillId="0" borderId="0" xfId="0" applyFont="1" applyAlignment="1"/>
    <xf numFmtId="0" fontId="35" fillId="0" borderId="19" xfId="42" applyFont="1" applyBorder="1" applyAlignment="1">
      <alignment horizontal="center" vertical="center" wrapText="1"/>
    </xf>
    <xf numFmtId="0" fontId="35" fillId="0" borderId="20" xfId="42" applyNumberFormat="1" applyFont="1" applyBorder="1" applyAlignment="1">
      <alignment horizontal="center" vertical="center" wrapText="1"/>
    </xf>
    <xf numFmtId="0" fontId="35" fillId="0" borderId="21" xfId="42" applyNumberFormat="1" applyFont="1" applyBorder="1" applyAlignment="1">
      <alignment horizontal="center" vertical="center" wrapText="1"/>
    </xf>
    <xf numFmtId="0" fontId="36" fillId="0" borderId="14" xfId="42" applyNumberFormat="1" applyFont="1" applyBorder="1" applyAlignment="1">
      <alignment horizontal="center" vertical="center" wrapText="1"/>
    </xf>
    <xf numFmtId="0" fontId="35" fillId="0" borderId="22" xfId="42" applyNumberFormat="1" applyFont="1" applyBorder="1" applyAlignment="1">
      <alignment horizontal="center" vertical="center" wrapText="1"/>
    </xf>
    <xf numFmtId="164" fontId="35" fillId="0" borderId="27" xfId="42" applyNumberFormat="1" applyFont="1" applyBorder="1" applyAlignment="1">
      <alignment horizontal="center" vertical="center" wrapText="1"/>
    </xf>
    <xf numFmtId="0" fontId="36" fillId="0" borderId="28" xfId="42" applyNumberFormat="1" applyFont="1" applyBorder="1" applyAlignment="1">
      <alignment horizontal="center" vertical="center" wrapText="1"/>
    </xf>
    <xf numFmtId="0" fontId="37" fillId="0" borderId="0" xfId="42" applyFont="1" applyBorder="1" applyAlignment="1">
      <alignment horizontal="center" vertical="center" wrapText="1"/>
    </xf>
    <xf numFmtId="164" fontId="35" fillId="0" borderId="0" xfId="42" applyNumberFormat="1" applyFont="1" applyBorder="1" applyAlignment="1">
      <alignment horizontal="center" vertical="center" wrapText="1"/>
    </xf>
    <xf numFmtId="0" fontId="36" fillId="0" borderId="0" xfId="42" applyFont="1" applyBorder="1" applyAlignment="1">
      <alignment vertical="center" wrapText="1"/>
    </xf>
    <xf numFmtId="0" fontId="39" fillId="0" borderId="0" xfId="42" applyFont="1" applyAlignment="1">
      <alignment horizontal="center" vertical="center"/>
    </xf>
    <xf numFmtId="0" fontId="38" fillId="0" borderId="0" xfId="42" applyFont="1" applyAlignment="1">
      <alignment horizontal="center" vertical="center"/>
    </xf>
    <xf numFmtId="164" fontId="39" fillId="0" borderId="0" xfId="42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4" fontId="36" fillId="0" borderId="27" xfId="42" applyNumberFormat="1" applyFont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49" fontId="27" fillId="0" borderId="14" xfId="0" applyNumberFormat="1" applyFont="1" applyFill="1" applyBorder="1" applyAlignment="1">
      <alignment horizontal="center" vertical="center" wrapText="1"/>
    </xf>
    <xf numFmtId="1" fontId="27" fillId="0" borderId="14" xfId="0" applyNumberFormat="1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20" fillId="18" borderId="0" xfId="0" applyFont="1" applyFill="1" applyBorder="1" applyAlignment="1">
      <alignment horizontal="center" vertical="center" wrapText="1"/>
    </xf>
    <xf numFmtId="0" fontId="21" fillId="0" borderId="0" xfId="0" applyFont="1" applyBorder="1"/>
    <xf numFmtId="0" fontId="22" fillId="18" borderId="0" xfId="0" applyFont="1" applyFill="1" applyBorder="1" applyAlignment="1">
      <alignment horizontal="center" vertical="top"/>
    </xf>
    <xf numFmtId="0" fontId="23" fillId="0" borderId="0" xfId="0" applyFont="1" applyBorder="1"/>
    <xf numFmtId="0" fontId="24" fillId="0" borderId="10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1" fontId="25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7" fillId="0" borderId="0" xfId="0" applyFont="1" applyAlignme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33" fillId="0" borderId="0" xfId="42" applyNumberFormat="1" applyFont="1" applyAlignment="1">
      <alignment horizontal="center" vertical="center" wrapText="1"/>
    </xf>
    <xf numFmtId="0" fontId="33" fillId="0" borderId="0" xfId="42" applyFont="1" applyAlignment="1">
      <alignment horizontal="center" vertical="center"/>
    </xf>
    <xf numFmtId="0" fontId="34" fillId="0" borderId="0" xfId="42" applyFont="1" applyAlignment="1">
      <alignment horizontal="center" vertical="center"/>
    </xf>
    <xf numFmtId="0" fontId="35" fillId="0" borderId="26" xfId="42" applyFont="1" applyBorder="1" applyAlignment="1">
      <alignment horizontal="center" vertical="center"/>
    </xf>
    <xf numFmtId="0" fontId="35" fillId="0" borderId="27" xfId="42" applyFont="1" applyBorder="1" applyAlignment="1">
      <alignment horizontal="center" vertical="center"/>
    </xf>
    <xf numFmtId="0" fontId="36" fillId="0" borderId="0" xfId="42" applyNumberFormat="1" applyFont="1" applyFill="1" applyBorder="1" applyAlignment="1">
      <alignment horizontal="center" vertical="center"/>
    </xf>
    <xf numFmtId="0" fontId="35" fillId="0" borderId="0" xfId="42" applyNumberFormat="1" applyFont="1" applyFill="1" applyBorder="1" applyAlignment="1">
      <alignment horizontal="center" vertical="center"/>
    </xf>
    <xf numFmtId="0" fontId="38" fillId="0" borderId="0" xfId="42" applyFont="1" applyFill="1" applyBorder="1" applyAlignment="1">
      <alignment horizontal="center" vertical="center"/>
    </xf>
    <xf numFmtId="0" fontId="38" fillId="0" borderId="0" xfId="42" applyFont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6" fillId="0" borderId="23" xfId="42" applyNumberFormat="1" applyFont="1" applyBorder="1" applyAlignment="1">
      <alignment horizontal="center" vertical="center" wrapText="1"/>
    </xf>
    <xf numFmtId="0" fontId="36" fillId="0" borderId="24" xfId="42" applyNumberFormat="1" applyFont="1" applyBorder="1" applyAlignment="1">
      <alignment horizontal="center" vertical="center" wrapText="1"/>
    </xf>
    <xf numFmtId="0" fontId="36" fillId="0" borderId="25" xfId="42" applyNumberFormat="1" applyFont="1" applyBorder="1" applyAlignment="1">
      <alignment horizontal="center" vertical="center" wrapText="1"/>
    </xf>
    <xf numFmtId="0" fontId="36" fillId="0" borderId="29" xfId="42" applyFont="1" applyBorder="1" applyAlignment="1">
      <alignment horizontal="center" vertical="center" wrapText="1"/>
    </xf>
    <xf numFmtId="0" fontId="36" fillId="0" borderId="30" xfId="42" applyFont="1" applyBorder="1" applyAlignment="1">
      <alignment horizontal="center" vertical="center" wrapText="1"/>
    </xf>
    <xf numFmtId="0" fontId="36" fillId="0" borderId="31" xfId="42" applyFont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UONGSINH\Desktop\SoGiayHuongLa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KhaiDangKy"/>
      <sheetName val="TaiSan"/>
      <sheetName val="NVTC_HCQ"/>
      <sheetName val="NoiDungThayDoi"/>
      <sheetName val="HuongDan"/>
    </sheetNames>
    <sheetDataSet>
      <sheetData sheetId="0">
        <row r="7">
          <cell r="D7">
            <v>111</v>
          </cell>
          <cell r="E7" t="str">
            <v>AO825588</v>
          </cell>
        </row>
        <row r="8">
          <cell r="D8">
            <v>114</v>
          </cell>
        </row>
        <row r="9">
          <cell r="D9">
            <v>114</v>
          </cell>
        </row>
        <row r="10">
          <cell r="D10">
            <v>117</v>
          </cell>
          <cell r="E10" t="str">
            <v>AO825611</v>
          </cell>
        </row>
        <row r="11">
          <cell r="D11">
            <v>121</v>
          </cell>
          <cell r="E11" t="str">
            <v>AO825587</v>
          </cell>
        </row>
        <row r="12">
          <cell r="D12">
            <v>122</v>
          </cell>
          <cell r="E12" t="str">
            <v>AO825589</v>
          </cell>
        </row>
        <row r="13">
          <cell r="D13">
            <v>123</v>
          </cell>
          <cell r="E13" t="str">
            <v>AO825601</v>
          </cell>
        </row>
        <row r="14">
          <cell r="D14">
            <v>125</v>
          </cell>
          <cell r="E14" t="str">
            <v>AO825613</v>
          </cell>
        </row>
        <row r="15">
          <cell r="D15">
            <v>126</v>
          </cell>
          <cell r="E15" t="str">
            <v>AO825593</v>
          </cell>
        </row>
        <row r="16">
          <cell r="D16">
            <v>132</v>
          </cell>
        </row>
        <row r="17">
          <cell r="D17">
            <v>231</v>
          </cell>
        </row>
        <row r="18">
          <cell r="D18">
            <v>5</v>
          </cell>
        </row>
        <row r="19">
          <cell r="D19">
            <v>48</v>
          </cell>
          <cell r="E19" t="str">
            <v>BD634150</v>
          </cell>
        </row>
        <row r="20">
          <cell r="D20">
            <v>49</v>
          </cell>
          <cell r="E20" t="str">
            <v>BE976171</v>
          </cell>
        </row>
        <row r="21">
          <cell r="D21">
            <v>50</v>
          </cell>
          <cell r="E21" t="str">
            <v>BE976171</v>
          </cell>
        </row>
        <row r="22">
          <cell r="D22">
            <v>51</v>
          </cell>
          <cell r="E22" t="str">
            <v>BE976183</v>
          </cell>
        </row>
        <row r="23">
          <cell r="D23">
            <v>52</v>
          </cell>
          <cell r="E23" t="str">
            <v>BD634154</v>
          </cell>
        </row>
        <row r="24">
          <cell r="D24">
            <v>55</v>
          </cell>
          <cell r="E24" t="str">
            <v>BD634086</v>
          </cell>
        </row>
        <row r="25">
          <cell r="D25">
            <v>57</v>
          </cell>
          <cell r="E25" t="str">
            <v>BD634362</v>
          </cell>
        </row>
        <row r="26">
          <cell r="D26">
            <v>58</v>
          </cell>
          <cell r="E26" t="str">
            <v>BD634150</v>
          </cell>
        </row>
        <row r="27">
          <cell r="D27">
            <v>61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7"/>
  <sheetViews>
    <sheetView tabSelected="1" view="pageBreakPreview" topLeftCell="A31" zoomScale="115" zoomScaleNormal="100" zoomScaleSheetLayoutView="115" workbookViewId="0">
      <selection activeCell="H35" sqref="H35"/>
    </sheetView>
  </sheetViews>
  <sheetFormatPr defaultRowHeight="15" x14ac:dyDescent="0.25"/>
  <cols>
    <col min="1" max="1" width="9.140625" style="1"/>
    <col min="2" max="2" width="34.5703125" style="1" customWidth="1"/>
    <col min="3" max="3" width="11" style="1" customWidth="1"/>
    <col min="4" max="4" width="9.140625" style="1"/>
    <col min="5" max="5" width="13.7109375" style="1" customWidth="1"/>
    <col min="6" max="6" width="12.85546875" style="1" customWidth="1"/>
    <col min="7" max="7" width="13.28515625" style="1" customWidth="1"/>
    <col min="8" max="9" width="11.5703125" style="1" customWidth="1"/>
    <col min="10" max="10" width="10.140625" style="1" customWidth="1"/>
    <col min="11" max="11" width="11.7109375" style="1" bestFit="1" customWidth="1"/>
    <col min="12" max="12" width="23.7109375" style="1" customWidth="1"/>
    <col min="13" max="13" width="17.42578125" style="1" bestFit="1" customWidth="1"/>
    <col min="14" max="16384" width="9.140625" style="1"/>
  </cols>
  <sheetData>
    <row r="1" spans="1:19" ht="78" customHeight="1" x14ac:dyDescent="0.3">
      <c r="A1" s="71" t="s">
        <v>71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2"/>
      <c r="N1" s="1">
        <v>1</v>
      </c>
    </row>
    <row r="2" spans="1:19" ht="7.5" customHeight="1" thickBot="1" x14ac:dyDescent="0.3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2"/>
    </row>
    <row r="3" spans="1:19" ht="15.75" customHeight="1" thickTop="1" x14ac:dyDescent="0.25">
      <c r="A3" s="75" t="s">
        <v>28</v>
      </c>
      <c r="B3" s="77" t="s">
        <v>29</v>
      </c>
      <c r="C3" s="77" t="s">
        <v>30</v>
      </c>
      <c r="D3" s="77" t="s">
        <v>5</v>
      </c>
      <c r="E3" s="77" t="s">
        <v>19</v>
      </c>
      <c r="F3" s="77" t="s">
        <v>31</v>
      </c>
      <c r="G3" s="77" t="s">
        <v>32</v>
      </c>
      <c r="H3" s="77" t="s">
        <v>33</v>
      </c>
      <c r="I3" s="77"/>
      <c r="J3" s="77"/>
      <c r="K3" s="77" t="s">
        <v>34</v>
      </c>
      <c r="L3" s="79" t="s">
        <v>35</v>
      </c>
      <c r="N3" s="3" t="str">
        <f>IFERROR(VLOOKUP(#REF!&amp;$D$3&amp;#REF!,CHOOSE({1,2},#REF!&amp;#REF!&amp;#REF!,#REF!),2,0),"")</f>
        <v/>
      </c>
    </row>
    <row r="4" spans="1:19" ht="15.75" customHeight="1" x14ac:dyDescent="0.25">
      <c r="A4" s="76"/>
      <c r="B4" s="78"/>
      <c r="C4" s="78"/>
      <c r="D4" s="78"/>
      <c r="E4" s="78"/>
      <c r="F4" s="78"/>
      <c r="G4" s="78"/>
      <c r="H4" s="78"/>
      <c r="I4" s="78"/>
      <c r="J4" s="78"/>
      <c r="K4" s="78"/>
      <c r="L4" s="80"/>
    </row>
    <row r="5" spans="1:19" ht="36.75" customHeight="1" x14ac:dyDescent="0.25">
      <c r="A5" s="76"/>
      <c r="B5" s="78"/>
      <c r="C5" s="78"/>
      <c r="D5" s="78"/>
      <c r="E5" s="78"/>
      <c r="F5" s="78"/>
      <c r="G5" s="78"/>
      <c r="H5" s="4" t="s">
        <v>36</v>
      </c>
      <c r="I5" s="4" t="s">
        <v>37</v>
      </c>
      <c r="J5" s="4" t="s">
        <v>38</v>
      </c>
      <c r="K5" s="78"/>
      <c r="L5" s="80"/>
    </row>
    <row r="6" spans="1:19" ht="36.75" customHeight="1" x14ac:dyDescent="0.25">
      <c r="A6" s="5">
        <f>COUNTA($A$5:A5)+1</f>
        <v>1</v>
      </c>
      <c r="B6" s="6" t="s">
        <v>9</v>
      </c>
      <c r="C6" s="7">
        <v>6</v>
      </c>
      <c r="D6" s="7">
        <v>111</v>
      </c>
      <c r="E6" s="6" t="s">
        <v>65</v>
      </c>
      <c r="F6" s="6">
        <v>53876</v>
      </c>
      <c r="G6" s="6" t="str">
        <f>VLOOKUP(D6,[1]KeKhaiDangKy!$D$7:$E$17,2,0)</f>
        <v>AO825588</v>
      </c>
      <c r="H6" s="8">
        <f>I6+J6</f>
        <v>1488</v>
      </c>
      <c r="I6" s="9">
        <v>1488</v>
      </c>
      <c r="J6" s="9"/>
      <c r="K6" s="10">
        <f>F6-H6</f>
        <v>52388</v>
      </c>
      <c r="L6" s="11"/>
      <c r="M6" s="1" t="str">
        <f>IF(E6="ODT+CLN","CLN",E6)</f>
        <v>RSX</v>
      </c>
    </row>
    <row r="7" spans="1:19" ht="36.75" customHeight="1" x14ac:dyDescent="0.25">
      <c r="A7" s="5">
        <f>COUNTA($A$5:A6)+1</f>
        <v>2</v>
      </c>
      <c r="B7" s="6" t="s">
        <v>77</v>
      </c>
      <c r="C7" s="7" t="s">
        <v>78</v>
      </c>
      <c r="D7" s="7" t="s">
        <v>79</v>
      </c>
      <c r="E7" s="6" t="s">
        <v>65</v>
      </c>
      <c r="F7" s="6">
        <v>4844</v>
      </c>
      <c r="G7" s="6"/>
      <c r="H7" s="8">
        <f t="shared" ref="H7:H8" si="0">I7+J7</f>
        <v>54</v>
      </c>
      <c r="I7" s="9"/>
      <c r="J7" s="9">
        <v>54</v>
      </c>
      <c r="K7" s="10">
        <f>F7-H7</f>
        <v>4790</v>
      </c>
      <c r="L7" s="11"/>
      <c r="M7" s="1" t="s">
        <v>65</v>
      </c>
    </row>
    <row r="8" spans="1:19" ht="36.75" customHeight="1" x14ac:dyDescent="0.25">
      <c r="A8" s="5">
        <f>COUNTA($A$5:A7)+1</f>
        <v>3</v>
      </c>
      <c r="B8" s="6" t="s">
        <v>20</v>
      </c>
      <c r="C8" s="12">
        <v>6</v>
      </c>
      <c r="D8" s="13">
        <v>114</v>
      </c>
      <c r="E8" s="14" t="s">
        <v>65</v>
      </c>
      <c r="F8" s="15">
        <v>816</v>
      </c>
      <c r="G8" s="6"/>
      <c r="H8" s="8">
        <f t="shared" si="0"/>
        <v>360</v>
      </c>
      <c r="I8" s="10"/>
      <c r="J8" s="10">
        <v>360</v>
      </c>
      <c r="K8" s="10">
        <f t="shared" ref="K8:K34" si="1">F8-H8</f>
        <v>456</v>
      </c>
      <c r="L8" s="11"/>
      <c r="M8" s="1" t="str">
        <f t="shared" ref="M8:M34" si="2">IF(E8="ODT+CLN","CLN",E8)</f>
        <v>RSX</v>
      </c>
      <c r="N8" s="16"/>
      <c r="O8" s="16"/>
      <c r="P8" s="16"/>
      <c r="Q8" s="16"/>
      <c r="R8" s="16"/>
      <c r="S8" s="16"/>
    </row>
    <row r="9" spans="1:19" ht="36.75" customHeight="1" x14ac:dyDescent="0.25">
      <c r="A9" s="5">
        <f>COUNTA($A$5:A8)+1</f>
        <v>4</v>
      </c>
      <c r="B9" s="6" t="s">
        <v>27</v>
      </c>
      <c r="C9" s="7">
        <v>6</v>
      </c>
      <c r="D9" s="7">
        <v>117</v>
      </c>
      <c r="E9" s="6" t="s">
        <v>65</v>
      </c>
      <c r="F9" s="6">
        <v>1048</v>
      </c>
      <c r="G9" s="6" t="str">
        <f>VLOOKUP(D9,[1]KeKhaiDangKy!$D$7:$E$17,2,0)</f>
        <v>AO825611</v>
      </c>
      <c r="H9" s="8">
        <f t="shared" ref="H9:H34" si="3">I9+J9</f>
        <v>495</v>
      </c>
      <c r="I9" s="9">
        <v>495</v>
      </c>
      <c r="J9" s="9"/>
      <c r="K9" s="10">
        <f t="shared" si="1"/>
        <v>553</v>
      </c>
      <c r="L9" s="11"/>
      <c r="M9" s="1" t="str">
        <f t="shared" si="2"/>
        <v>RSX</v>
      </c>
    </row>
    <row r="10" spans="1:19" ht="36.75" customHeight="1" x14ac:dyDescent="0.25">
      <c r="A10" s="5">
        <f>COUNTA($A$5:A9)+1</f>
        <v>5</v>
      </c>
      <c r="B10" s="6" t="s">
        <v>25</v>
      </c>
      <c r="C10" s="7">
        <v>6</v>
      </c>
      <c r="D10" s="7">
        <v>121</v>
      </c>
      <c r="E10" s="6" t="s">
        <v>65</v>
      </c>
      <c r="F10" s="6">
        <v>28782</v>
      </c>
      <c r="G10" s="6" t="str">
        <f>VLOOKUP(D10,[1]KeKhaiDangKy!$D$7:$E$17,2,0)</f>
        <v>AO825587</v>
      </c>
      <c r="H10" s="8">
        <f t="shared" si="3"/>
        <v>454</v>
      </c>
      <c r="I10" s="9">
        <v>454</v>
      </c>
      <c r="J10" s="9"/>
      <c r="K10" s="10">
        <f t="shared" si="1"/>
        <v>28328</v>
      </c>
      <c r="L10" s="11"/>
      <c r="M10" s="1" t="str">
        <f t="shared" si="2"/>
        <v>RSX</v>
      </c>
    </row>
    <row r="11" spans="1:19" s="16" customFormat="1" ht="39.950000000000003" customHeight="1" x14ac:dyDescent="0.25">
      <c r="A11" s="5">
        <f>COUNTA($A$5:A10)+1</f>
        <v>6</v>
      </c>
      <c r="B11" s="6" t="s">
        <v>16</v>
      </c>
      <c r="C11" s="12">
        <v>6</v>
      </c>
      <c r="D11" s="13">
        <v>122</v>
      </c>
      <c r="E11" s="14" t="s">
        <v>65</v>
      </c>
      <c r="F11" s="15">
        <v>30013</v>
      </c>
      <c r="G11" s="6" t="str">
        <f>VLOOKUP(D11,[1]KeKhaiDangKy!$D$7:$E$17,2,0)</f>
        <v>AO825589</v>
      </c>
      <c r="H11" s="8">
        <f t="shared" si="3"/>
        <v>338</v>
      </c>
      <c r="I11" s="10">
        <v>338</v>
      </c>
      <c r="J11" s="10"/>
      <c r="K11" s="10">
        <f t="shared" si="1"/>
        <v>29675</v>
      </c>
      <c r="L11" s="11"/>
      <c r="M11" s="1" t="str">
        <f t="shared" si="2"/>
        <v>RSX</v>
      </c>
      <c r="N11" s="1"/>
      <c r="O11" s="1"/>
      <c r="P11" s="1"/>
      <c r="Q11" s="1"/>
      <c r="R11" s="1"/>
      <c r="S11" s="1"/>
    </row>
    <row r="12" spans="1:19" ht="36.75" customHeight="1" x14ac:dyDescent="0.25">
      <c r="A12" s="5">
        <f>COUNTA($A$5:A11)+1</f>
        <v>7</v>
      </c>
      <c r="B12" s="6" t="s">
        <v>13</v>
      </c>
      <c r="C12" s="12">
        <v>6</v>
      </c>
      <c r="D12" s="13">
        <v>123</v>
      </c>
      <c r="E12" s="14" t="s">
        <v>65</v>
      </c>
      <c r="F12" s="15">
        <v>15311</v>
      </c>
      <c r="G12" s="6" t="str">
        <f>VLOOKUP(D12,[1]KeKhaiDangKy!$D$7:$E$17,2,0)</f>
        <v>AO825601</v>
      </c>
      <c r="H12" s="8">
        <f t="shared" si="3"/>
        <v>643</v>
      </c>
      <c r="I12" s="10">
        <v>643</v>
      </c>
      <c r="J12" s="10"/>
      <c r="K12" s="10">
        <f t="shared" si="1"/>
        <v>14668</v>
      </c>
      <c r="L12" s="11"/>
      <c r="M12" s="1" t="str">
        <f t="shared" si="2"/>
        <v>RSX</v>
      </c>
      <c r="N12" s="16"/>
      <c r="O12" s="16"/>
      <c r="P12" s="16"/>
      <c r="Q12" s="16"/>
      <c r="R12" s="16"/>
      <c r="S12" s="16"/>
    </row>
    <row r="13" spans="1:19" ht="36.75" customHeight="1" x14ac:dyDescent="0.25">
      <c r="A13" s="5">
        <f>COUNTA($A$5:A12)+1</f>
        <v>8</v>
      </c>
      <c r="B13" s="6" t="s">
        <v>2</v>
      </c>
      <c r="C13" s="12">
        <v>6</v>
      </c>
      <c r="D13" s="13">
        <v>125</v>
      </c>
      <c r="E13" s="14" t="s">
        <v>65</v>
      </c>
      <c r="F13" s="15">
        <v>14965</v>
      </c>
      <c r="G13" s="6" t="str">
        <f>VLOOKUP(D13,[1]KeKhaiDangKy!$D$7:$E$17,2,0)</f>
        <v>AO825613</v>
      </c>
      <c r="H13" s="8">
        <f t="shared" si="3"/>
        <v>419</v>
      </c>
      <c r="I13" s="10">
        <v>419</v>
      </c>
      <c r="J13" s="10"/>
      <c r="K13" s="10">
        <f t="shared" si="1"/>
        <v>14546</v>
      </c>
      <c r="L13" s="11"/>
      <c r="M13" s="1" t="str">
        <f t="shared" si="2"/>
        <v>RSX</v>
      </c>
    </row>
    <row r="14" spans="1:19" ht="36.75" customHeight="1" x14ac:dyDescent="0.25">
      <c r="A14" s="5">
        <f>COUNTA($A$5:A13)+1</f>
        <v>9</v>
      </c>
      <c r="B14" s="6" t="s">
        <v>12</v>
      </c>
      <c r="C14" s="7">
        <v>6</v>
      </c>
      <c r="D14" s="7">
        <v>126</v>
      </c>
      <c r="E14" s="6" t="s">
        <v>65</v>
      </c>
      <c r="F14" s="6">
        <v>23480</v>
      </c>
      <c r="G14" s="6" t="str">
        <f>VLOOKUP(D14,[1]KeKhaiDangKy!$D$7:$E$17,2,0)</f>
        <v>AO825593</v>
      </c>
      <c r="H14" s="8">
        <f t="shared" si="3"/>
        <v>642</v>
      </c>
      <c r="I14" s="9">
        <v>642</v>
      </c>
      <c r="J14" s="9"/>
      <c r="K14" s="10">
        <f t="shared" si="1"/>
        <v>22838</v>
      </c>
      <c r="L14" s="11"/>
      <c r="M14" s="1" t="str">
        <f t="shared" si="2"/>
        <v>RSX</v>
      </c>
    </row>
    <row r="15" spans="1:19" s="16" customFormat="1" ht="39.950000000000003" customHeight="1" x14ac:dyDescent="0.25">
      <c r="A15" s="5">
        <f>COUNTA($A$5:A14)+1</f>
        <v>10</v>
      </c>
      <c r="B15" s="6" t="s">
        <v>23</v>
      </c>
      <c r="C15" s="7">
        <v>6</v>
      </c>
      <c r="D15" s="7">
        <v>132</v>
      </c>
      <c r="E15" s="6" t="s">
        <v>65</v>
      </c>
      <c r="F15" s="6">
        <v>16778</v>
      </c>
      <c r="G15" s="6"/>
      <c r="H15" s="8">
        <f t="shared" si="3"/>
        <v>360</v>
      </c>
      <c r="I15" s="9"/>
      <c r="J15" s="9">
        <v>360</v>
      </c>
      <c r="K15" s="10">
        <f t="shared" si="1"/>
        <v>16418</v>
      </c>
      <c r="L15" s="11"/>
      <c r="M15" s="1" t="str">
        <f t="shared" si="2"/>
        <v>RSX</v>
      </c>
      <c r="N15" s="1"/>
      <c r="O15" s="1"/>
      <c r="P15" s="1"/>
      <c r="Q15" s="1"/>
      <c r="R15" s="1"/>
      <c r="S15" s="1"/>
    </row>
    <row r="16" spans="1:19" s="70" customFormat="1" ht="39.950000000000003" customHeight="1" x14ac:dyDescent="0.25">
      <c r="A16" s="64">
        <f>COUNTA($A$5:A15)+1</f>
        <v>11</v>
      </c>
      <c r="B16" s="65" t="s">
        <v>81</v>
      </c>
      <c r="C16" s="66">
        <v>6</v>
      </c>
      <c r="D16" s="66">
        <v>231</v>
      </c>
      <c r="E16" s="65" t="s">
        <v>14</v>
      </c>
      <c r="F16" s="65">
        <v>18079</v>
      </c>
      <c r="G16" s="65"/>
      <c r="H16" s="67">
        <f t="shared" si="3"/>
        <v>421</v>
      </c>
      <c r="I16" s="67"/>
      <c r="J16" s="67">
        <v>421</v>
      </c>
      <c r="K16" s="10">
        <f t="shared" si="1"/>
        <v>17658</v>
      </c>
      <c r="L16" s="68"/>
      <c r="M16" s="69" t="str">
        <f t="shared" si="2"/>
        <v>CLN</v>
      </c>
      <c r="N16" s="69"/>
      <c r="O16" s="69"/>
      <c r="P16" s="69"/>
      <c r="Q16" s="69"/>
      <c r="R16" s="69"/>
      <c r="S16" s="69"/>
    </row>
    <row r="17" spans="1:19" ht="36.75" customHeight="1" x14ac:dyDescent="0.25">
      <c r="A17" s="5">
        <f>COUNTA($A$5:A16)+1</f>
        <v>12</v>
      </c>
      <c r="B17" s="6" t="s">
        <v>15</v>
      </c>
      <c r="C17" s="7">
        <v>16</v>
      </c>
      <c r="D17" s="7">
        <v>5</v>
      </c>
      <c r="E17" s="6" t="s">
        <v>0</v>
      </c>
      <c r="F17" s="6">
        <v>34909</v>
      </c>
      <c r="G17" s="6"/>
      <c r="H17" s="8">
        <f t="shared" si="3"/>
        <v>135</v>
      </c>
      <c r="I17" s="9">
        <v>135</v>
      </c>
      <c r="J17" s="9"/>
      <c r="K17" s="10">
        <f t="shared" si="1"/>
        <v>34774</v>
      </c>
      <c r="L17" s="11"/>
      <c r="M17" s="1" t="str">
        <f t="shared" si="2"/>
        <v>NHK</v>
      </c>
    </row>
    <row r="18" spans="1:19" s="16" customFormat="1" ht="39.950000000000003" customHeight="1" x14ac:dyDescent="0.25">
      <c r="A18" s="5">
        <f>COUNTA($A$5:A17)+1</f>
        <v>13</v>
      </c>
      <c r="B18" s="6" t="s">
        <v>17</v>
      </c>
      <c r="C18" s="12">
        <v>16</v>
      </c>
      <c r="D18" s="13">
        <v>48</v>
      </c>
      <c r="E18" s="14" t="s">
        <v>0</v>
      </c>
      <c r="F18" s="15">
        <v>44076</v>
      </c>
      <c r="G18" s="6" t="str">
        <f>VLOOKUP(D18,[1]KeKhaiDangKy!$D$18:$E$27,2,0)</f>
        <v>BD634150</v>
      </c>
      <c r="H18" s="8">
        <f t="shared" si="3"/>
        <v>141</v>
      </c>
      <c r="I18" s="10">
        <v>141</v>
      </c>
      <c r="J18" s="10"/>
      <c r="K18" s="10">
        <f t="shared" si="1"/>
        <v>43935</v>
      </c>
      <c r="L18" s="11"/>
      <c r="M18" s="1" t="str">
        <f t="shared" si="2"/>
        <v>NHK</v>
      </c>
      <c r="N18" s="1"/>
      <c r="O18" s="1"/>
      <c r="P18" s="1"/>
      <c r="Q18" s="1"/>
      <c r="R18" s="1"/>
      <c r="S18" s="1"/>
    </row>
    <row r="19" spans="1:19" s="16" customFormat="1" ht="39.950000000000003" customHeight="1" x14ac:dyDescent="0.25">
      <c r="A19" s="5">
        <f>COUNTA($A$5:A18)+1</f>
        <v>14</v>
      </c>
      <c r="B19" s="6" t="s">
        <v>11</v>
      </c>
      <c r="C19" s="12">
        <v>16</v>
      </c>
      <c r="D19" s="13">
        <v>49</v>
      </c>
      <c r="E19" s="14" t="s">
        <v>0</v>
      </c>
      <c r="F19" s="15">
        <v>13816</v>
      </c>
      <c r="G19" s="6" t="str">
        <f>VLOOKUP(D19,[1]KeKhaiDangKy!$D$18:$E$27,2,0)</f>
        <v>BE976171</v>
      </c>
      <c r="H19" s="8">
        <f t="shared" si="3"/>
        <v>40</v>
      </c>
      <c r="I19" s="10">
        <v>40</v>
      </c>
      <c r="J19" s="10"/>
      <c r="K19" s="10">
        <f t="shared" si="1"/>
        <v>13776</v>
      </c>
      <c r="L19" s="11"/>
      <c r="M19" s="1" t="str">
        <f t="shared" si="2"/>
        <v>NHK</v>
      </c>
    </row>
    <row r="20" spans="1:19" s="16" customFormat="1" ht="39.950000000000003" customHeight="1" x14ac:dyDescent="0.25">
      <c r="A20" s="5">
        <f>COUNTA($A$5:A19)+1</f>
        <v>15</v>
      </c>
      <c r="B20" s="6" t="s">
        <v>11</v>
      </c>
      <c r="C20" s="12">
        <v>16</v>
      </c>
      <c r="D20" s="13">
        <v>50</v>
      </c>
      <c r="E20" s="14" t="s">
        <v>0</v>
      </c>
      <c r="F20" s="15">
        <v>13816</v>
      </c>
      <c r="G20" s="6" t="str">
        <f>VLOOKUP(D20,[1]KeKhaiDangKy!$D$18:$E$27,2,0)</f>
        <v>BE976171</v>
      </c>
      <c r="H20" s="8">
        <f t="shared" si="3"/>
        <v>353</v>
      </c>
      <c r="I20" s="10">
        <v>353</v>
      </c>
      <c r="J20" s="10"/>
      <c r="K20" s="10">
        <f t="shared" si="1"/>
        <v>13463</v>
      </c>
      <c r="L20" s="11"/>
      <c r="M20" s="1" t="str">
        <f t="shared" si="2"/>
        <v>NHK</v>
      </c>
    </row>
    <row r="21" spans="1:19" s="16" customFormat="1" ht="39.950000000000003" customHeight="1" x14ac:dyDescent="0.25">
      <c r="A21" s="5">
        <f>COUNTA($A$5:A20)+1</f>
        <v>16</v>
      </c>
      <c r="B21" s="6" t="s">
        <v>15</v>
      </c>
      <c r="C21" s="12">
        <v>16</v>
      </c>
      <c r="D21" s="13">
        <v>51</v>
      </c>
      <c r="E21" s="14" t="s">
        <v>0</v>
      </c>
      <c r="F21" s="15">
        <v>79828</v>
      </c>
      <c r="G21" s="6" t="str">
        <f>VLOOKUP(D21,[1]KeKhaiDangKy!$D$18:$E$27,2,0)</f>
        <v>BE976183</v>
      </c>
      <c r="H21" s="8">
        <f t="shared" si="3"/>
        <v>756</v>
      </c>
      <c r="I21" s="10">
        <v>756</v>
      </c>
      <c r="J21" s="10"/>
      <c r="K21" s="10">
        <f t="shared" si="1"/>
        <v>79072</v>
      </c>
      <c r="L21" s="11"/>
      <c r="M21" s="1" t="str">
        <f t="shared" si="2"/>
        <v>NHK</v>
      </c>
    </row>
    <row r="22" spans="1:19" s="16" customFormat="1" ht="39.950000000000003" customHeight="1" x14ac:dyDescent="0.25">
      <c r="A22" s="5">
        <f>COUNTA($A$5:A21)+1</f>
        <v>17</v>
      </c>
      <c r="B22" s="6" t="s">
        <v>6</v>
      </c>
      <c r="C22" s="12">
        <v>16</v>
      </c>
      <c r="D22" s="13">
        <v>52</v>
      </c>
      <c r="E22" s="14" t="s">
        <v>0</v>
      </c>
      <c r="F22" s="15">
        <v>12684</v>
      </c>
      <c r="G22" s="6" t="str">
        <f>VLOOKUP(D22,[1]KeKhaiDangKy!$D$18:$E$27,2,0)</f>
        <v>BD634154</v>
      </c>
      <c r="H22" s="8">
        <f t="shared" si="3"/>
        <v>289</v>
      </c>
      <c r="I22" s="10">
        <v>289</v>
      </c>
      <c r="J22" s="10"/>
      <c r="K22" s="10">
        <f t="shared" si="1"/>
        <v>12395</v>
      </c>
      <c r="L22" s="11"/>
      <c r="M22" s="1" t="str">
        <f t="shared" si="2"/>
        <v>NHK</v>
      </c>
    </row>
    <row r="23" spans="1:19" s="16" customFormat="1" ht="39.950000000000003" customHeight="1" x14ac:dyDescent="0.25">
      <c r="A23" s="5">
        <f>COUNTA($A$5:A22)+1</f>
        <v>18</v>
      </c>
      <c r="B23" s="6" t="s">
        <v>24</v>
      </c>
      <c r="C23" s="12">
        <v>16</v>
      </c>
      <c r="D23" s="13">
        <v>55</v>
      </c>
      <c r="E23" s="14" t="s">
        <v>0</v>
      </c>
      <c r="F23" s="15">
        <v>30106</v>
      </c>
      <c r="G23" s="6" t="str">
        <f>VLOOKUP(D23,[1]KeKhaiDangKy!$D$18:$E$27,2,0)</f>
        <v>BD634086</v>
      </c>
      <c r="H23" s="8">
        <f t="shared" si="3"/>
        <v>400</v>
      </c>
      <c r="I23" s="10">
        <v>400</v>
      </c>
      <c r="J23" s="10"/>
      <c r="K23" s="10">
        <f t="shared" si="1"/>
        <v>29706</v>
      </c>
      <c r="L23" s="11"/>
      <c r="M23" s="1" t="str">
        <f t="shared" si="2"/>
        <v>NHK</v>
      </c>
    </row>
    <row r="24" spans="1:19" s="16" customFormat="1" ht="39.950000000000003" customHeight="1" x14ac:dyDescent="0.25">
      <c r="A24" s="5">
        <f>COUNTA($A$5:A23)+1</f>
        <v>19</v>
      </c>
      <c r="B24" s="6" t="s">
        <v>21</v>
      </c>
      <c r="C24" s="12">
        <v>16</v>
      </c>
      <c r="D24" s="13">
        <v>57</v>
      </c>
      <c r="E24" s="14" t="s">
        <v>0</v>
      </c>
      <c r="F24" s="15">
        <v>30106</v>
      </c>
      <c r="G24" s="6" t="str">
        <f>VLOOKUP(D24,[1]KeKhaiDangKy!$D$18:$E$27,2,0)</f>
        <v>BD634362</v>
      </c>
      <c r="H24" s="8">
        <f t="shared" si="3"/>
        <v>202</v>
      </c>
      <c r="I24" s="10">
        <v>202</v>
      </c>
      <c r="J24" s="10"/>
      <c r="K24" s="10">
        <f t="shared" si="1"/>
        <v>29904</v>
      </c>
      <c r="L24" s="11"/>
      <c r="M24" s="1" t="str">
        <f t="shared" si="2"/>
        <v>NHK</v>
      </c>
    </row>
    <row r="25" spans="1:19" s="16" customFormat="1" ht="39.950000000000003" customHeight="1" x14ac:dyDescent="0.25">
      <c r="A25" s="5">
        <f>COUNTA($A$5:A24)+1</f>
        <v>20</v>
      </c>
      <c r="B25" s="6" t="s">
        <v>17</v>
      </c>
      <c r="C25" s="12">
        <v>16</v>
      </c>
      <c r="D25" s="13">
        <v>58</v>
      </c>
      <c r="E25" s="14" t="s">
        <v>0</v>
      </c>
      <c r="F25" s="15">
        <v>17622</v>
      </c>
      <c r="G25" s="6" t="str">
        <f>VLOOKUP(D25,[1]KeKhaiDangKy!$D$18:$E$27,2,0)</f>
        <v>BD634150</v>
      </c>
      <c r="H25" s="8">
        <f t="shared" si="3"/>
        <v>20</v>
      </c>
      <c r="I25" s="10">
        <v>20</v>
      </c>
      <c r="J25" s="10"/>
      <c r="K25" s="10">
        <f t="shared" si="1"/>
        <v>17602</v>
      </c>
      <c r="L25" s="11"/>
      <c r="M25" s="1" t="str">
        <f t="shared" si="2"/>
        <v>NHK</v>
      </c>
    </row>
    <row r="26" spans="1:19" s="16" customFormat="1" ht="39.950000000000003" customHeight="1" x14ac:dyDescent="0.25">
      <c r="A26" s="5">
        <f>COUNTA($A$5:A25)+1</f>
        <v>21</v>
      </c>
      <c r="B26" s="6" t="s">
        <v>26</v>
      </c>
      <c r="C26" s="12">
        <v>17</v>
      </c>
      <c r="D26" s="13">
        <v>7</v>
      </c>
      <c r="E26" s="14" t="s">
        <v>0</v>
      </c>
      <c r="F26" s="15">
        <v>27082</v>
      </c>
      <c r="G26" s="6" t="s">
        <v>72</v>
      </c>
      <c r="H26" s="8">
        <f t="shared" si="3"/>
        <v>1261</v>
      </c>
      <c r="I26" s="10">
        <v>1261</v>
      </c>
      <c r="J26" s="10"/>
      <c r="K26" s="10">
        <f t="shared" si="1"/>
        <v>25821</v>
      </c>
      <c r="L26" s="11"/>
      <c r="M26" s="1" t="str">
        <f t="shared" si="2"/>
        <v>NHK</v>
      </c>
    </row>
    <row r="27" spans="1:19" s="16" customFormat="1" ht="39.950000000000003" customHeight="1" x14ac:dyDescent="0.25">
      <c r="A27" s="5">
        <f>COUNTA($A$5:A26)+1</f>
        <v>22</v>
      </c>
      <c r="B27" s="6" t="s">
        <v>22</v>
      </c>
      <c r="C27" s="12">
        <v>17</v>
      </c>
      <c r="D27" s="13">
        <v>8</v>
      </c>
      <c r="E27" s="14" t="s">
        <v>0</v>
      </c>
      <c r="F27" s="15">
        <v>27082</v>
      </c>
      <c r="G27" s="6"/>
      <c r="H27" s="8">
        <f>I27+J27</f>
        <v>895</v>
      </c>
      <c r="I27" s="10"/>
      <c r="J27" s="10">
        <v>895</v>
      </c>
      <c r="K27" s="10">
        <f t="shared" si="1"/>
        <v>26187</v>
      </c>
      <c r="L27" s="11"/>
      <c r="M27" s="1" t="str">
        <f t="shared" si="2"/>
        <v>NHK</v>
      </c>
    </row>
    <row r="28" spans="1:19" s="16" customFormat="1" ht="39.950000000000003" customHeight="1" x14ac:dyDescent="0.25">
      <c r="A28" s="5">
        <f>COUNTA($A$5:A27)+1</f>
        <v>23</v>
      </c>
      <c r="B28" s="6" t="s">
        <v>3</v>
      </c>
      <c r="C28" s="12">
        <v>17</v>
      </c>
      <c r="D28" s="13">
        <v>9</v>
      </c>
      <c r="E28" s="14" t="s">
        <v>0</v>
      </c>
      <c r="F28" s="15">
        <v>27082</v>
      </c>
      <c r="G28" s="6" t="s">
        <v>73</v>
      </c>
      <c r="H28" s="8">
        <f t="shared" si="3"/>
        <v>141</v>
      </c>
      <c r="I28" s="10">
        <v>141</v>
      </c>
      <c r="J28" s="10"/>
      <c r="K28" s="10">
        <f t="shared" si="1"/>
        <v>26941</v>
      </c>
      <c r="L28" s="11"/>
      <c r="M28" s="1" t="str">
        <f t="shared" si="2"/>
        <v>NHK</v>
      </c>
    </row>
    <row r="29" spans="1:19" s="16" customFormat="1" ht="39.950000000000003" customHeight="1" x14ac:dyDescent="0.25">
      <c r="A29" s="5">
        <f>COUNTA($A$5:A28)+1</f>
        <v>24</v>
      </c>
      <c r="B29" s="6" t="s">
        <v>10</v>
      </c>
      <c r="C29" s="12">
        <v>17</v>
      </c>
      <c r="D29" s="13">
        <v>10</v>
      </c>
      <c r="E29" s="14" t="s">
        <v>0</v>
      </c>
      <c r="F29" s="15">
        <v>40690</v>
      </c>
      <c r="G29" s="6"/>
      <c r="H29" s="8">
        <f t="shared" si="3"/>
        <v>47</v>
      </c>
      <c r="I29" s="10"/>
      <c r="J29" s="10">
        <v>47</v>
      </c>
      <c r="K29" s="10">
        <f t="shared" si="1"/>
        <v>40643</v>
      </c>
      <c r="L29" s="11"/>
      <c r="M29" s="1" t="str">
        <f t="shared" si="2"/>
        <v>NHK</v>
      </c>
    </row>
    <row r="30" spans="1:19" s="16" customFormat="1" ht="39.950000000000003" customHeight="1" x14ac:dyDescent="0.25">
      <c r="A30" s="5">
        <f>COUNTA($A$5:A29)+1</f>
        <v>25</v>
      </c>
      <c r="B30" s="6" t="s">
        <v>18</v>
      </c>
      <c r="C30" s="12">
        <v>20</v>
      </c>
      <c r="D30" s="13">
        <v>6</v>
      </c>
      <c r="E30" s="14" t="s">
        <v>0</v>
      </c>
      <c r="F30" s="15">
        <v>40690</v>
      </c>
      <c r="G30" s="6" t="s">
        <v>74</v>
      </c>
      <c r="H30" s="8">
        <f t="shared" si="3"/>
        <v>33</v>
      </c>
      <c r="I30" s="10">
        <v>33</v>
      </c>
      <c r="J30" s="10"/>
      <c r="K30" s="10">
        <f t="shared" si="1"/>
        <v>40657</v>
      </c>
      <c r="L30" s="11"/>
      <c r="M30" s="1" t="str">
        <f t="shared" si="2"/>
        <v>NHK</v>
      </c>
    </row>
    <row r="31" spans="1:19" s="16" customFormat="1" ht="39.950000000000003" customHeight="1" x14ac:dyDescent="0.25">
      <c r="A31" s="5">
        <f>COUNTA($A$5:A30)+1</f>
        <v>26</v>
      </c>
      <c r="B31" s="6" t="s">
        <v>4</v>
      </c>
      <c r="C31" s="12">
        <v>20</v>
      </c>
      <c r="D31" s="13">
        <v>9</v>
      </c>
      <c r="E31" s="14" t="s">
        <v>0</v>
      </c>
      <c r="F31" s="15">
        <v>28891</v>
      </c>
      <c r="G31" s="6" t="s">
        <v>75</v>
      </c>
      <c r="H31" s="8">
        <f t="shared" si="3"/>
        <v>141</v>
      </c>
      <c r="I31" s="10">
        <v>141</v>
      </c>
      <c r="J31" s="10"/>
      <c r="K31" s="10">
        <f t="shared" si="1"/>
        <v>28750</v>
      </c>
      <c r="L31" s="11"/>
      <c r="M31" s="1" t="str">
        <f t="shared" si="2"/>
        <v>NHK</v>
      </c>
    </row>
    <row r="32" spans="1:19" s="16" customFormat="1" ht="39.950000000000003" customHeight="1" x14ac:dyDescent="0.25">
      <c r="A32" s="5">
        <f>COUNTA($A$5:A31)+1</f>
        <v>27</v>
      </c>
      <c r="B32" s="6" t="s">
        <v>7</v>
      </c>
      <c r="C32" s="12">
        <v>21</v>
      </c>
      <c r="D32" s="13">
        <v>5</v>
      </c>
      <c r="E32" s="14" t="s">
        <v>0</v>
      </c>
      <c r="F32" s="15">
        <v>18146</v>
      </c>
      <c r="G32" s="6" t="s">
        <v>76</v>
      </c>
      <c r="H32" s="8">
        <f t="shared" si="3"/>
        <v>464</v>
      </c>
      <c r="I32" s="10">
        <v>464</v>
      </c>
      <c r="J32" s="10"/>
      <c r="K32" s="10">
        <f t="shared" si="1"/>
        <v>17682</v>
      </c>
      <c r="L32" s="11"/>
      <c r="M32" s="1" t="str">
        <f t="shared" si="2"/>
        <v>NHK</v>
      </c>
    </row>
    <row r="33" spans="1:19" s="16" customFormat="1" ht="39.950000000000003" customHeight="1" x14ac:dyDescent="0.25">
      <c r="A33" s="5">
        <f>COUNTA($A$5:A32)+1</f>
        <v>28</v>
      </c>
      <c r="B33" s="6" t="s">
        <v>10</v>
      </c>
      <c r="C33" s="12">
        <v>21</v>
      </c>
      <c r="D33" s="13">
        <v>6</v>
      </c>
      <c r="E33" s="14" t="s">
        <v>1</v>
      </c>
      <c r="F33" s="15">
        <v>18146</v>
      </c>
      <c r="G33" s="6"/>
      <c r="H33" s="8">
        <f t="shared" si="3"/>
        <v>686</v>
      </c>
      <c r="I33" s="10"/>
      <c r="J33" s="10">
        <v>686</v>
      </c>
      <c r="K33" s="10">
        <f t="shared" si="1"/>
        <v>17460</v>
      </c>
      <c r="L33" s="11"/>
      <c r="M33" s="1" t="str">
        <f t="shared" si="2"/>
        <v>LNK</v>
      </c>
    </row>
    <row r="34" spans="1:19" s="16" customFormat="1" ht="39.950000000000003" customHeight="1" x14ac:dyDescent="0.25">
      <c r="A34" s="5">
        <f>COUNTA($A$5:A33)+1</f>
        <v>29</v>
      </c>
      <c r="B34" s="6" t="s">
        <v>80</v>
      </c>
      <c r="C34" s="12">
        <v>21</v>
      </c>
      <c r="D34" s="13">
        <v>7</v>
      </c>
      <c r="E34" s="14" t="s">
        <v>0</v>
      </c>
      <c r="F34" s="15">
        <v>24519</v>
      </c>
      <c r="G34" s="6"/>
      <c r="H34" s="8">
        <f t="shared" si="3"/>
        <v>85</v>
      </c>
      <c r="I34" s="10"/>
      <c r="J34" s="10">
        <v>85</v>
      </c>
      <c r="K34" s="10">
        <f t="shared" si="1"/>
        <v>24434</v>
      </c>
      <c r="L34" s="11"/>
      <c r="M34" s="1" t="str">
        <f t="shared" si="2"/>
        <v>NHK</v>
      </c>
    </row>
    <row r="35" spans="1:19" s="16" customFormat="1" ht="39.950000000000003" customHeight="1" thickBot="1" x14ac:dyDescent="0.3">
      <c r="A35" s="17"/>
      <c r="B35" s="18" t="s">
        <v>36</v>
      </c>
      <c r="C35" s="19"/>
      <c r="D35" s="19"/>
      <c r="E35" s="18"/>
      <c r="F35" s="18">
        <f>SUM(F6:F34)</f>
        <v>737283</v>
      </c>
      <c r="G35" s="18"/>
      <c r="H35" s="20">
        <f>SUM(H6:H34)</f>
        <v>11763</v>
      </c>
      <c r="I35" s="20">
        <f>SUM(I6:I34)</f>
        <v>8855</v>
      </c>
      <c r="J35" s="20">
        <f>SUM(J6:J34)</f>
        <v>2908</v>
      </c>
      <c r="K35" s="20">
        <f>SUM(K6:K34)</f>
        <v>725520</v>
      </c>
      <c r="L35" s="21"/>
      <c r="M35" s="1"/>
      <c r="N35" s="1"/>
      <c r="O35" s="1"/>
      <c r="P35" s="1"/>
      <c r="Q35" s="1"/>
      <c r="R35" s="1"/>
      <c r="S35" s="1"/>
    </row>
    <row r="36" spans="1:19" s="16" customFormat="1" ht="15" customHeight="1" thickTop="1" x14ac:dyDescent="0.25">
      <c r="A36" s="22"/>
      <c r="B36" s="23"/>
      <c r="C36" s="22"/>
      <c r="D36" s="22"/>
      <c r="E36" s="24"/>
      <c r="F36" s="25"/>
      <c r="G36" s="25"/>
      <c r="H36" s="25"/>
      <c r="I36" s="25"/>
      <c r="J36" s="25"/>
      <c r="K36" s="25"/>
      <c r="L36" s="26"/>
    </row>
    <row r="37" spans="1:19" ht="15" customHeight="1" x14ac:dyDescent="0.25">
      <c r="A37" s="27" t="s">
        <v>39</v>
      </c>
      <c r="B37" s="84" t="s">
        <v>40</v>
      </c>
      <c r="C37" s="84"/>
      <c r="D37" s="84"/>
      <c r="E37" s="84"/>
      <c r="F37" s="85" t="s">
        <v>41</v>
      </c>
      <c r="G37" s="86"/>
      <c r="H37" s="86"/>
      <c r="I37" s="86"/>
      <c r="J37" s="86"/>
      <c r="K37" s="86"/>
      <c r="L37" s="86"/>
    </row>
    <row r="38" spans="1:19" s="16" customFormat="1" ht="47.25" customHeight="1" x14ac:dyDescent="0.25">
      <c r="A38" s="28" t="s">
        <v>42</v>
      </c>
      <c r="B38" s="87" t="s">
        <v>63</v>
      </c>
      <c r="C38" s="88"/>
      <c r="D38" s="88"/>
      <c r="E38" s="88"/>
      <c r="F38" s="88" t="s">
        <v>64</v>
      </c>
      <c r="G38" s="89"/>
      <c r="H38" s="89"/>
      <c r="I38" s="89"/>
      <c r="J38" s="89"/>
      <c r="K38" s="89"/>
      <c r="L38" s="89"/>
    </row>
    <row r="39" spans="1:19" x14ac:dyDescent="0.25">
      <c r="A39" s="29"/>
      <c r="B39" s="23" t="s">
        <v>43</v>
      </c>
      <c r="C39" s="90" t="s">
        <v>44</v>
      </c>
      <c r="D39" s="90"/>
      <c r="E39" s="90"/>
      <c r="F39" s="30"/>
      <c r="G39" s="81" t="s">
        <v>45</v>
      </c>
      <c r="H39" s="81"/>
      <c r="I39" s="31"/>
      <c r="J39" s="81" t="s">
        <v>46</v>
      </c>
      <c r="K39" s="81"/>
      <c r="L39" s="32"/>
    </row>
    <row r="40" spans="1:19" x14ac:dyDescent="0.25">
      <c r="A40" s="33"/>
      <c r="B40" s="33"/>
      <c r="C40" s="81"/>
      <c r="D40" s="81"/>
      <c r="E40" s="81"/>
      <c r="F40" s="30"/>
      <c r="G40" s="30"/>
      <c r="H40" s="30"/>
      <c r="I40" s="34"/>
      <c r="J40" s="34"/>
      <c r="K40" s="35"/>
      <c r="L40" s="32"/>
    </row>
    <row r="41" spans="1:19" x14ac:dyDescent="0.25">
      <c r="A41" s="33"/>
      <c r="B41" s="33"/>
      <c r="C41" s="36"/>
      <c r="D41" s="36"/>
      <c r="E41" s="36"/>
      <c r="F41" s="30"/>
      <c r="G41" s="30"/>
      <c r="H41" s="30"/>
      <c r="I41" s="34"/>
      <c r="J41" s="34"/>
      <c r="K41" s="35"/>
      <c r="L41" s="32"/>
    </row>
    <row r="42" spans="1:19" x14ac:dyDescent="0.25">
      <c r="A42" s="37"/>
      <c r="B42" s="38"/>
      <c r="C42" s="39"/>
      <c r="D42" s="37"/>
      <c r="E42" s="40"/>
      <c r="F42" s="41"/>
      <c r="G42" s="41"/>
      <c r="H42" s="41"/>
      <c r="I42" s="37"/>
      <c r="J42" s="39"/>
      <c r="K42" s="42"/>
      <c r="L42" s="43"/>
    </row>
    <row r="43" spans="1:19" x14ac:dyDescent="0.25">
      <c r="A43" s="37"/>
      <c r="B43" s="38"/>
      <c r="C43" s="39"/>
      <c r="D43" s="37"/>
      <c r="E43" s="40"/>
      <c r="F43" s="37"/>
      <c r="G43" s="37"/>
      <c r="H43" s="37"/>
      <c r="I43" s="39"/>
      <c r="J43" s="39"/>
      <c r="K43" s="42"/>
      <c r="L43" s="43"/>
    </row>
    <row r="44" spans="1:19" x14ac:dyDescent="0.25">
      <c r="A44" s="37"/>
      <c r="B44" s="38"/>
      <c r="C44" s="39"/>
      <c r="D44" s="37"/>
      <c r="E44" s="40"/>
      <c r="F44" s="37"/>
      <c r="G44" s="37"/>
      <c r="H44" s="37"/>
      <c r="I44" s="39"/>
      <c r="J44" s="39"/>
      <c r="K44" s="42"/>
      <c r="L44" s="43"/>
    </row>
    <row r="45" spans="1:19" x14ac:dyDescent="0.25">
      <c r="A45" s="44"/>
      <c r="B45" s="45" t="s">
        <v>47</v>
      </c>
      <c r="C45" s="82" t="s">
        <v>48</v>
      </c>
      <c r="D45" s="82"/>
      <c r="E45" s="82"/>
      <c r="F45" s="46"/>
      <c r="G45" s="83" t="s">
        <v>61</v>
      </c>
      <c r="H45" s="83"/>
      <c r="I45" s="47"/>
      <c r="J45" s="83" t="s">
        <v>62</v>
      </c>
      <c r="K45" s="83"/>
      <c r="L45" s="48"/>
    </row>
    <row r="46" spans="1:19" x14ac:dyDescent="0.25">
      <c r="I46" s="39"/>
    </row>
    <row r="47" spans="1:19" x14ac:dyDescent="0.25">
      <c r="I47" s="39"/>
    </row>
  </sheetData>
  <mergeCells count="23">
    <mergeCell ref="C40:E40"/>
    <mergeCell ref="C45:E45"/>
    <mergeCell ref="G45:H45"/>
    <mergeCell ref="J45:K45"/>
    <mergeCell ref="B37:E37"/>
    <mergeCell ref="F37:L37"/>
    <mergeCell ref="B38:E38"/>
    <mergeCell ref="F38:L38"/>
    <mergeCell ref="C39:E39"/>
    <mergeCell ref="G39:H39"/>
    <mergeCell ref="J39:K39"/>
    <mergeCell ref="A1:L1"/>
    <mergeCell ref="A2:L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</mergeCells>
  <pageMargins left="0.7" right="0.7" top="0.75" bottom="0.75" header="0.3" footer="0.3"/>
  <pageSetup paperSize="9" scale="76" fitToHeight="0" orientation="landscape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19"/>
  <sheetViews>
    <sheetView view="pageBreakPreview" zoomScaleNormal="70" zoomScaleSheetLayoutView="100" workbookViewId="0">
      <selection activeCell="D9" sqref="D9:E9"/>
    </sheetView>
  </sheetViews>
  <sheetFormatPr defaultRowHeight="15" x14ac:dyDescent="0.25"/>
  <cols>
    <col min="1" max="1" width="5.85546875" style="1" bestFit="1" customWidth="1"/>
    <col min="2" max="2" width="36.42578125" style="1" customWidth="1"/>
    <col min="3" max="3" width="65" style="1" customWidth="1"/>
    <col min="4" max="4" width="28" style="1" customWidth="1"/>
    <col min="5" max="5" width="24.85546875" style="1" customWidth="1"/>
    <col min="6" max="6" width="36.28515625" style="1" customWidth="1"/>
    <col min="7" max="16384" width="9.140625" style="1"/>
  </cols>
  <sheetData>
    <row r="1" spans="1:7" ht="108" customHeight="1" x14ac:dyDescent="0.25">
      <c r="A1" s="91" t="s">
        <v>70</v>
      </c>
      <c r="B1" s="92"/>
      <c r="C1" s="92"/>
      <c r="D1" s="92"/>
      <c r="E1" s="92"/>
      <c r="F1" s="92"/>
    </row>
    <row r="2" spans="1:7" ht="43.5" customHeight="1" thickBot="1" x14ac:dyDescent="0.3">
      <c r="A2" s="93" t="s">
        <v>49</v>
      </c>
      <c r="B2" s="93"/>
      <c r="C2" s="93"/>
      <c r="D2" s="93"/>
      <c r="E2" s="93"/>
      <c r="F2" s="93"/>
    </row>
    <row r="3" spans="1:7" ht="56.25" customHeight="1" x14ac:dyDescent="0.25">
      <c r="A3" s="49" t="s">
        <v>28</v>
      </c>
      <c r="B3" s="50" t="s">
        <v>50</v>
      </c>
      <c r="C3" s="50" t="s">
        <v>19</v>
      </c>
      <c r="D3" s="50" t="s">
        <v>51</v>
      </c>
      <c r="E3" s="50" t="s">
        <v>52</v>
      </c>
      <c r="F3" s="51" t="s">
        <v>53</v>
      </c>
    </row>
    <row r="4" spans="1:7" ht="33" customHeight="1" x14ac:dyDescent="0.25">
      <c r="A4" s="104">
        <v>1</v>
      </c>
      <c r="B4" s="101" t="s">
        <v>54</v>
      </c>
      <c r="C4" s="52" t="s">
        <v>66</v>
      </c>
      <c r="D4" s="52">
        <f>SUMIFS(DS!$J$6:$J$34,DS!$M$6:$M$34,TH!G4)</f>
        <v>774</v>
      </c>
      <c r="E4" s="52">
        <f>SUMIFS(DS!$I$6:$I$34,DS!$M$6:$M$34,TH!G4)</f>
        <v>4479</v>
      </c>
      <c r="F4" s="53"/>
      <c r="G4" s="1" t="s">
        <v>65</v>
      </c>
    </row>
    <row r="5" spans="1:7" ht="33" customHeight="1" x14ac:dyDescent="0.25">
      <c r="A5" s="105"/>
      <c r="B5" s="102"/>
      <c r="C5" s="52" t="s">
        <v>55</v>
      </c>
      <c r="D5" s="52">
        <f>SUMIFS(DS!$J$6:$J$34,DS!$M$6:$M$34,TH!G5)</f>
        <v>421</v>
      </c>
      <c r="E5" s="52">
        <f>SUMIFS(DS!$I$6:$I$34,DS!$M$6:$M$34,TH!G5)</f>
        <v>0</v>
      </c>
      <c r="F5" s="53"/>
      <c r="G5" s="1" t="s">
        <v>14</v>
      </c>
    </row>
    <row r="6" spans="1:7" ht="33" customHeight="1" x14ac:dyDescent="0.25">
      <c r="A6" s="105"/>
      <c r="B6" s="102"/>
      <c r="C6" s="52" t="s">
        <v>67</v>
      </c>
      <c r="D6" s="52">
        <f>SUMIFS(DS!$J$6:$J$34,DS!$M$6:$M$34,TH!G6)</f>
        <v>1027</v>
      </c>
      <c r="E6" s="52">
        <f>SUMIFS(DS!$I$6:$I$34,DS!$M$6:$M$34,TH!G6)</f>
        <v>4376</v>
      </c>
      <c r="F6" s="53"/>
      <c r="G6" s="1" t="s">
        <v>0</v>
      </c>
    </row>
    <row r="7" spans="1:7" ht="33" customHeight="1" x14ac:dyDescent="0.25">
      <c r="A7" s="105"/>
      <c r="B7" s="102"/>
      <c r="C7" s="52" t="s">
        <v>68</v>
      </c>
      <c r="D7" s="52">
        <f>SUMIFS(DS!$J$6:$J$34,DS!$M$6:$M$34,TH!G7)</f>
        <v>686</v>
      </c>
      <c r="E7" s="52">
        <f>SUMIFS(DS!$I$6:$I$34,DS!$M$6:$M$34,TH!G7)</f>
        <v>0</v>
      </c>
      <c r="F7" s="53"/>
      <c r="G7" s="1" t="s">
        <v>1</v>
      </c>
    </row>
    <row r="8" spans="1:7" ht="33" customHeight="1" x14ac:dyDescent="0.25">
      <c r="A8" s="106"/>
      <c r="B8" s="103"/>
      <c r="C8" s="52" t="s">
        <v>69</v>
      </c>
      <c r="D8" s="52">
        <f>SUMIFS(DS!$J$6:$J$34,DS!$M$6:$M$34,TH!G8)</f>
        <v>0</v>
      </c>
      <c r="E8" s="52">
        <f>SUMIFS(DS!$I$6:$I$34,DS!$M$6:$M$34,TH!G8)</f>
        <v>0</v>
      </c>
      <c r="F8" s="53"/>
      <c r="G8" s="1" t="s">
        <v>8</v>
      </c>
    </row>
    <row r="9" spans="1:7" ht="30" customHeight="1" thickBot="1" x14ac:dyDescent="0.3">
      <c r="A9" s="94" t="s">
        <v>56</v>
      </c>
      <c r="B9" s="95"/>
      <c r="C9" s="95"/>
      <c r="D9" s="63">
        <f>SUM(D4:D8)</f>
        <v>2908</v>
      </c>
      <c r="E9" s="54">
        <f>SUM(E4:E8)</f>
        <v>8855</v>
      </c>
      <c r="F9" s="55"/>
    </row>
    <row r="10" spans="1:7" ht="30" customHeight="1" x14ac:dyDescent="0.25">
      <c r="A10" s="56"/>
      <c r="B10" s="56"/>
      <c r="C10" s="56"/>
      <c r="D10" s="57"/>
      <c r="E10" s="57"/>
      <c r="F10" s="58"/>
    </row>
    <row r="11" spans="1:7" ht="30" customHeight="1" x14ac:dyDescent="0.25">
      <c r="A11" s="96" t="s">
        <v>57</v>
      </c>
      <c r="B11" s="96"/>
      <c r="C11" s="96"/>
      <c r="D11" s="96"/>
      <c r="E11" s="96"/>
      <c r="F11" s="96"/>
    </row>
    <row r="12" spans="1:7" ht="30" customHeight="1" x14ac:dyDescent="0.25">
      <c r="A12" s="97" t="s">
        <v>58</v>
      </c>
      <c r="B12" s="97"/>
      <c r="C12" s="97"/>
      <c r="D12" s="97"/>
      <c r="E12" s="97"/>
      <c r="F12" s="97"/>
    </row>
    <row r="13" spans="1:7" ht="30" customHeight="1" x14ac:dyDescent="0.25">
      <c r="A13" s="97" t="s">
        <v>59</v>
      </c>
      <c r="B13" s="97"/>
      <c r="C13" s="97"/>
      <c r="D13" s="97"/>
      <c r="E13" s="97"/>
      <c r="F13" s="97"/>
    </row>
    <row r="14" spans="1:7" ht="30" customHeight="1" x14ac:dyDescent="0.25">
      <c r="A14" s="98" t="s">
        <v>60</v>
      </c>
      <c r="B14" s="98"/>
      <c r="C14" s="98"/>
      <c r="D14" s="98"/>
      <c r="E14" s="98"/>
      <c r="F14" s="98"/>
    </row>
    <row r="15" spans="1:7" ht="30" customHeight="1" x14ac:dyDescent="0.25">
      <c r="A15" s="99"/>
      <c r="B15" s="99"/>
      <c r="C15" s="99"/>
      <c r="D15" s="99"/>
      <c r="E15" s="99"/>
      <c r="F15" s="99"/>
    </row>
    <row r="16" spans="1:7" ht="30" customHeight="1" x14ac:dyDescent="0.25">
      <c r="A16" s="59"/>
      <c r="B16" s="59"/>
      <c r="C16" s="60"/>
      <c r="D16" s="61"/>
      <c r="E16" s="61"/>
      <c r="F16" s="59"/>
    </row>
    <row r="17" spans="1:6" ht="30" customHeight="1" x14ac:dyDescent="0.25">
      <c r="A17" s="62"/>
      <c r="B17" s="62"/>
      <c r="C17" s="62"/>
      <c r="D17" s="62"/>
      <c r="E17" s="62"/>
      <c r="F17" s="62"/>
    </row>
    <row r="18" spans="1:6" ht="30" customHeight="1" x14ac:dyDescent="0.25">
      <c r="A18" s="62"/>
      <c r="B18" s="62"/>
      <c r="C18" s="62"/>
      <c r="D18" s="62"/>
      <c r="E18" s="62"/>
      <c r="F18" s="62"/>
    </row>
    <row r="19" spans="1:6" ht="30" customHeight="1" x14ac:dyDescent="0.25">
      <c r="A19" s="100" t="s">
        <v>48</v>
      </c>
      <c r="B19" s="100"/>
      <c r="C19" s="100"/>
      <c r="D19" s="100"/>
      <c r="E19" s="100"/>
      <c r="F19" s="100"/>
    </row>
  </sheetData>
  <mergeCells count="11">
    <mergeCell ref="A13:F13"/>
    <mergeCell ref="A14:F14"/>
    <mergeCell ref="A15:F15"/>
    <mergeCell ref="A19:F19"/>
    <mergeCell ref="B4:B8"/>
    <mergeCell ref="A4:A8"/>
    <mergeCell ref="A1:F1"/>
    <mergeCell ref="A2:F2"/>
    <mergeCell ref="A9:C9"/>
    <mergeCell ref="A11:F11"/>
    <mergeCell ref="A12:F12"/>
  </mergeCells>
  <pageMargins left="0.7" right="0.7" top="0.75" bottom="0.75" header="0.3" footer="0.3"/>
  <pageSetup paperSize="9" scale="66" fitToHeight="0" orientation="landscape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DS</vt:lpstr>
      <vt:lpstr>TH</vt:lpstr>
      <vt:lpstr>DS!Print_Area</vt:lpstr>
      <vt:lpstr>TH!Print_Area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Thiemdp</dc:creator>
  <cp:lastModifiedBy>TRUONGSINH</cp:lastModifiedBy>
  <cp:lastPrinted>2022-08-18T07:46:28Z</cp:lastPrinted>
  <dcterms:created xsi:type="dcterms:W3CDTF">2015-04-08T08:13:10Z</dcterms:created>
  <dcterms:modified xsi:type="dcterms:W3CDTF">2022-11-22T05:51:44Z</dcterms:modified>
</cp:coreProperties>
</file>