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g/Desktop/github/schoolProjects/F20/STAT411/"/>
    </mc:Choice>
  </mc:AlternateContent>
  <xr:revisionPtr revIDLastSave="0" documentId="13_ncr:1_{F873246D-4EE4-844F-A6F2-A5B2787BE731}" xr6:coauthVersionLast="45" xr6:coauthVersionMax="45" xr10:uidLastSave="{00000000-0000-0000-0000-000000000000}"/>
  <bookViews>
    <workbookView xWindow="0" yWindow="460" windowWidth="28800" windowHeight="16400" activeTab="3" xr2:uid="{0DE5DD2F-979C-0C47-97AF-0A80093AC4C9}"/>
  </bookViews>
  <sheets>
    <sheet name="4.5 Group Data Population" sheetId="2" r:id="rId1"/>
    <sheet name="4.5 Group Data Sample" sheetId="3" r:id="rId2"/>
    <sheet name="6.1 Probability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6" i="5" l="1"/>
  <c r="R10" i="5"/>
  <c r="Q22" i="5"/>
  <c r="O22" i="5"/>
  <c r="P10" i="5"/>
  <c r="N11" i="5"/>
  <c r="N10" i="5"/>
  <c r="L10" i="5"/>
  <c r="I13" i="5"/>
  <c r="G14" i="5"/>
  <c r="G13" i="5"/>
  <c r="G18" i="5"/>
  <c r="E20" i="5"/>
  <c r="E18" i="5"/>
  <c r="E19" i="5"/>
  <c r="E22" i="5"/>
  <c r="H8" i="5"/>
  <c r="H5" i="5"/>
  <c r="F9" i="5" a="1"/>
  <c r="F9" i="5" s="1"/>
  <c r="F7" i="5"/>
  <c r="F5" i="5"/>
  <c r="G6" i="4"/>
  <c r="G8" i="4" s="1"/>
  <c r="D11" i="3" l="1"/>
  <c r="F9" i="3"/>
  <c r="J9" i="3" s="1"/>
  <c r="F10" i="3"/>
  <c r="J10" i="3" s="1"/>
  <c r="F4" i="3"/>
  <c r="H4" i="3" s="1"/>
  <c r="F5" i="3"/>
  <c r="H5" i="3" s="1"/>
  <c r="F6" i="3"/>
  <c r="H6" i="3" s="1"/>
  <c r="F7" i="3"/>
  <c r="J7" i="3" s="1"/>
  <c r="F8" i="3"/>
  <c r="J8" i="3" s="1"/>
  <c r="M4" i="2"/>
  <c r="M5" i="2"/>
  <c r="M6" i="2"/>
  <c r="M7" i="2"/>
  <c r="M8" i="2"/>
  <c r="M9" i="2"/>
  <c r="M3" i="2"/>
  <c r="H3" i="2"/>
  <c r="H4" i="2"/>
  <c r="H5" i="2"/>
  <c r="H6" i="2"/>
  <c r="H7" i="2"/>
  <c r="H8" i="2"/>
  <c r="H9" i="2"/>
  <c r="E10" i="2"/>
  <c r="M10" i="2" l="1"/>
  <c r="H10" i="2"/>
  <c r="K3" i="2" s="1"/>
  <c r="H10" i="3"/>
  <c r="H9" i="3"/>
  <c r="H8" i="3"/>
  <c r="H11" i="3" s="1"/>
  <c r="O4" i="3" s="1"/>
  <c r="H7" i="3"/>
  <c r="J4" i="3"/>
  <c r="J5" i="3"/>
  <c r="J6" i="3"/>
  <c r="P3" i="2" l="1"/>
  <c r="P6" i="2" s="1"/>
  <c r="J11" i="3"/>
  <c r="M4" i="3" s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<sst xmlns="http://schemas.openxmlformats.org/spreadsheetml/2006/main" count="43" uniqueCount="33">
  <si>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ENTER RANGE BELOW</t>
  </si>
  <si>
    <t>ENTER FREQUENCIES HERE</t>
  </si>
  <si>
    <t>POPULATION SUM</t>
  </si>
  <si>
    <t>POPULATION MEAN</t>
  </si>
  <si>
    <t>POPULAITON SQUARE THING</t>
  </si>
  <si>
    <t>POPULATION VARIANCE</t>
  </si>
  <si>
    <t>POPULATION STANDEV</t>
  </si>
  <si>
    <t>Lower Bound</t>
  </si>
  <si>
    <t>Upper Bound</t>
  </si>
  <si>
    <t>Frequency</t>
  </si>
  <si>
    <t>MIDPOINTS</t>
  </si>
  <si>
    <t>SAMPLE SUM</t>
  </si>
  <si>
    <t>SAMPLE SQUARE THING</t>
  </si>
  <si>
    <t>SAMPLE VARIANCE</t>
  </si>
  <si>
    <t>SAMPLE STANDEV</t>
  </si>
  <si>
    <t>SAMPLE MEAN</t>
  </si>
  <si>
    <t>Residence</t>
  </si>
  <si>
    <t>Males</t>
  </si>
  <si>
    <t>Females</t>
  </si>
  <si>
    <t>Apartment</t>
  </si>
  <si>
    <t>Dorm</t>
  </si>
  <si>
    <t>With Parent(s)</t>
  </si>
  <si>
    <t>Sorority/Fraternity House</t>
  </si>
  <si>
    <t>Other</t>
  </si>
  <si>
    <t xml:space="preserve"> Pennies</t>
  </si>
  <si>
    <t xml:space="preserve"> Dimes</t>
  </si>
  <si>
    <t xml:space="preserve"> Nickels</t>
  </si>
  <si>
    <t xml:space="preserve"> Quarters</t>
  </si>
  <si>
    <t>Academic Year</t>
  </si>
  <si>
    <t>Freshmen</t>
  </si>
  <si>
    <t>Sophomores</t>
  </si>
  <si>
    <t>Juniors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</si>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</sst>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782-20BD-5D40-A1B3-892367ADCBE1}">
  <dimension ref="B2:P12"/>
  <sheetViews>
    <sheetView workbookViewId="0">
      <selection activeCell="P6" sqref="P6"/>
    </sheetView>
  </sheetViews>
  <sheetFormatPr baseColWidth="10" defaultRowHeight="16" x14ac:dyDescent="0.2"/>
  <sheetData>
    <row r="2" spans="2:16" ht="29" customHeight="1" x14ac:dyDescent="0.2">
      <c r="B2" t="s">
        <v>0</v>
      </c>
      <c r="E2" t="s">
        <v>1</v>
      </c>
      <c r="H2" t="s">
        <v>2</v>
      </c>
      <c r="K2" t="s">
        <v>3</v>
      </c>
      <c r="M2" t="s">
        <v>4</v>
      </c>
      <c r="P2" t="s">
        <v>5</v>
      </c>
    </row>
    <row r="3" spans="2:16" ht="50" customHeight="1" x14ac:dyDescent="0.2">
      <c r="B3">
        <v>1</v>
      </c>
      <c r="C3">
        <v>5</v>
      </c>
      <c r="E3">
        <v>2</v>
      </c>
      <c r="H3">
        <f>E3*((C3+B3)/2)</f>
        <v>6</v>
      </c>
      <c r="K3">
        <f>H10/E10</f>
        <v>13.909090909090908</v>
      </c>
      <c r="M3">
        <f>E3*((C3+B3)/2)*((C3+B3)/2)</f>
        <v>18</v>
      </c>
      <c r="P3">
        <f>(M10/E10)-(H10/E10)*(H10/E10)</f>
        <v>42.355371900826469</v>
      </c>
    </row>
    <row r="4" spans="2:16" ht="50" customHeight="1" x14ac:dyDescent="0.2">
      <c r="B4">
        <v>6</v>
      </c>
      <c r="C4">
        <v>10</v>
      </c>
      <c r="E4">
        <v>5</v>
      </c>
      <c r="H4">
        <f t="shared" ref="H4:H9" si="0">E4*((C4+B4)/2)</f>
        <v>40</v>
      </c>
      <c r="M4">
        <f t="shared" ref="M4:M9" si="1">E4*((C4+B4)/2)*((C4+B4)/2)</f>
        <v>320</v>
      </c>
    </row>
    <row r="5" spans="2:16" ht="50" customHeight="1" x14ac:dyDescent="0.2">
      <c r="B5">
        <v>11</v>
      </c>
      <c r="C5">
        <v>15</v>
      </c>
      <c r="E5">
        <v>7</v>
      </c>
      <c r="H5">
        <f t="shared" si="0"/>
        <v>91</v>
      </c>
      <c r="M5">
        <f t="shared" si="1"/>
        <v>1183</v>
      </c>
      <c r="P5" t="s">
        <v>6</v>
      </c>
    </row>
    <row r="6" spans="2:16" ht="50" customHeight="1" x14ac:dyDescent="0.2">
      <c r="B6">
        <v>16</v>
      </c>
      <c r="C6">
        <v>20</v>
      </c>
      <c r="E6">
        <v>4</v>
      </c>
      <c r="H6">
        <f t="shared" si="0"/>
        <v>72</v>
      </c>
      <c r="M6">
        <f t="shared" si="1"/>
        <v>1296</v>
      </c>
      <c r="P6">
        <f>SQRT(P3)</f>
        <v>6.5081004833074347</v>
      </c>
    </row>
    <row r="7" spans="2:16" ht="50" customHeight="1" x14ac:dyDescent="0.2">
      <c r="B7">
        <v>21</v>
      </c>
      <c r="C7">
        <v>25</v>
      </c>
      <c r="E7">
        <v>3</v>
      </c>
      <c r="H7">
        <f t="shared" si="0"/>
        <v>69</v>
      </c>
      <c r="M7">
        <f t="shared" si="1"/>
        <v>1587</v>
      </c>
    </row>
    <row r="8" spans="2:16" ht="50" customHeight="1" x14ac:dyDescent="0.2">
      <c r="B8">
        <v>26</v>
      </c>
      <c r="C8">
        <v>30</v>
      </c>
      <c r="E8">
        <v>1</v>
      </c>
      <c r="H8">
        <f t="shared" si="0"/>
        <v>28</v>
      </c>
      <c r="M8">
        <f t="shared" si="1"/>
        <v>784</v>
      </c>
    </row>
    <row r="9" spans="2:16" ht="50" customHeight="1" x14ac:dyDescent="0.2">
      <c r="H9">
        <f t="shared" si="0"/>
        <v>0</v>
      </c>
      <c r="M9">
        <f t="shared" si="1"/>
        <v>0</v>
      </c>
    </row>
    <row r="10" spans="2:16" ht="50" customHeight="1" x14ac:dyDescent="0.2">
      <c r="E10">
        <f>SUM(E3:E9)</f>
        <v>22</v>
      </c>
      <c r="H10">
        <f>SUM(H3:H9)</f>
        <v>306</v>
      </c>
      <c r="M10">
        <f>SUM(M3:M9)</f>
        <v>5188</v>
      </c>
    </row>
    <row r="11" spans="2:16" ht="50" customHeight="1" x14ac:dyDescent="0.2"/>
    <row r="12" spans="2:16" ht="5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1E66-C946-8F43-A71B-93B7E3BD594A}">
  <dimension ref="B2:O11"/>
  <sheetViews>
    <sheetView workbookViewId="0">
      <selection activeCell="M7" sqref="M7"/>
    </sheetView>
  </sheetViews>
  <sheetFormatPr baseColWidth="10" defaultRowHeight="16" x14ac:dyDescent="0.2"/>
  <sheetData>
    <row r="2" spans="2:15" ht="30" customHeight="1" x14ac:dyDescent="0.2"/>
    <row r="3" spans="2:15" ht="50" customHeight="1" x14ac:dyDescent="0.2">
      <c r="B3" t="s">
        <v>7</v>
      </c>
      <c r="C3" t="s">
        <v>8</v>
      </c>
      <c r="D3" t="s">
        <v>9</v>
      </c>
      <c r="F3" t="s">
        <v>10</v>
      </c>
      <c r="H3" t="s">
        <v>11</v>
      </c>
      <c r="J3" t="s">
        <v>12</v>
      </c>
      <c r="M3" t="s">
        <v>13</v>
      </c>
      <c r="O3" t="s">
        <v>15</v>
      </c>
    </row>
    <row r="4" spans="2:15" ht="50" customHeight="1" x14ac:dyDescent="0.2">
      <c r="B4">
        <v>119.1</v>
      </c>
      <c r="C4">
        <v>122.2</v>
      </c>
      <c r="D4">
        <v>46</v>
      </c>
      <c r="F4">
        <f>(C4+B4)/2</f>
        <v>120.65</v>
      </c>
      <c r="H4">
        <f>F4*D4</f>
        <v>5549.9000000000005</v>
      </c>
      <c r="J4">
        <f>D4*F4*F4</f>
        <v>669595.43500000006</v>
      </c>
      <c r="M4">
        <f>(J11-((H11*H11)/D11))/(D11-1)</f>
        <v>21.945899329422151</v>
      </c>
      <c r="O4">
        <f>H11/D11</f>
        <v>125.86558441558444</v>
      </c>
    </row>
    <row r="5" spans="2:15" ht="50" customHeight="1" x14ac:dyDescent="0.2">
      <c r="B5">
        <v>122.3</v>
      </c>
      <c r="C5">
        <v>125.4</v>
      </c>
      <c r="D5">
        <v>38</v>
      </c>
      <c r="F5">
        <f t="shared" ref="F5:F10" si="0">(C5+B5)/2</f>
        <v>123.85</v>
      </c>
      <c r="H5">
        <f t="shared" ref="H5:H10" si="1">F5*D5</f>
        <v>4706.3</v>
      </c>
      <c r="J5">
        <f t="shared" ref="J5:J10" si="2">D5*F5*F5</f>
        <v>582875.255</v>
      </c>
    </row>
    <row r="6" spans="2:15" ht="50" customHeight="1" x14ac:dyDescent="0.2">
      <c r="B6">
        <v>125.5</v>
      </c>
      <c r="C6">
        <v>128.6</v>
      </c>
      <c r="D6">
        <v>24</v>
      </c>
      <c r="F6">
        <f t="shared" si="0"/>
        <v>127.05</v>
      </c>
      <c r="H6">
        <f t="shared" si="1"/>
        <v>3049.2</v>
      </c>
      <c r="J6">
        <f t="shared" si="2"/>
        <v>387400.86</v>
      </c>
      <c r="M6" t="s">
        <v>14</v>
      </c>
    </row>
    <row r="7" spans="2:15" ht="50" customHeight="1" x14ac:dyDescent="0.2">
      <c r="B7">
        <v>128.69999999999999</v>
      </c>
      <c r="C7">
        <v>131.80000000000001</v>
      </c>
      <c r="D7">
        <v>19</v>
      </c>
      <c r="F7">
        <f t="shared" si="0"/>
        <v>130.25</v>
      </c>
      <c r="H7">
        <f t="shared" si="1"/>
        <v>2474.75</v>
      </c>
      <c r="J7">
        <f t="shared" si="2"/>
        <v>322336.1875</v>
      </c>
      <c r="M7">
        <f>SQRT(M4)</f>
        <v>4.6846450590650033</v>
      </c>
    </row>
    <row r="8" spans="2:15" ht="50" customHeight="1" x14ac:dyDescent="0.2">
      <c r="B8">
        <v>131.9</v>
      </c>
      <c r="C8">
        <v>135</v>
      </c>
      <c r="D8">
        <v>27</v>
      </c>
      <c r="F8">
        <f t="shared" si="0"/>
        <v>133.44999999999999</v>
      </c>
      <c r="H8">
        <f t="shared" si="1"/>
        <v>3603.1499999999996</v>
      </c>
      <c r="J8">
        <f t="shared" si="2"/>
        <v>480840.36749999993</v>
      </c>
    </row>
    <row r="9" spans="2:15" ht="50" customHeight="1" x14ac:dyDescent="0.2">
      <c r="F9">
        <f t="shared" si="0"/>
        <v>0</v>
      </c>
      <c r="H9">
        <f t="shared" si="1"/>
        <v>0</v>
      </c>
      <c r="J9">
        <f t="shared" si="2"/>
        <v>0</v>
      </c>
    </row>
    <row r="10" spans="2:15" ht="50" customHeight="1" x14ac:dyDescent="0.2">
      <c r="F10">
        <f t="shared" si="0"/>
        <v>0</v>
      </c>
      <c r="H10">
        <f t="shared" si="1"/>
        <v>0</v>
      </c>
      <c r="J10">
        <f t="shared" si="2"/>
        <v>0</v>
      </c>
    </row>
    <row r="11" spans="2:15" ht="50" customHeight="1" x14ac:dyDescent="0.2">
      <c r="D11">
        <f>SUM(D4:D8)</f>
        <v>154</v>
      </c>
      <c r="H11">
        <f>SUM(H4:H8)</f>
        <v>19383.300000000003</v>
      </c>
      <c r="J11">
        <f>SUM(J4:J8)</f>
        <v>2443048.1049999995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AC2E-9BC0-AB4A-8C08-77D96FBCD911}">
  <dimension ref="C4:G9"/>
  <sheetViews>
    <sheetView workbookViewId="0">
      <selection activeCell="G8" sqref="G8"/>
    </sheetView>
  </sheetViews>
  <sheetFormatPr baseColWidth="10" defaultRowHeight="16" x14ac:dyDescent="0.2"/>
  <sheetData>
    <row r="4" spans="3:7" x14ac:dyDescent="0.2">
      <c r="C4" t="s">
        <v>16</v>
      </c>
      <c r="D4" t="s">
        <v>17</v>
      </c>
      <c r="E4" t="s">
        <v>18</v>
      </c>
    </row>
    <row r="5" spans="3:7" x14ac:dyDescent="0.2">
      <c r="C5" t="s">
        <v>19</v>
      </c>
      <c r="D5">
        <v>268</v>
      </c>
      <c r="E5">
        <v>220</v>
      </c>
    </row>
    <row r="6" spans="3:7" x14ac:dyDescent="0.2">
      <c r="C6" t="s">
        <v>20</v>
      </c>
      <c r="D6">
        <v>219</v>
      </c>
      <c r="E6">
        <v>236</v>
      </c>
      <c r="G6">
        <f>SUM(D5:E9)</f>
        <v>1801</v>
      </c>
    </row>
    <row r="7" spans="3:7" x14ac:dyDescent="0.2">
      <c r="C7" t="s">
        <v>21</v>
      </c>
      <c r="D7">
        <v>94</v>
      </c>
      <c r="E7">
        <v>299</v>
      </c>
    </row>
    <row r="8" spans="3:7" x14ac:dyDescent="0.2">
      <c r="C8" t="s">
        <v>22</v>
      </c>
      <c r="D8">
        <v>62</v>
      </c>
      <c r="E8">
        <v>121</v>
      </c>
      <c r="G8">
        <f>E5/G6</f>
        <v>0.12215435868961688</v>
      </c>
    </row>
    <row r="9" spans="3:7" x14ac:dyDescent="0.2">
      <c r="C9" t="s">
        <v>23</v>
      </c>
      <c r="D9">
        <v>78</v>
      </c>
      <c r="E9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2B76-33ED-F541-9216-C9E74BC00B55}">
  <dimension ref="B4:R25"/>
  <sheetViews>
    <sheetView tabSelected="1" workbookViewId="0">
      <selection activeCell="I37" sqref="I37"/>
    </sheetView>
  </sheetViews>
  <sheetFormatPr baseColWidth="10" defaultRowHeight="16" x14ac:dyDescent="0.2"/>
  <sheetData>
    <row r="4" spans="2:18" x14ac:dyDescent="0.2">
      <c r="K4">
        <v>23</v>
      </c>
      <c r="L4" t="s">
        <v>24</v>
      </c>
      <c r="N4">
        <v>25</v>
      </c>
      <c r="O4" t="s">
        <v>25</v>
      </c>
    </row>
    <row r="5" spans="2:18" x14ac:dyDescent="0.2">
      <c r="B5" t="s">
        <v>16</v>
      </c>
      <c r="C5" t="s">
        <v>17</v>
      </c>
      <c r="D5" t="s">
        <v>18</v>
      </c>
      <c r="F5">
        <f>SUM(C6:D10)</f>
        <v>1748</v>
      </c>
      <c r="H5">
        <f>F5-C10</f>
        <v>1528</v>
      </c>
      <c r="K5">
        <v>16</v>
      </c>
      <c r="L5" t="s">
        <v>26</v>
      </c>
      <c r="N5">
        <v>10</v>
      </c>
      <c r="O5" t="s">
        <v>27</v>
      </c>
    </row>
    <row r="6" spans="2:18" x14ac:dyDescent="0.2">
      <c r="B6" t="s">
        <v>19</v>
      </c>
      <c r="C6">
        <v>76</v>
      </c>
      <c r="D6">
        <v>275</v>
      </c>
    </row>
    <row r="7" spans="2:18" x14ac:dyDescent="0.2">
      <c r="B7" t="s">
        <v>20</v>
      </c>
      <c r="C7">
        <v>150</v>
      </c>
      <c r="D7">
        <v>191</v>
      </c>
      <c r="F7">
        <f>SUM(D6:D10)/F5</f>
        <v>0.59610983981693366</v>
      </c>
    </row>
    <row r="8" spans="2:18" x14ac:dyDescent="0.2">
      <c r="B8" t="s">
        <v>21</v>
      </c>
      <c r="C8">
        <v>119</v>
      </c>
      <c r="D8">
        <v>74</v>
      </c>
      <c r="H8">
        <f>H5/F5</f>
        <v>0.87414187643020591</v>
      </c>
    </row>
    <row r="9" spans="2:18" x14ac:dyDescent="0.2">
      <c r="B9" t="s">
        <v>22</v>
      </c>
      <c r="C9">
        <v>141</v>
      </c>
      <c r="D9">
        <v>276</v>
      </c>
      <c r="F9" t="e" cm="1">
        <f t="array" ref="F9">sum</f>
        <v>#NAME?</v>
      </c>
    </row>
    <row r="10" spans="2:18" x14ac:dyDescent="0.2">
      <c r="B10" t="s">
        <v>23</v>
      </c>
      <c r="C10">
        <v>220</v>
      </c>
      <c r="D10">
        <v>226</v>
      </c>
      <c r="L10">
        <f>SUM(K5,K4,N4:N5)</f>
        <v>74</v>
      </c>
      <c r="N10">
        <f>N4/L10</f>
        <v>0.33783783783783783</v>
      </c>
      <c r="P10">
        <f>N10*N11</f>
        <v>0.11106997408367271</v>
      </c>
      <c r="R10">
        <f>(13/52)*(13/51)</f>
        <v>6.3725490196078427E-2</v>
      </c>
    </row>
    <row r="11" spans="2:18" x14ac:dyDescent="0.2">
      <c r="N11">
        <f>24/73</f>
        <v>0.32876712328767121</v>
      </c>
    </row>
    <row r="13" spans="2:18" x14ac:dyDescent="0.2">
      <c r="G13">
        <f>4/52</f>
        <v>7.6923076923076927E-2</v>
      </c>
      <c r="I13">
        <f>G13*G14</f>
        <v>4.5248868778280547E-3</v>
      </c>
    </row>
    <row r="14" spans="2:18" x14ac:dyDescent="0.2">
      <c r="G14">
        <f>3/51</f>
        <v>5.8823529411764705E-2</v>
      </c>
    </row>
    <row r="16" spans="2:18" x14ac:dyDescent="0.2">
      <c r="P16">
        <f>(13/52)*(26/52)*(12/52)</f>
        <v>2.8846153846153848E-2</v>
      </c>
    </row>
    <row r="18" spans="5:17" x14ac:dyDescent="0.2">
      <c r="E18">
        <f>13/52</f>
        <v>0.25</v>
      </c>
      <c r="G18">
        <f>E18*E19*E20</f>
        <v>2.4509803921568627E-3</v>
      </c>
      <c r="I18" s="1"/>
    </row>
    <row r="19" spans="5:17" x14ac:dyDescent="0.2">
      <c r="E19">
        <f>1/50</f>
        <v>0.02</v>
      </c>
    </row>
    <row r="20" spans="5:17" x14ac:dyDescent="0.2">
      <c r="E20">
        <f>25/51</f>
        <v>0.49019607843137253</v>
      </c>
    </row>
    <row r="21" spans="5:17" x14ac:dyDescent="0.2">
      <c r="K21" t="s">
        <v>28</v>
      </c>
      <c r="L21" t="s">
        <v>17</v>
      </c>
      <c r="M21" t="s">
        <v>18</v>
      </c>
    </row>
    <row r="22" spans="5:17" x14ac:dyDescent="0.2">
      <c r="E22" s="1">
        <f>(1/50)</f>
        <v>0.02</v>
      </c>
      <c r="K22" t="s">
        <v>29</v>
      </c>
      <c r="L22">
        <v>17</v>
      </c>
      <c r="M22">
        <v>10</v>
      </c>
      <c r="O22">
        <f>15/SUM(L25:M25)</f>
        <v>0.45454545454545453</v>
      </c>
      <c r="Q22">
        <f>M25/SUM(M22:M25)</f>
        <v>0.27272727272727271</v>
      </c>
    </row>
    <row r="23" spans="5:17" x14ac:dyDescent="0.2">
      <c r="K23" t="s">
        <v>30</v>
      </c>
      <c r="L23">
        <v>16</v>
      </c>
      <c r="M23">
        <v>11</v>
      </c>
    </row>
    <row r="24" spans="5:17" x14ac:dyDescent="0.2">
      <c r="K24" t="s">
        <v>31</v>
      </c>
      <c r="L24">
        <v>8</v>
      </c>
      <c r="M24">
        <v>19</v>
      </c>
    </row>
    <row r="25" spans="5:17" x14ac:dyDescent="0.2">
      <c r="K25" t="s">
        <v>32</v>
      </c>
      <c r="L25">
        <v>18</v>
      </c>
      <c r="M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4.5 Group Data Population</vt:lpstr>
      <vt:lpstr>4.5 Group Data Sample</vt:lpstr>
      <vt:lpstr>6.1 Probability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2020-09-16T06:34:01Z</dcterms:created>
  <dcterms:modified xsi:type="dcterms:W3CDTF">2020-09-21T01:13:38Z</dcterms:modified>
</cp:coreProperties>
</file>