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Projects\F20\STAT411\"/>
    </mc:Choice>
  </mc:AlternateContent>
  <xr:revisionPtr revIDLastSave="0" documentId="13_ncr:1_{CCBB8AE7-E515-49E0-977A-7DB0409A5D66}" xr6:coauthVersionLast="45" xr6:coauthVersionMax="45" xr10:uidLastSave="{00000000-0000-0000-0000-000000000000}"/>
  <bookViews>
    <workbookView xWindow="28680" yWindow="-120" windowWidth="29040" windowHeight="15840" activeTab="1" xr2:uid="{73C0153A-E33D-4D98-8462-CB17B459FF7F}"/>
  </bookViews>
  <sheets>
    <sheet name="chapter 8" sheetId="1" r:id="rId1"/>
    <sheet name="chapter 9" sheetId="2" r:id="rId2"/>
    <sheet name="chapter 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N63" i="3"/>
  <c r="N54" i="3"/>
  <c r="N4" i="3"/>
  <c r="W3" i="3" l="1"/>
  <c r="P63" i="3" l="1"/>
  <c r="N13" i="3"/>
  <c r="N16" i="3" s="1"/>
  <c r="N66" i="3" l="1"/>
  <c r="P66" i="3" s="1"/>
  <c r="N19" i="3"/>
  <c r="D13" i="3"/>
  <c r="D19" i="3" s="1"/>
  <c r="D16" i="3" l="1"/>
  <c r="F30" i="2"/>
  <c r="F28" i="2"/>
  <c r="F27" i="2"/>
  <c r="C29" i="2"/>
  <c r="F21" i="2"/>
  <c r="F19" i="2"/>
  <c r="F17" i="2"/>
  <c r="F18" i="2" s="1"/>
  <c r="F14" i="2"/>
  <c r="C18" i="2"/>
  <c r="C20" i="2" s="1"/>
  <c r="C22" i="2" s="1"/>
  <c r="F29" i="2" l="1"/>
  <c r="F31" i="2" s="1"/>
  <c r="C31" i="2"/>
  <c r="F20" i="2"/>
  <c r="F22" i="2" s="1"/>
  <c r="D13" i="1"/>
  <c r="D16" i="1" s="1"/>
  <c r="D19" i="1" s="1"/>
  <c r="D8" i="1" l="1"/>
  <c r="D6" i="1"/>
  <c r="D3" i="1"/>
</calcChain>
</file>

<file path=xl/sharedStrings.xml><?xml version="1.0" encoding="utf-8"?>
<sst xmlns="http://schemas.openxmlformats.org/spreadsheetml/2006/main" count="91" uniqueCount="56">
  <si>
    <t>MEAN</t>
  </si>
  <si>
    <t>STDEV</t>
  </si>
  <si>
    <t>a</t>
  </si>
  <si>
    <t>b</t>
  </si>
  <si>
    <t>X</t>
  </si>
  <si>
    <t>p</t>
  </si>
  <si>
    <t>n</t>
  </si>
  <si>
    <t>x</t>
  </si>
  <si>
    <t>Z Score</t>
  </si>
  <si>
    <t>For a quantitative variable in a particular population, how many different sample means are there?</t>
  </si>
  <si>
    <t>Many</t>
  </si>
  <si>
    <t>Which of the following is a good point estimator for the population variance?</t>
  </si>
  <si>
    <t>S^2</t>
  </si>
  <si>
    <t>VARIANCE</t>
  </si>
  <si>
    <t>N</t>
  </si>
  <si>
    <t>STDEV.OVER.N</t>
  </si>
  <si>
    <t>AMOUNT</t>
  </si>
  <si>
    <t>Z</t>
  </si>
  <si>
    <t>9.3 The Distribution of the Sample Mean and the Central Limit Theorem</t>
  </si>
  <si>
    <t>BOTH SIDES</t>
  </si>
  <si>
    <t>SINGLE SIDE</t>
  </si>
  <si>
    <t>9.4 The Distribution of the Sample Proportion</t>
  </si>
  <si>
    <t>P</t>
  </si>
  <si>
    <t>STANDEV</t>
  </si>
  <si>
    <t>First, the population is subdivided by city. Then a crime researcher uses a random number generator to select fifteen members from each city to study.</t>
  </si>
  <si>
    <t>In this study each city is a strata. Since a random sample from each city is taken, the crime researcher is using stratified sampling.</t>
  </si>
  <si>
    <t>Stratified Sampling</t>
  </si>
  <si>
    <t>A random number generator is used to choose ten cities. Then a college student collects data from each person in these cities.</t>
  </si>
  <si>
    <t>Cluster Sampling</t>
  </si>
  <si>
    <t>A scientist chooses ten people at random from each neighborhood.</t>
  </si>
  <si>
    <t>For tax purposes, a college president needs to know the average cost of health plans of faculty at their school.</t>
  </si>
  <si>
    <t>Census</t>
  </si>
  <si>
    <t>10.2 interval estimation of the population mean</t>
  </si>
  <si>
    <t>inf</t>
  </si>
  <si>
    <t>ERROR</t>
  </si>
  <si>
    <t>CRITICAL</t>
  </si>
  <si>
    <t>LOW</t>
  </si>
  <si>
    <t>HIGH</t>
  </si>
  <si>
    <t>10.3 Estimating the Population Proportion</t>
  </si>
  <si>
    <t>a = 1 - c</t>
  </si>
  <si>
    <t>Za</t>
  </si>
  <si>
    <t>Za/2</t>
  </si>
  <si>
    <t>z</t>
  </si>
  <si>
    <t>E</t>
  </si>
  <si>
    <t>10.4 Estimating the Population Standard Deviation or Variance</t>
  </si>
  <si>
    <t>var</t>
  </si>
  <si>
    <t>c</t>
  </si>
  <si>
    <t>1-c</t>
  </si>
  <si>
    <t>DON’T FORGET .5</t>
  </si>
  <si>
    <t>Consider the probability that greater than 92 out of 159 software users will not call technical support. Assume the probability that a given software user will not call technical support is 66%. Approximate the probability using the normal distribution. Round your answer to four decimal places.</t>
  </si>
  <si>
    <t>this uses tabnle to left AND the bottom formula don’t forget to add or subtract .5</t>
  </si>
  <si>
    <t>10 min / 50 min</t>
  </si>
  <si>
    <t>A particular em+R2ployee arrives at work sometime between 8:00 a.m. and 8:50 a.m. Based on past experience the company has determined that the employee is equally likely to arrive at any time between 8:00 a.m. and 8:50 a.m. Find the probability that the employee will arrive between 8:05 a.m. and 8:15 a.m. Round your answer to four decimal places, if necessary.</t>
  </si>
  <si>
    <t>Select all of the following indicators which would cause you to reject normality for a sample of data.</t>
  </si>
  <si>
    <t>a normal probability plot of the data follows a curved shape
the data has four outliers
a histogram of the data shows bar heights decreasing or increasing or similar heights</t>
  </si>
  <si>
    <t>this is the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</si>
</sst>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4"/>
      <color rgb="FF5E656B"/>
      <name val="Arial"/>
      <family val="2"/>
    </font>
    <font>
      <sz val="11"/>
      <color rgb="FF000000"/>
      <name val="Calibri"/>
      <family val="2"/>
      <scheme val="minor"/>
    </font>
    <font>
      <sz val="14"/>
      <color rgb="FFCC3D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2" fillId="3" borderId="0" xfId="0" applyFont="1" applyFill="1"/>
    <xf numFmtId="0" fontId="2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558800</xdr:colOff>
      <xdr:row>0</xdr:row>
      <xdr:rowOff>114301</xdr:rowOff>
    </xdr:from>
    <xdr:to>
      <xdr:col>12</xdr:col>
      <xdr:colOff>292100</xdr:colOff>
      <xdr:row>3</xdr:row>
      <xdr:rowOff>750185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1BA07-D939-EF49-A50F-0680E8827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1200" y="114301"/>
          <a:ext cx="5118100" cy="2776974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15</xdr:row>
      <xdr:rowOff>25400</xdr:rowOff>
    </xdr:from>
    <xdr:to>
      <xdr:col>12</xdr:col>
      <xdr:colOff>317500</xdr:colOff>
      <xdr:row>33</xdr:row>
      <xdr:rowOff>139219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EE64C-2EBC-9A44-B695-863BD4014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2882900"/>
          <a:ext cx="5118100" cy="3542820"/>
        </a:xfrm>
        <a:prstGeom prst="rect">
          <a:avLst/>
        </a:prstGeom>
      </xdr:spPr>
    </xdr:pic>
    <xdr:clientData/>
  </xdr:twoCellAnchor>
  <xdr:twoCellAnchor editAs="oneCell">
    <xdr:from>
      <xdr:col>12</xdr:col>
      <xdr:colOff>584461</xdr:colOff>
      <xdr:row>5</xdr:row>
      <xdr:rowOff>24423</xdr:rowOff>
    </xdr:from>
    <xdr:to>
      <xdr:col>15</xdr:col>
      <xdr:colOff>2453730</xdr:colOff>
      <xdr:row>30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E5A7CE-9369-419A-AA44-165B50FE7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999" y="3256410"/>
          <a:ext cx="6932987" cy="465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9</xdr:row>
      <xdr:rowOff>20410</xdr:rowOff>
    </xdr:from>
    <xdr:to>
      <xdr:col>27</xdr:col>
      <xdr:colOff>237873</xdr:colOff>
      <xdr:row>22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8C7687-A16D-456D-989D-CE15CDBF6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1734910"/>
          <a:ext cx="7924548" cy="2627539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22</xdr:row>
      <xdr:rowOff>142875</xdr:rowOff>
    </xdr:from>
    <xdr:to>
      <xdr:col>27</xdr:col>
      <xdr:colOff>267806</xdr:colOff>
      <xdr:row>36</xdr:row>
      <xdr:rowOff>152774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7DB02B-C2FD-41B5-BB3D-1B42F5BDC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4333875"/>
          <a:ext cx="7925906" cy="267689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44</xdr:col>
      <xdr:colOff>304800</xdr:colOff>
      <xdr:row>20</xdr:row>
      <xdr:rowOff>24948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B59E3A-638B-4EAB-9BD4-B48E3C83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8800" y="381000"/>
          <a:ext cx="10058400" cy="345394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44</xdr:col>
      <xdr:colOff>304800</xdr:colOff>
      <xdr:row>49</xdr:row>
      <xdr:rowOff>132784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49AFB0-57B6-4D82-A155-ACB139B1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8800" y="3810000"/>
          <a:ext cx="10058400" cy="5657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6EF-785C-4589-839E-8D7DCFD2DEE1}">
  <dimension ref="A2:R19"/>
  <sheetViews>
    <sheetView zoomScale="117" workbookViewId="0">
      <selection activeCell="D19" sqref="D19"/>
    </sheetView>
  </sheetViews>
  <sheetFormatPr defaultColWidth="8.85546875" defaultRowHeight="15" x14ac:dyDescent="0.25"/>
  <cols>
    <col min="14" max="14" width="58.140625" customWidth="1"/>
    <col min="16" max="16" width="43.5703125" customWidth="1"/>
    <col min="18" max="18" width="45.42578125" customWidth="1"/>
  </cols>
  <sheetData>
    <row r="2" spans="1:18" ht="135" x14ac:dyDescent="0.25">
      <c r="A2" t="s">
        <v>2</v>
      </c>
      <c r="B2">
        <v>59</v>
      </c>
      <c r="D2" t="s">
        <v>0</v>
      </c>
      <c r="N2" s="10" t="s">
        <v>49</v>
      </c>
      <c r="P2" s="10" t="s">
        <v>52</v>
      </c>
      <c r="R2" s="10" t="s">
        <v>53</v>
      </c>
    </row>
    <row r="3" spans="1:18" x14ac:dyDescent="0.25">
      <c r="A3" t="s">
        <v>3</v>
      </c>
      <c r="B3">
        <v>65</v>
      </c>
      <c r="D3">
        <f>AVERAGE(B2:B3)</f>
        <v>62</v>
      </c>
    </row>
    <row r="4" spans="1:18" ht="75" x14ac:dyDescent="0.25">
      <c r="N4" s="10" t="s">
        <v>50</v>
      </c>
      <c r="P4" t="s">
        <v>51</v>
      </c>
      <c r="R4" s="10" t="s">
        <v>54</v>
      </c>
    </row>
    <row r="5" spans="1:18" x14ac:dyDescent="0.25">
      <c r="D5" t="s">
        <v>1</v>
      </c>
    </row>
    <row r="6" spans="1:18" x14ac:dyDescent="0.25">
      <c r="D6">
        <f>SQRT(((B3-B2)*(B3-B2))/12)</f>
        <v>1.7320508075688772</v>
      </c>
    </row>
    <row r="8" spans="1:18" x14ac:dyDescent="0.25">
      <c r="A8" t="s">
        <v>2</v>
      </c>
      <c r="B8">
        <v>3</v>
      </c>
      <c r="D8">
        <f>(B10-B8)/(B9-B8)</f>
        <v>0.16666666666666666</v>
      </c>
    </row>
    <row r="9" spans="1:18" x14ac:dyDescent="0.25">
      <c r="A9" t="s">
        <v>3</v>
      </c>
      <c r="B9">
        <v>9</v>
      </c>
    </row>
    <row r="10" spans="1:18" x14ac:dyDescent="0.25">
      <c r="A10" t="s">
        <v>4</v>
      </c>
      <c r="B10">
        <v>4</v>
      </c>
    </row>
    <row r="12" spans="1:18" x14ac:dyDescent="0.25">
      <c r="A12" t="s">
        <v>5</v>
      </c>
      <c r="B12">
        <v>0.66</v>
      </c>
      <c r="D12" t="s">
        <v>0</v>
      </c>
    </row>
    <row r="13" spans="1:18" x14ac:dyDescent="0.25">
      <c r="A13" t="s">
        <v>6</v>
      </c>
      <c r="B13">
        <v>155</v>
      </c>
      <c r="D13">
        <f>B13*B12</f>
        <v>102.30000000000001</v>
      </c>
    </row>
    <row r="14" spans="1:18" x14ac:dyDescent="0.25">
      <c r="A14" t="s">
        <v>7</v>
      </c>
      <c r="B14">
        <v>89.5</v>
      </c>
    </row>
    <row r="15" spans="1:18" x14ac:dyDescent="0.25">
      <c r="D15" t="s">
        <v>1</v>
      </c>
    </row>
    <row r="16" spans="1:18" x14ac:dyDescent="0.25">
      <c r="A16" t="s">
        <v>48</v>
      </c>
      <c r="D16">
        <f>SQRT(D13*(1-B12))</f>
        <v>5.8976266412854592</v>
      </c>
    </row>
    <row r="18" spans="4:4" x14ac:dyDescent="0.25">
      <c r="D18" t="s">
        <v>8</v>
      </c>
    </row>
    <row r="19" spans="4:4" x14ac:dyDescent="0.25">
      <c r="D19">
        <f>(B14-D13)/D16</f>
        <v>-2.1703645853732945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D8A2-1BE1-E747-84C8-26CE0FA82405}">
  <dimension ref="B3:L31"/>
  <sheetViews>
    <sheetView tabSelected="1" topLeftCell="A7" workbookViewId="0">
      <selection activeCell="F22" sqref="F22"/>
    </sheetView>
  </sheetViews>
  <sheetFormatPr defaultColWidth="11.42578125" defaultRowHeight="15" x14ac:dyDescent="0.25"/>
  <cols>
    <col min="2" max="2" width="13.140625" customWidth="1"/>
    <col min="8" max="8" width="47.85546875" customWidth="1"/>
    <col min="10" max="10" width="40.140625" customWidth="1"/>
    <col min="12" max="12" width="39.7109375" customWidth="1"/>
  </cols>
  <sheetData>
    <row r="3" spans="2:12" x14ac:dyDescent="0.25">
      <c r="B3">
        <v>9.1999999999999993</v>
      </c>
    </row>
    <row r="4" spans="2:12" ht="18" x14ac:dyDescent="0.25">
      <c r="B4" s="1" t="s">
        <v>9</v>
      </c>
    </row>
    <row r="6" spans="2:12" x14ac:dyDescent="0.25">
      <c r="B6" t="s">
        <v>10</v>
      </c>
    </row>
    <row r="8" spans="2:12" ht="18" x14ac:dyDescent="0.25">
      <c r="B8" s="1" t="s">
        <v>11</v>
      </c>
    </row>
    <row r="9" spans="2:12" x14ac:dyDescent="0.25">
      <c r="B9" t="s">
        <v>12</v>
      </c>
    </row>
    <row r="11" spans="2:12" x14ac:dyDescent="0.25">
      <c r="B11" t="s">
        <v>18</v>
      </c>
      <c r="H11" s="8">
        <v>9.5</v>
      </c>
    </row>
    <row r="12" spans="2:12" ht="90" x14ac:dyDescent="0.25">
      <c r="H12" s="9" t="s">
        <v>24</v>
      </c>
      <c r="J12" s="9" t="s">
        <v>27</v>
      </c>
      <c r="L12" s="9" t="s">
        <v>30</v>
      </c>
    </row>
    <row r="13" spans="2:12" x14ac:dyDescent="0.25">
      <c r="B13" t="s">
        <v>19</v>
      </c>
      <c r="E13" t="s">
        <v>20</v>
      </c>
      <c r="H13" s="10"/>
    </row>
    <row r="14" spans="2:12" ht="72" x14ac:dyDescent="0.25">
      <c r="B14" s="2" t="s">
        <v>0</v>
      </c>
      <c r="C14">
        <v>496</v>
      </c>
      <c r="E14" s="4" t="s">
        <v>0</v>
      </c>
      <c r="F14">
        <f>C14</f>
        <v>496</v>
      </c>
      <c r="H14" s="9" t="s">
        <v>25</v>
      </c>
    </row>
    <row r="15" spans="2:12" ht="18" x14ac:dyDescent="0.25">
      <c r="B15" s="2"/>
      <c r="E15" s="4"/>
      <c r="H15" s="9"/>
    </row>
    <row r="16" spans="2:12" ht="36" x14ac:dyDescent="0.25">
      <c r="B16" s="2"/>
      <c r="E16" s="4"/>
      <c r="H16" s="9" t="s">
        <v>29</v>
      </c>
    </row>
    <row r="17" spans="2:12" x14ac:dyDescent="0.25">
      <c r="B17" s="2" t="s">
        <v>13</v>
      </c>
      <c r="C17" s="3">
        <v>144</v>
      </c>
      <c r="E17" s="4" t="s">
        <v>13</v>
      </c>
      <c r="F17" s="3">
        <f>C17</f>
        <v>144</v>
      </c>
    </row>
    <row r="18" spans="2:12" ht="18" x14ac:dyDescent="0.25">
      <c r="B18" t="s">
        <v>1</v>
      </c>
      <c r="C18">
        <f>SQRT(C17)</f>
        <v>12</v>
      </c>
      <c r="E18" s="5" t="s">
        <v>1</v>
      </c>
      <c r="F18" s="5">
        <f>SQRT(F17)</f>
        <v>12</v>
      </c>
      <c r="H18" s="11" t="s">
        <v>26</v>
      </c>
      <c r="J18" s="11" t="s">
        <v>28</v>
      </c>
      <c r="L18" s="11" t="s">
        <v>31</v>
      </c>
    </row>
    <row r="19" spans="2:12" x14ac:dyDescent="0.25">
      <c r="B19" s="2" t="s">
        <v>14</v>
      </c>
      <c r="C19">
        <v>40</v>
      </c>
      <c r="E19" s="4" t="s">
        <v>14</v>
      </c>
      <c r="F19">
        <f>C19</f>
        <v>40</v>
      </c>
    </row>
    <row r="20" spans="2:12" x14ac:dyDescent="0.25">
      <c r="B20" t="s">
        <v>15</v>
      </c>
      <c r="C20">
        <f>C18/SQRT(C19)</f>
        <v>1.8973665961010275</v>
      </c>
      <c r="E20" s="5" t="s">
        <v>15</v>
      </c>
      <c r="F20" s="5">
        <f>F18/SQRT(F19)</f>
        <v>1.8973665961010275</v>
      </c>
    </row>
    <row r="21" spans="2:12" x14ac:dyDescent="0.25">
      <c r="B21" s="2" t="s">
        <v>16</v>
      </c>
      <c r="C21">
        <v>492.3</v>
      </c>
      <c r="E21" s="4" t="s">
        <v>16</v>
      </c>
      <c r="F21">
        <f>C21</f>
        <v>492.3</v>
      </c>
    </row>
    <row r="22" spans="2:12" x14ac:dyDescent="0.25">
      <c r="B22" t="s">
        <v>17</v>
      </c>
      <c r="C22">
        <f>C21/C20</f>
        <v>259.46488201681552</v>
      </c>
      <c r="E22" s="5" t="s">
        <v>17</v>
      </c>
      <c r="F22" s="5">
        <f>(F21-F14)/F20</f>
        <v>-1.9500712237704947</v>
      </c>
    </row>
    <row r="24" spans="2:12" x14ac:dyDescent="0.25">
      <c r="B24" t="s">
        <v>21</v>
      </c>
    </row>
    <row r="26" spans="2:12" x14ac:dyDescent="0.25">
      <c r="B26" t="s">
        <v>19</v>
      </c>
    </row>
    <row r="27" spans="2:12" x14ac:dyDescent="0.25">
      <c r="B27" s="2" t="s">
        <v>22</v>
      </c>
      <c r="C27">
        <v>0.17</v>
      </c>
      <c r="E27" s="2" t="s">
        <v>22</v>
      </c>
      <c r="F27">
        <f>C27</f>
        <v>0.17</v>
      </c>
    </row>
    <row r="28" spans="2:12" x14ac:dyDescent="0.25">
      <c r="B28" s="2" t="s">
        <v>14</v>
      </c>
      <c r="C28">
        <v>215</v>
      </c>
      <c r="E28" s="2" t="s">
        <v>14</v>
      </c>
      <c r="F28">
        <f>C28</f>
        <v>215</v>
      </c>
    </row>
    <row r="29" spans="2:12" x14ac:dyDescent="0.25">
      <c r="B29" t="s">
        <v>23</v>
      </c>
      <c r="C29">
        <f>SQRT((C27*(1-C27))/C28)</f>
        <v>2.5617944292379159E-2</v>
      </c>
      <c r="E29" t="s">
        <v>23</v>
      </c>
      <c r="F29">
        <f>C29</f>
        <v>2.5617944292379159E-2</v>
      </c>
    </row>
    <row r="30" spans="2:12" x14ac:dyDescent="0.25">
      <c r="B30" s="2" t="s">
        <v>16</v>
      </c>
      <c r="C30">
        <v>0.03</v>
      </c>
      <c r="E30" s="2" t="s">
        <v>16</v>
      </c>
      <c r="F30">
        <f>C30</f>
        <v>0.03</v>
      </c>
    </row>
    <row r="31" spans="2:12" x14ac:dyDescent="0.25">
      <c r="B31" s="6" t="s">
        <v>17</v>
      </c>
      <c r="C31">
        <f>C30/C29</f>
        <v>1.1710541508564531</v>
      </c>
      <c r="E31" s="7" t="s">
        <v>17</v>
      </c>
      <c r="F31">
        <f>(F30-F27)/F29</f>
        <v>-5.4649193706634493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949-6357-42F2-B629-378C36387799}">
  <dimension ref="B1:AC87"/>
  <sheetViews>
    <sheetView workbookViewId="0">
      <selection activeCell="D7" sqref="D7"/>
    </sheetView>
  </sheetViews>
  <sheetFormatPr defaultRowHeight="15" x14ac:dyDescent="0.25"/>
  <sheetData>
    <row r="1" spans="2:23" x14ac:dyDescent="0.25">
      <c r="H1">
        <v>80</v>
      </c>
      <c r="I1">
        <v>90</v>
      </c>
      <c r="J1">
        <v>95</v>
      </c>
      <c r="K1">
        <v>98</v>
      </c>
      <c r="L1">
        <v>99</v>
      </c>
    </row>
    <row r="2" spans="2:23" x14ac:dyDescent="0.25">
      <c r="B2" t="s">
        <v>32</v>
      </c>
      <c r="G2">
        <v>1</v>
      </c>
      <c r="H2">
        <v>3.0779999999999998</v>
      </c>
      <c r="I2">
        <v>6.3140000000000001</v>
      </c>
      <c r="J2">
        <v>12.706</v>
      </c>
      <c r="K2">
        <v>31.821000000000002</v>
      </c>
      <c r="L2">
        <v>63.656999999999996</v>
      </c>
      <c r="N2" t="s">
        <v>38</v>
      </c>
      <c r="S2" t="s">
        <v>39</v>
      </c>
      <c r="T2" t="s">
        <v>40</v>
      </c>
      <c r="U2" t="s">
        <v>41</v>
      </c>
    </row>
    <row r="3" spans="2:23" x14ac:dyDescent="0.25">
      <c r="B3">
        <v>147</v>
      </c>
      <c r="D3" t="s">
        <v>0</v>
      </c>
      <c r="F3" t="s">
        <v>14</v>
      </c>
      <c r="G3">
        <v>2</v>
      </c>
      <c r="H3">
        <v>1.8859999999999999</v>
      </c>
      <c r="I3">
        <v>2.92</v>
      </c>
      <c r="J3">
        <v>4.3029999999999999</v>
      </c>
      <c r="K3">
        <v>6.9649999999999999</v>
      </c>
      <c r="L3">
        <v>9.9250000000000007</v>
      </c>
      <c r="N3" t="s">
        <v>5</v>
      </c>
      <c r="R3">
        <v>0.8</v>
      </c>
      <c r="S3">
        <v>0.2</v>
      </c>
      <c r="T3">
        <v>0.84</v>
      </c>
      <c r="U3">
        <v>1.28</v>
      </c>
      <c r="W3">
        <f>SQRT(0.16)</f>
        <v>0.4</v>
      </c>
    </row>
    <row r="4" spans="2:23" x14ac:dyDescent="0.25">
      <c r="B4">
        <v>144</v>
      </c>
      <c r="D4" s="14">
        <v>49360</v>
      </c>
      <c r="F4">
        <v>29</v>
      </c>
      <c r="G4">
        <v>3</v>
      </c>
      <c r="H4">
        <v>1.6379999999999999</v>
      </c>
      <c r="I4">
        <v>2.3530000000000002</v>
      </c>
      <c r="J4">
        <v>3.1819999999999999</v>
      </c>
      <c r="K4">
        <v>4.5410000000000004</v>
      </c>
      <c r="L4">
        <v>5.8410000000000002</v>
      </c>
      <c r="N4" s="12">
        <f>66/303</f>
        <v>0.21782178217821782</v>
      </c>
      <c r="R4">
        <v>0.85</v>
      </c>
      <c r="S4">
        <v>0.15</v>
      </c>
      <c r="T4">
        <v>1.04</v>
      </c>
      <c r="U4">
        <v>1.44</v>
      </c>
    </row>
    <row r="5" spans="2:23" x14ac:dyDescent="0.25">
      <c r="B5">
        <v>146</v>
      </c>
      <c r="G5">
        <v>4</v>
      </c>
      <c r="H5">
        <v>1.5329999999999999</v>
      </c>
      <c r="I5">
        <v>2.1320000000000001</v>
      </c>
      <c r="J5">
        <v>2.7759999999999998</v>
      </c>
      <c r="K5">
        <v>3.7469999999999999</v>
      </c>
      <c r="L5">
        <v>4.6040000000000001</v>
      </c>
      <c r="R5">
        <v>0.9</v>
      </c>
      <c r="S5">
        <v>0.1</v>
      </c>
      <c r="T5">
        <v>1.28</v>
      </c>
      <c r="U5">
        <v>1.645</v>
      </c>
    </row>
    <row r="6" spans="2:23" x14ac:dyDescent="0.25">
      <c r="B6">
        <v>127</v>
      </c>
      <c r="D6" t="s">
        <v>1</v>
      </c>
      <c r="G6">
        <v>5</v>
      </c>
      <c r="H6">
        <v>1.476</v>
      </c>
      <c r="I6">
        <v>2.0150000000000001</v>
      </c>
      <c r="J6">
        <v>2.5710000000000002</v>
      </c>
      <c r="K6">
        <v>3.3650000000000002</v>
      </c>
      <c r="L6">
        <v>4.032</v>
      </c>
      <c r="N6" t="s">
        <v>6</v>
      </c>
      <c r="R6">
        <v>0.95</v>
      </c>
      <c r="S6">
        <v>0.05</v>
      </c>
      <c r="T6">
        <v>1.645</v>
      </c>
      <c r="U6">
        <v>1.96</v>
      </c>
    </row>
    <row r="7" spans="2:23" x14ac:dyDescent="0.25">
      <c r="B7">
        <v>154</v>
      </c>
      <c r="D7" s="12">
        <f>_xlfn.STDEV.S(B3:B8)</f>
        <v>9.0774445743281742</v>
      </c>
      <c r="G7">
        <v>6</v>
      </c>
      <c r="H7">
        <v>1.44</v>
      </c>
      <c r="I7">
        <v>1.9430000000000001</v>
      </c>
      <c r="J7">
        <v>2.4470000000000001</v>
      </c>
      <c r="K7">
        <v>3.1429999999999998</v>
      </c>
      <c r="L7">
        <v>3.7069999999999999</v>
      </c>
      <c r="N7">
        <v>303</v>
      </c>
      <c r="R7">
        <v>0.96</v>
      </c>
      <c r="S7">
        <v>0.04</v>
      </c>
      <c r="T7">
        <v>1.75</v>
      </c>
      <c r="U7">
        <v>2.0499999999999998</v>
      </c>
    </row>
    <row r="8" spans="2:23" x14ac:dyDescent="0.25">
      <c r="B8">
        <v>140</v>
      </c>
      <c r="G8">
        <v>7</v>
      </c>
      <c r="H8">
        <v>1.415</v>
      </c>
      <c r="I8">
        <v>1.895</v>
      </c>
      <c r="J8">
        <v>2.3650000000000002</v>
      </c>
      <c r="K8">
        <v>2.9980000000000002</v>
      </c>
      <c r="L8">
        <v>3.4990000000000001</v>
      </c>
      <c r="R8">
        <v>0.98</v>
      </c>
      <c r="S8">
        <v>0.02</v>
      </c>
      <c r="T8">
        <v>2.0499999999999998</v>
      </c>
      <c r="U8">
        <v>2.33</v>
      </c>
    </row>
    <row r="9" spans="2:23" x14ac:dyDescent="0.25">
      <c r="D9" t="s">
        <v>35</v>
      </c>
      <c r="G9">
        <v>8</v>
      </c>
      <c r="H9">
        <v>1.397</v>
      </c>
      <c r="I9">
        <v>1.86</v>
      </c>
      <c r="J9">
        <v>2.306</v>
      </c>
      <c r="K9">
        <v>2.8959999999999999</v>
      </c>
      <c r="L9">
        <v>3.355</v>
      </c>
      <c r="N9" t="s">
        <v>42</v>
      </c>
      <c r="R9">
        <v>0.99</v>
      </c>
      <c r="S9">
        <v>0.01</v>
      </c>
      <c r="T9">
        <v>2.33</v>
      </c>
      <c r="U9">
        <v>2.5750000000000002</v>
      </c>
    </row>
    <row r="10" spans="2:23" x14ac:dyDescent="0.25">
      <c r="D10">
        <v>1.476</v>
      </c>
      <c r="G10">
        <v>9</v>
      </c>
      <c r="H10">
        <v>1.383</v>
      </c>
      <c r="I10">
        <v>1.833</v>
      </c>
      <c r="J10">
        <v>2.262</v>
      </c>
      <c r="K10">
        <v>2.8210000000000002</v>
      </c>
      <c r="L10">
        <v>3.25</v>
      </c>
      <c r="N10">
        <v>1.28</v>
      </c>
    </row>
    <row r="11" spans="2:23" x14ac:dyDescent="0.25">
      <c r="G11">
        <v>10</v>
      </c>
      <c r="H11">
        <v>1.3720000000000001</v>
      </c>
      <c r="I11">
        <v>1.8120000000000001</v>
      </c>
      <c r="J11">
        <v>2.2280000000000002</v>
      </c>
      <c r="K11">
        <v>2.7639999999999998</v>
      </c>
      <c r="L11">
        <v>3.169</v>
      </c>
    </row>
    <row r="12" spans="2:23" x14ac:dyDescent="0.25">
      <c r="D12" t="s">
        <v>34</v>
      </c>
      <c r="G12">
        <v>11</v>
      </c>
      <c r="H12">
        <v>1.363</v>
      </c>
      <c r="I12">
        <v>1.796</v>
      </c>
      <c r="J12">
        <v>2.2010000000000001</v>
      </c>
      <c r="K12">
        <v>2.718</v>
      </c>
      <c r="L12">
        <v>3.1059999999999999</v>
      </c>
      <c r="N12" t="s">
        <v>43</v>
      </c>
    </row>
    <row r="13" spans="2:23" x14ac:dyDescent="0.25">
      <c r="D13">
        <f>D10*D7/SQRT(F4)</f>
        <v>2.4880033706596527</v>
      </c>
      <c r="G13">
        <v>12</v>
      </c>
      <c r="H13">
        <v>1.3560000000000001</v>
      </c>
      <c r="I13">
        <v>1.782</v>
      </c>
      <c r="J13">
        <v>2.1789999999999998</v>
      </c>
      <c r="K13">
        <v>2.681</v>
      </c>
      <c r="L13">
        <v>3.0550000000000002</v>
      </c>
      <c r="N13">
        <f>N10*SQRT(N4*(1-N4)/N7)</f>
        <v>3.0352339247345043E-2</v>
      </c>
    </row>
    <row r="14" spans="2:23" x14ac:dyDescent="0.25">
      <c r="G14">
        <v>13</v>
      </c>
      <c r="H14">
        <v>1.35</v>
      </c>
      <c r="I14">
        <v>1.7709999999999999</v>
      </c>
      <c r="J14">
        <v>2.16</v>
      </c>
      <c r="K14">
        <v>2.65</v>
      </c>
      <c r="L14">
        <v>3.012</v>
      </c>
    </row>
    <row r="15" spans="2:23" x14ac:dyDescent="0.25">
      <c r="D15" t="s">
        <v>36</v>
      </c>
      <c r="G15">
        <v>14</v>
      </c>
      <c r="H15">
        <v>1.345</v>
      </c>
      <c r="I15">
        <v>1.7609999999999999</v>
      </c>
      <c r="J15">
        <v>2.145</v>
      </c>
      <c r="K15">
        <v>2.6240000000000001</v>
      </c>
      <c r="L15">
        <v>2.9769999999999999</v>
      </c>
      <c r="N15" t="s">
        <v>36</v>
      </c>
    </row>
    <row r="16" spans="2:23" x14ac:dyDescent="0.25">
      <c r="D16" s="14">
        <f>D4-D13</f>
        <v>49357.511996629342</v>
      </c>
      <c r="G16">
        <v>15</v>
      </c>
      <c r="H16">
        <v>1.341</v>
      </c>
      <c r="I16">
        <v>1.7529999999999999</v>
      </c>
      <c r="J16">
        <v>2.1309999999999998</v>
      </c>
      <c r="K16">
        <v>2.6019999999999999</v>
      </c>
      <c r="L16">
        <v>2.9470000000000001</v>
      </c>
      <c r="N16" s="12">
        <f>N4-N13</f>
        <v>0.18746944293087278</v>
      </c>
    </row>
    <row r="17" spans="4:14" x14ac:dyDescent="0.25">
      <c r="G17">
        <v>16</v>
      </c>
      <c r="H17">
        <v>1.337</v>
      </c>
      <c r="I17">
        <v>1.746</v>
      </c>
      <c r="J17">
        <v>2.12</v>
      </c>
      <c r="K17">
        <v>2.5830000000000002</v>
      </c>
      <c r="L17">
        <v>2.9209999999999998</v>
      </c>
    </row>
    <row r="18" spans="4:14" x14ac:dyDescent="0.25">
      <c r="D18" t="s">
        <v>37</v>
      </c>
      <c r="G18">
        <v>17</v>
      </c>
      <c r="H18">
        <v>1.333</v>
      </c>
      <c r="I18">
        <v>1.74</v>
      </c>
      <c r="J18">
        <v>2.11</v>
      </c>
      <c r="K18">
        <v>2.5670000000000002</v>
      </c>
      <c r="L18">
        <v>2.8980000000000001</v>
      </c>
      <c r="N18" t="s">
        <v>37</v>
      </c>
    </row>
    <row r="19" spans="4:14" x14ac:dyDescent="0.25">
      <c r="D19" s="14">
        <f>D4+D13</f>
        <v>49362.488003370658</v>
      </c>
      <c r="G19">
        <v>18</v>
      </c>
      <c r="H19">
        <v>1.33</v>
      </c>
      <c r="I19">
        <v>1.734</v>
      </c>
      <c r="J19">
        <v>2.101</v>
      </c>
      <c r="K19">
        <v>2.552</v>
      </c>
      <c r="L19">
        <v>2.8780000000000001</v>
      </c>
      <c r="N19" s="12">
        <f>N4+N13</f>
        <v>0.24817412142556286</v>
      </c>
    </row>
    <row r="20" spans="4:14" x14ac:dyDescent="0.25">
      <c r="G20">
        <v>19</v>
      </c>
      <c r="H20">
        <v>1.3280000000000001</v>
      </c>
      <c r="I20">
        <v>1.7290000000000001</v>
      </c>
      <c r="J20">
        <v>2.093</v>
      </c>
      <c r="K20">
        <v>2.5390000000000001</v>
      </c>
      <c r="L20">
        <v>2.8610000000000002</v>
      </c>
    </row>
    <row r="21" spans="4:14" x14ac:dyDescent="0.25">
      <c r="G21">
        <v>20</v>
      </c>
      <c r="H21">
        <v>1.325</v>
      </c>
      <c r="I21">
        <v>1.7250000000000001</v>
      </c>
      <c r="J21">
        <v>2.0859999999999999</v>
      </c>
      <c r="K21">
        <v>2.528</v>
      </c>
      <c r="L21">
        <v>2.8450000000000002</v>
      </c>
    </row>
    <row r="22" spans="4:14" x14ac:dyDescent="0.25">
      <c r="G22">
        <v>21</v>
      </c>
      <c r="H22">
        <v>1.323</v>
      </c>
      <c r="I22">
        <v>1.7210000000000001</v>
      </c>
      <c r="J22">
        <v>2.08</v>
      </c>
      <c r="K22">
        <v>2.5179999999999998</v>
      </c>
      <c r="L22">
        <v>2.831</v>
      </c>
    </row>
    <row r="23" spans="4:14" x14ac:dyDescent="0.25">
      <c r="G23">
        <v>22</v>
      </c>
      <c r="H23">
        <v>1.321</v>
      </c>
      <c r="I23">
        <v>1.7170000000000001</v>
      </c>
      <c r="J23">
        <v>2.0739999999999998</v>
      </c>
      <c r="K23">
        <v>2.508</v>
      </c>
      <c r="L23">
        <v>2.819</v>
      </c>
    </row>
    <row r="24" spans="4:14" x14ac:dyDescent="0.25">
      <c r="G24">
        <v>23</v>
      </c>
      <c r="H24">
        <v>1.319</v>
      </c>
      <c r="I24">
        <v>1.714</v>
      </c>
      <c r="J24">
        <v>2.069</v>
      </c>
      <c r="K24">
        <v>2.5</v>
      </c>
      <c r="L24">
        <v>2.8069999999999999</v>
      </c>
    </row>
    <row r="25" spans="4:14" x14ac:dyDescent="0.25">
      <c r="G25">
        <v>24</v>
      </c>
      <c r="H25">
        <v>1.3180000000000001</v>
      </c>
      <c r="I25">
        <v>1.7110000000000001</v>
      </c>
      <c r="J25">
        <v>2.0640000000000001</v>
      </c>
      <c r="K25">
        <v>2.492</v>
      </c>
      <c r="L25">
        <v>2.7970000000000002</v>
      </c>
    </row>
    <row r="26" spans="4:14" x14ac:dyDescent="0.25">
      <c r="G26">
        <v>25</v>
      </c>
      <c r="H26">
        <v>1.3160000000000001</v>
      </c>
      <c r="I26">
        <v>1.708</v>
      </c>
      <c r="J26">
        <v>2.06</v>
      </c>
      <c r="K26">
        <v>2.4849999999999999</v>
      </c>
      <c r="L26">
        <v>2.7869999999999999</v>
      </c>
    </row>
    <row r="27" spans="4:14" x14ac:dyDescent="0.25">
      <c r="G27">
        <v>26</v>
      </c>
      <c r="H27">
        <v>1.3149999999999999</v>
      </c>
      <c r="I27">
        <v>1.706</v>
      </c>
      <c r="J27">
        <v>2.056</v>
      </c>
      <c r="K27">
        <v>2.4790000000000001</v>
      </c>
      <c r="L27">
        <v>2.7789999999999999</v>
      </c>
    </row>
    <row r="28" spans="4:14" x14ac:dyDescent="0.25">
      <c r="G28">
        <v>27</v>
      </c>
      <c r="H28">
        <v>1.3140000000000001</v>
      </c>
      <c r="I28">
        <v>1.7030000000000001</v>
      </c>
      <c r="J28">
        <v>2.052</v>
      </c>
      <c r="K28">
        <v>2.4729999999999999</v>
      </c>
      <c r="L28">
        <v>2.7709999999999999</v>
      </c>
    </row>
    <row r="29" spans="4:14" x14ac:dyDescent="0.25">
      <c r="G29">
        <v>28</v>
      </c>
      <c r="H29">
        <v>1.3129999999999999</v>
      </c>
      <c r="I29">
        <v>1.7010000000000001</v>
      </c>
      <c r="J29">
        <v>2.048</v>
      </c>
      <c r="K29">
        <v>2.4670000000000001</v>
      </c>
      <c r="L29">
        <v>2.7629999999999999</v>
      </c>
    </row>
    <row r="30" spans="4:14" x14ac:dyDescent="0.25">
      <c r="G30">
        <v>29</v>
      </c>
      <c r="H30">
        <v>1.3109999999999999</v>
      </c>
      <c r="I30">
        <v>1.6990000000000001</v>
      </c>
      <c r="J30">
        <v>2.0449999999999999</v>
      </c>
      <c r="K30">
        <v>2.4620000000000002</v>
      </c>
      <c r="L30">
        <v>2.7559999999999998</v>
      </c>
    </row>
    <row r="31" spans="4:14" x14ac:dyDescent="0.25">
      <c r="G31">
        <v>30</v>
      </c>
      <c r="H31">
        <v>1.31</v>
      </c>
      <c r="I31">
        <v>1.6970000000000001</v>
      </c>
      <c r="J31">
        <v>2.0419999999999998</v>
      </c>
      <c r="K31">
        <v>2.4569999999999999</v>
      </c>
      <c r="L31">
        <v>2.75</v>
      </c>
    </row>
    <row r="32" spans="4:14" x14ac:dyDescent="0.25">
      <c r="G32">
        <v>31</v>
      </c>
      <c r="H32">
        <v>1.3089999999999999</v>
      </c>
      <c r="I32">
        <v>1.696</v>
      </c>
      <c r="J32">
        <v>2.04</v>
      </c>
      <c r="K32">
        <v>2.4529999999999998</v>
      </c>
      <c r="L32">
        <v>2.7440000000000002</v>
      </c>
    </row>
    <row r="33" spans="7:12" x14ac:dyDescent="0.25">
      <c r="G33">
        <v>32</v>
      </c>
      <c r="H33">
        <v>1.3089999999999999</v>
      </c>
      <c r="I33">
        <v>1.694</v>
      </c>
      <c r="J33">
        <v>2.0369999999999999</v>
      </c>
      <c r="K33">
        <v>2.4489999999999998</v>
      </c>
      <c r="L33">
        <v>2.738</v>
      </c>
    </row>
    <row r="34" spans="7:12" x14ac:dyDescent="0.25">
      <c r="G34">
        <v>34</v>
      </c>
      <c r="H34">
        <v>1.3069999999999999</v>
      </c>
      <c r="I34">
        <v>1.6910000000000001</v>
      </c>
      <c r="J34">
        <v>2.032</v>
      </c>
      <c r="K34">
        <v>2.4409999999999998</v>
      </c>
      <c r="L34">
        <v>2.7280000000000002</v>
      </c>
    </row>
    <row r="35" spans="7:12" x14ac:dyDescent="0.25">
      <c r="G35">
        <v>36</v>
      </c>
      <c r="H35">
        <v>1.306</v>
      </c>
      <c r="I35">
        <v>1.6879999999999999</v>
      </c>
      <c r="J35">
        <v>2.028</v>
      </c>
      <c r="K35">
        <v>2.4340000000000002</v>
      </c>
      <c r="L35">
        <v>2.7189999999999999</v>
      </c>
    </row>
    <row r="36" spans="7:12" x14ac:dyDescent="0.25">
      <c r="G36">
        <v>38</v>
      </c>
      <c r="H36">
        <v>1.304</v>
      </c>
      <c r="I36">
        <v>1.6859999999999999</v>
      </c>
      <c r="J36">
        <v>2.024</v>
      </c>
      <c r="K36">
        <v>2.4289999999999998</v>
      </c>
      <c r="L36">
        <v>2.7120000000000002</v>
      </c>
    </row>
    <row r="37" spans="7:12" x14ac:dyDescent="0.25">
      <c r="G37">
        <v>40</v>
      </c>
      <c r="H37">
        <v>1.3029999999999999</v>
      </c>
      <c r="I37">
        <v>1.6839999999999999</v>
      </c>
      <c r="J37">
        <v>2.0209999999999999</v>
      </c>
      <c r="K37">
        <v>2.423</v>
      </c>
      <c r="L37">
        <v>2.7040000000000002</v>
      </c>
    </row>
    <row r="38" spans="7:12" x14ac:dyDescent="0.25">
      <c r="G38">
        <v>45</v>
      </c>
      <c r="H38">
        <v>1.3009999999999999</v>
      </c>
      <c r="I38">
        <v>1.679</v>
      </c>
      <c r="J38">
        <v>2.0139999999999998</v>
      </c>
      <c r="K38">
        <v>2.4119999999999999</v>
      </c>
      <c r="L38">
        <v>2.69</v>
      </c>
    </row>
    <row r="39" spans="7:12" x14ac:dyDescent="0.25">
      <c r="G39">
        <v>50</v>
      </c>
      <c r="H39">
        <v>1.2989999999999999</v>
      </c>
      <c r="I39">
        <v>1.6759999999999999</v>
      </c>
      <c r="J39">
        <v>2.0089999999999999</v>
      </c>
      <c r="K39">
        <v>2.403</v>
      </c>
      <c r="L39">
        <v>2.6779999999999999</v>
      </c>
    </row>
    <row r="40" spans="7:12" x14ac:dyDescent="0.25">
      <c r="G40">
        <v>55</v>
      </c>
      <c r="H40">
        <v>1.2969999999999999</v>
      </c>
      <c r="I40">
        <v>1.673</v>
      </c>
      <c r="J40">
        <v>2.004</v>
      </c>
      <c r="K40">
        <v>2.3959999999999999</v>
      </c>
      <c r="L40">
        <v>2.6680000000000001</v>
      </c>
    </row>
    <row r="41" spans="7:12" x14ac:dyDescent="0.25">
      <c r="G41">
        <v>60</v>
      </c>
      <c r="H41">
        <v>1.296</v>
      </c>
      <c r="I41">
        <v>1.671</v>
      </c>
      <c r="J41">
        <v>2</v>
      </c>
      <c r="K41">
        <v>2.39</v>
      </c>
      <c r="L41">
        <v>2.66</v>
      </c>
    </row>
    <row r="42" spans="7:12" x14ac:dyDescent="0.25">
      <c r="G42">
        <v>65</v>
      </c>
      <c r="H42">
        <v>1.2949999999999999</v>
      </c>
      <c r="I42">
        <v>1.669</v>
      </c>
      <c r="J42">
        <v>1.9970000000000001</v>
      </c>
      <c r="K42">
        <v>2.3849999999999998</v>
      </c>
      <c r="L42">
        <v>2.6539999999999999</v>
      </c>
    </row>
    <row r="43" spans="7:12" x14ac:dyDescent="0.25">
      <c r="G43">
        <v>70</v>
      </c>
      <c r="H43">
        <v>1.294</v>
      </c>
      <c r="I43">
        <v>1.667</v>
      </c>
      <c r="J43">
        <v>1.994</v>
      </c>
      <c r="K43">
        <v>2.3809999999999998</v>
      </c>
      <c r="L43">
        <v>2.6480000000000001</v>
      </c>
    </row>
    <row r="44" spans="7:12" x14ac:dyDescent="0.25">
      <c r="G44">
        <v>75</v>
      </c>
      <c r="H44">
        <v>1.2929999999999999</v>
      </c>
      <c r="I44">
        <v>1.665</v>
      </c>
      <c r="J44">
        <v>1.992</v>
      </c>
      <c r="K44">
        <v>2.3769999999999998</v>
      </c>
      <c r="L44">
        <v>2.6429999999999998</v>
      </c>
    </row>
    <row r="45" spans="7:12" x14ac:dyDescent="0.25">
      <c r="G45">
        <v>80</v>
      </c>
      <c r="H45">
        <v>1.292</v>
      </c>
      <c r="I45">
        <v>1.6639999999999999</v>
      </c>
      <c r="J45">
        <v>1.99</v>
      </c>
      <c r="K45">
        <v>2.3740000000000001</v>
      </c>
      <c r="L45">
        <v>2.6389999999999998</v>
      </c>
    </row>
    <row r="46" spans="7:12" x14ac:dyDescent="0.25">
      <c r="G46">
        <v>90</v>
      </c>
      <c r="H46">
        <v>1.2909999999999999</v>
      </c>
      <c r="I46">
        <v>1.6619999999999999</v>
      </c>
      <c r="J46">
        <v>1.9870000000000001</v>
      </c>
      <c r="K46">
        <v>2.3679999999999999</v>
      </c>
      <c r="L46">
        <v>2.6320000000000001</v>
      </c>
    </row>
    <row r="47" spans="7:12" x14ac:dyDescent="0.25">
      <c r="G47">
        <v>100</v>
      </c>
      <c r="H47">
        <v>1.29</v>
      </c>
      <c r="I47">
        <v>1.66</v>
      </c>
      <c r="J47">
        <v>1.984</v>
      </c>
      <c r="K47">
        <v>2.3639999999999999</v>
      </c>
      <c r="L47">
        <v>2.6259999999999999</v>
      </c>
    </row>
    <row r="48" spans="7:12" x14ac:dyDescent="0.25">
      <c r="G48">
        <v>120</v>
      </c>
      <c r="H48">
        <v>1.2889999999999999</v>
      </c>
      <c r="I48">
        <v>1.6579999999999999</v>
      </c>
      <c r="J48">
        <v>1.98</v>
      </c>
      <c r="K48">
        <v>2.3580000000000001</v>
      </c>
      <c r="L48">
        <v>2.617</v>
      </c>
    </row>
    <row r="49" spans="7:29" x14ac:dyDescent="0.25">
      <c r="G49">
        <v>200</v>
      </c>
      <c r="H49">
        <v>1.286</v>
      </c>
      <c r="I49">
        <v>1.653</v>
      </c>
      <c r="J49">
        <v>1.972</v>
      </c>
      <c r="K49">
        <v>2.3450000000000002</v>
      </c>
      <c r="L49">
        <v>2.601</v>
      </c>
      <c r="N49" t="s">
        <v>44</v>
      </c>
    </row>
    <row r="50" spans="7:29" x14ac:dyDescent="0.25">
      <c r="G50">
        <v>300</v>
      </c>
      <c r="H50">
        <v>1.284</v>
      </c>
      <c r="I50">
        <v>1.65</v>
      </c>
      <c r="J50">
        <v>1.968</v>
      </c>
      <c r="K50">
        <v>2.339</v>
      </c>
      <c r="L50">
        <v>2.5920000000000001</v>
      </c>
      <c r="N50" t="s">
        <v>6</v>
      </c>
      <c r="R50">
        <v>1</v>
      </c>
      <c r="S50">
        <v>2</v>
      </c>
      <c r="T50">
        <v>5</v>
      </c>
      <c r="U50">
        <v>10</v>
      </c>
      <c r="V50">
        <v>20</v>
      </c>
      <c r="W50">
        <v>80</v>
      </c>
      <c r="X50">
        <v>90</v>
      </c>
      <c r="Y50">
        <v>95</v>
      </c>
      <c r="Z50">
        <v>98</v>
      </c>
      <c r="AA50">
        <v>99</v>
      </c>
    </row>
    <row r="51" spans="7:29" x14ac:dyDescent="0.25">
      <c r="G51">
        <v>400</v>
      </c>
      <c r="H51">
        <v>1.284</v>
      </c>
      <c r="I51">
        <v>1.649</v>
      </c>
      <c r="J51">
        <v>1.966</v>
      </c>
      <c r="K51">
        <v>2.3359999999999999</v>
      </c>
      <c r="L51">
        <v>2.5880000000000001</v>
      </c>
      <c r="N51">
        <v>72</v>
      </c>
      <c r="Q51">
        <v>1</v>
      </c>
      <c r="R51">
        <v>0</v>
      </c>
      <c r="S51">
        <v>0</v>
      </c>
      <c r="T51">
        <v>1E-3</v>
      </c>
      <c r="U51">
        <v>4.0000000000000001E-3</v>
      </c>
      <c r="V51">
        <v>1.6E-2</v>
      </c>
      <c r="W51">
        <v>2.706</v>
      </c>
      <c r="X51">
        <v>3.8410000000000002</v>
      </c>
      <c r="Y51">
        <v>5.024</v>
      </c>
      <c r="Z51">
        <v>6.6349999999999998</v>
      </c>
      <c r="AA51">
        <v>7.8789999999999996</v>
      </c>
      <c r="AC51">
        <v>12.4</v>
      </c>
    </row>
    <row r="52" spans="7:29" x14ac:dyDescent="0.25">
      <c r="G52">
        <v>500</v>
      </c>
      <c r="H52">
        <v>1.2829999999999999</v>
      </c>
      <c r="I52">
        <v>1.6479999999999999</v>
      </c>
      <c r="J52">
        <v>1.9650000000000001</v>
      </c>
      <c r="K52">
        <v>2.3340000000000001</v>
      </c>
      <c r="L52">
        <v>2.5859999999999999</v>
      </c>
      <c r="Q52">
        <v>2</v>
      </c>
      <c r="R52">
        <v>0.01</v>
      </c>
      <c r="S52">
        <v>0.02</v>
      </c>
      <c r="T52">
        <v>5.0999999999999997E-2</v>
      </c>
      <c r="U52">
        <v>0.10299999999999999</v>
      </c>
      <c r="V52">
        <v>0.21099999999999999</v>
      </c>
      <c r="W52">
        <v>4.6050000000000004</v>
      </c>
      <c r="X52">
        <v>5.9909999999999997</v>
      </c>
      <c r="Y52">
        <v>7.3780000000000001</v>
      </c>
      <c r="Z52">
        <v>9.2100000000000009</v>
      </c>
      <c r="AA52">
        <v>10.597</v>
      </c>
      <c r="AC52">
        <v>12.4</v>
      </c>
    </row>
    <row r="53" spans="7:29" x14ac:dyDescent="0.25">
      <c r="G53">
        <v>750</v>
      </c>
      <c r="H53">
        <v>1.2829999999999999</v>
      </c>
      <c r="I53">
        <v>1.647</v>
      </c>
      <c r="J53">
        <v>1.9630000000000001</v>
      </c>
      <c r="K53">
        <v>2.331</v>
      </c>
      <c r="L53">
        <v>2.5819999999999999</v>
      </c>
      <c r="N53" t="s">
        <v>45</v>
      </c>
      <c r="Q53">
        <v>3</v>
      </c>
      <c r="R53">
        <v>7.1999999999999995E-2</v>
      </c>
      <c r="S53">
        <v>0.115</v>
      </c>
      <c r="T53">
        <v>0.216</v>
      </c>
      <c r="U53">
        <v>0.35199999999999998</v>
      </c>
      <c r="V53">
        <v>0.58399999999999996</v>
      </c>
      <c r="W53">
        <v>6.2510000000000003</v>
      </c>
      <c r="X53">
        <v>7.8150000000000004</v>
      </c>
      <c r="Y53">
        <v>9.3480000000000008</v>
      </c>
      <c r="Z53">
        <v>11.345000000000001</v>
      </c>
      <c r="AA53">
        <v>12.837999999999999</v>
      </c>
      <c r="AC53">
        <v>12.2</v>
      </c>
    </row>
    <row r="54" spans="7:29" x14ac:dyDescent="0.25">
      <c r="G54">
        <v>1000</v>
      </c>
      <c r="H54">
        <v>1.282</v>
      </c>
      <c r="I54">
        <v>1.6459999999999999</v>
      </c>
      <c r="J54">
        <v>1.962</v>
      </c>
      <c r="K54">
        <v>2.33</v>
      </c>
      <c r="L54">
        <v>2.581</v>
      </c>
      <c r="N54" s="12">
        <f>0.17*0.17</f>
        <v>2.8900000000000006E-2</v>
      </c>
      <c r="Q54">
        <v>4</v>
      </c>
      <c r="R54">
        <v>0.20699999999999999</v>
      </c>
      <c r="S54">
        <v>0.29699999999999999</v>
      </c>
      <c r="T54">
        <v>0.48399999999999999</v>
      </c>
      <c r="U54">
        <v>0.71099999999999997</v>
      </c>
      <c r="V54">
        <v>1.0640000000000001</v>
      </c>
      <c r="W54">
        <v>7.7789999999999999</v>
      </c>
      <c r="X54">
        <v>9.4879999999999995</v>
      </c>
      <c r="Y54">
        <v>11.143000000000001</v>
      </c>
      <c r="Z54">
        <v>13.276999999999999</v>
      </c>
      <c r="AA54">
        <v>14.86</v>
      </c>
      <c r="AC54">
        <v>11.9</v>
      </c>
    </row>
    <row r="55" spans="7:29" x14ac:dyDescent="0.25">
      <c r="G55">
        <v>2000</v>
      </c>
      <c r="H55">
        <v>1.282</v>
      </c>
      <c r="I55">
        <v>1.6459999999999999</v>
      </c>
      <c r="J55">
        <v>1.9610000000000001</v>
      </c>
      <c r="K55">
        <v>2.3279999999999998</v>
      </c>
      <c r="L55">
        <v>2.5779999999999998</v>
      </c>
      <c r="Q55">
        <v>5</v>
      </c>
      <c r="R55">
        <v>0.41199999999999998</v>
      </c>
      <c r="S55">
        <v>0.55400000000000005</v>
      </c>
      <c r="T55">
        <v>0.83099999999999996</v>
      </c>
      <c r="U55">
        <v>1.145</v>
      </c>
      <c r="V55">
        <v>1.61</v>
      </c>
      <c r="W55">
        <v>9.2360000000000007</v>
      </c>
      <c r="X55">
        <v>11.07</v>
      </c>
      <c r="Y55">
        <v>12.833</v>
      </c>
      <c r="Z55">
        <v>15.086</v>
      </c>
      <c r="AA55">
        <v>16.75</v>
      </c>
      <c r="AC55">
        <v>11.6</v>
      </c>
    </row>
    <row r="56" spans="7:29" x14ac:dyDescent="0.25">
      <c r="G56" t="s">
        <v>33</v>
      </c>
      <c r="H56">
        <v>1.282</v>
      </c>
      <c r="I56">
        <v>1.645</v>
      </c>
      <c r="J56">
        <v>1.96</v>
      </c>
      <c r="K56">
        <v>2.3260000000000001</v>
      </c>
      <c r="L56">
        <v>2.5760000000000001</v>
      </c>
      <c r="N56" t="s">
        <v>46</v>
      </c>
      <c r="O56" t="s">
        <v>55</v>
      </c>
      <c r="Q56">
        <v>6</v>
      </c>
      <c r="R56">
        <v>0.67600000000000005</v>
      </c>
      <c r="S56">
        <v>0.872</v>
      </c>
      <c r="T56">
        <v>1.2370000000000001</v>
      </c>
      <c r="U56">
        <v>1.635</v>
      </c>
      <c r="V56">
        <v>2.2040000000000002</v>
      </c>
      <c r="W56">
        <v>10.645</v>
      </c>
      <c r="X56">
        <v>12.592000000000001</v>
      </c>
      <c r="Y56">
        <v>14.449</v>
      </c>
      <c r="Z56">
        <v>16.812000000000001</v>
      </c>
      <c r="AA56">
        <v>18.547999999999998</v>
      </c>
      <c r="AC56">
        <v>11.4</v>
      </c>
    </row>
    <row r="57" spans="7:29" x14ac:dyDescent="0.25">
      <c r="N57">
        <v>100.425</v>
      </c>
      <c r="Q57">
        <v>7</v>
      </c>
      <c r="R57">
        <v>0.98899999999999999</v>
      </c>
      <c r="S57">
        <v>1.2390000000000001</v>
      </c>
      <c r="T57">
        <v>1.69</v>
      </c>
      <c r="U57">
        <v>2.1669999999999998</v>
      </c>
      <c r="V57">
        <v>2.8330000000000002</v>
      </c>
      <c r="W57">
        <v>12.016999999999999</v>
      </c>
      <c r="X57">
        <v>14.067</v>
      </c>
      <c r="Y57">
        <v>16.013000000000002</v>
      </c>
      <c r="Z57">
        <v>18.475000000000001</v>
      </c>
      <c r="AA57">
        <v>20.277999999999999</v>
      </c>
      <c r="AC57">
        <v>12.6</v>
      </c>
    </row>
    <row r="58" spans="7:29" x14ac:dyDescent="0.25">
      <c r="Q58">
        <v>8</v>
      </c>
      <c r="R58">
        <v>1.3440000000000001</v>
      </c>
      <c r="S58">
        <v>1.6459999999999999</v>
      </c>
      <c r="T58">
        <v>2.1800000000000002</v>
      </c>
      <c r="U58">
        <v>2.7330000000000001</v>
      </c>
      <c r="V58">
        <v>3.49</v>
      </c>
      <c r="W58">
        <v>13.362</v>
      </c>
      <c r="X58">
        <v>15.507</v>
      </c>
      <c r="Y58">
        <v>17.535</v>
      </c>
      <c r="Z58">
        <v>20.09</v>
      </c>
      <c r="AA58">
        <v>21.954999999999998</v>
      </c>
      <c r="AC58">
        <v>11.9</v>
      </c>
    </row>
    <row r="59" spans="7:29" x14ac:dyDescent="0.25">
      <c r="N59" t="s">
        <v>47</v>
      </c>
      <c r="Q59">
        <v>9</v>
      </c>
      <c r="R59">
        <v>1.7350000000000001</v>
      </c>
      <c r="S59">
        <v>2.0880000000000001</v>
      </c>
      <c r="T59">
        <v>2.7</v>
      </c>
      <c r="U59">
        <v>3.3250000000000002</v>
      </c>
      <c r="V59">
        <v>4.1680000000000001</v>
      </c>
      <c r="W59">
        <v>14.683999999999999</v>
      </c>
      <c r="X59">
        <v>16.919</v>
      </c>
      <c r="Y59">
        <v>19.023</v>
      </c>
      <c r="Z59">
        <v>21.666</v>
      </c>
      <c r="AA59">
        <v>23.588999999999999</v>
      </c>
      <c r="AC59">
        <v>12</v>
      </c>
    </row>
    <row r="60" spans="7:29" x14ac:dyDescent="0.25">
      <c r="N60">
        <v>45.442</v>
      </c>
      <c r="Q60">
        <v>10</v>
      </c>
      <c r="R60">
        <v>2.1560000000000001</v>
      </c>
      <c r="S60">
        <v>2.5579999999999998</v>
      </c>
      <c r="T60">
        <v>3.2469999999999999</v>
      </c>
      <c r="U60">
        <v>3.94</v>
      </c>
      <c r="V60">
        <v>4.8650000000000002</v>
      </c>
      <c r="W60">
        <v>15.987</v>
      </c>
      <c r="X60">
        <v>18.306999999999999</v>
      </c>
      <c r="Y60">
        <v>20.483000000000001</v>
      </c>
      <c r="Z60">
        <v>23.209</v>
      </c>
      <c r="AA60">
        <v>25.187999999999999</v>
      </c>
    </row>
    <row r="61" spans="7:29" x14ac:dyDescent="0.25">
      <c r="P61" t="s">
        <v>1</v>
      </c>
      <c r="Q61">
        <v>11</v>
      </c>
      <c r="R61">
        <v>2.6030000000000002</v>
      </c>
      <c r="S61">
        <v>3.0529999999999999</v>
      </c>
      <c r="T61">
        <v>3.8159999999999998</v>
      </c>
      <c r="U61">
        <v>4.5750000000000002</v>
      </c>
      <c r="V61">
        <v>5.5780000000000003</v>
      </c>
      <c r="W61">
        <v>17.274999999999999</v>
      </c>
      <c r="X61">
        <v>19.675000000000001</v>
      </c>
      <c r="Y61">
        <v>21.92</v>
      </c>
      <c r="Z61">
        <v>24.725000000000001</v>
      </c>
      <c r="AA61">
        <v>26.757000000000001</v>
      </c>
    </row>
    <row r="62" spans="7:29" x14ac:dyDescent="0.25">
      <c r="N62" t="s">
        <v>36</v>
      </c>
      <c r="P62" t="s">
        <v>36</v>
      </c>
      <c r="Q62">
        <v>12</v>
      </c>
      <c r="R62">
        <v>3.0739999999999998</v>
      </c>
      <c r="S62">
        <v>3.5710000000000002</v>
      </c>
      <c r="T62">
        <v>4.4039999999999999</v>
      </c>
      <c r="U62">
        <v>5.226</v>
      </c>
      <c r="V62">
        <v>6.3040000000000003</v>
      </c>
      <c r="W62">
        <v>18.548999999999999</v>
      </c>
      <c r="X62">
        <v>21.026</v>
      </c>
      <c r="Y62">
        <v>23.337</v>
      </c>
      <c r="Z62">
        <v>26.216999999999999</v>
      </c>
      <c r="AA62">
        <v>28.3</v>
      </c>
    </row>
    <row r="63" spans="7:29" x14ac:dyDescent="0.25">
      <c r="N63" s="13">
        <f>(N51-1)*N54/N57</f>
        <v>2.0432163305949717E-2</v>
      </c>
      <c r="P63" s="13">
        <f>SQRT(N63)</f>
        <v>0.14294111831782244</v>
      </c>
      <c r="Q63">
        <v>13</v>
      </c>
      <c r="R63">
        <v>3.5649999999999999</v>
      </c>
      <c r="S63">
        <v>4.1070000000000002</v>
      </c>
      <c r="T63">
        <v>5.0090000000000003</v>
      </c>
      <c r="U63">
        <v>5.8920000000000003</v>
      </c>
      <c r="V63">
        <v>7.0419999999999998</v>
      </c>
      <c r="W63">
        <v>19.812000000000001</v>
      </c>
      <c r="X63">
        <v>22.361999999999998</v>
      </c>
      <c r="Y63">
        <v>24.736000000000001</v>
      </c>
      <c r="Z63">
        <v>27.687999999999999</v>
      </c>
      <c r="AA63">
        <v>29.818999999999999</v>
      </c>
    </row>
    <row r="64" spans="7:29" x14ac:dyDescent="0.25">
      <c r="Q64">
        <v>14</v>
      </c>
      <c r="R64">
        <v>4.0750000000000002</v>
      </c>
      <c r="S64">
        <v>4.66</v>
      </c>
      <c r="T64">
        <v>5.6289999999999996</v>
      </c>
      <c r="U64">
        <v>6.5709999999999997</v>
      </c>
      <c r="V64">
        <v>7.79</v>
      </c>
      <c r="W64">
        <v>21.064</v>
      </c>
      <c r="X64">
        <v>23.684999999999999</v>
      </c>
      <c r="Y64">
        <v>26.119</v>
      </c>
      <c r="Z64">
        <v>29.140999999999998</v>
      </c>
      <c r="AA64">
        <v>31.318999999999999</v>
      </c>
    </row>
    <row r="65" spans="14:27" x14ac:dyDescent="0.25">
      <c r="N65" t="s">
        <v>37</v>
      </c>
      <c r="P65" t="s">
        <v>37</v>
      </c>
      <c r="Q65">
        <v>15</v>
      </c>
      <c r="R65">
        <v>4.601</v>
      </c>
      <c r="S65">
        <v>5.2290000000000001</v>
      </c>
      <c r="T65">
        <v>6.2619999999999996</v>
      </c>
      <c r="U65">
        <v>7.2610000000000001</v>
      </c>
      <c r="V65">
        <v>8.5470000000000006</v>
      </c>
      <c r="W65">
        <v>22.306999999999999</v>
      </c>
      <c r="X65">
        <v>24.995999999999999</v>
      </c>
      <c r="Y65">
        <v>27.488</v>
      </c>
      <c r="Z65">
        <v>30.577999999999999</v>
      </c>
      <c r="AA65">
        <v>32.801000000000002</v>
      </c>
    </row>
    <row r="66" spans="14:27" x14ac:dyDescent="0.25">
      <c r="N66" s="13">
        <f>(N51-1)*N54/N60</f>
        <v>4.5154262576471114E-2</v>
      </c>
      <c r="P66" s="13">
        <f>SQRT(N66)</f>
        <v>0.21249532365788926</v>
      </c>
      <c r="Q66">
        <v>16</v>
      </c>
      <c r="R66">
        <v>5.1420000000000003</v>
      </c>
      <c r="S66">
        <v>5.8120000000000003</v>
      </c>
      <c r="T66">
        <v>6.9080000000000004</v>
      </c>
      <c r="U66">
        <v>7.9619999999999997</v>
      </c>
      <c r="V66">
        <v>9.3119999999999994</v>
      </c>
      <c r="W66">
        <v>23.542000000000002</v>
      </c>
      <c r="X66">
        <v>26.295999999999999</v>
      </c>
      <c r="Y66">
        <v>28.844999999999999</v>
      </c>
      <c r="Z66">
        <v>32</v>
      </c>
      <c r="AA66">
        <v>34.267000000000003</v>
      </c>
    </row>
    <row r="67" spans="14:27" x14ac:dyDescent="0.25">
      <c r="Q67">
        <v>17</v>
      </c>
      <c r="R67">
        <v>5.6970000000000001</v>
      </c>
      <c r="S67">
        <v>6.4080000000000004</v>
      </c>
      <c r="T67">
        <v>7.5640000000000001</v>
      </c>
      <c r="U67">
        <v>8.6720000000000006</v>
      </c>
      <c r="V67">
        <v>10.085000000000001</v>
      </c>
      <c r="W67">
        <v>24.768999999999998</v>
      </c>
      <c r="X67">
        <v>27.587</v>
      </c>
      <c r="Y67">
        <v>30.190999999999999</v>
      </c>
      <c r="Z67">
        <v>33.408999999999999</v>
      </c>
      <c r="AA67">
        <v>35.718000000000004</v>
      </c>
    </row>
    <row r="68" spans="14:27" x14ac:dyDescent="0.25">
      <c r="Q68">
        <v>18</v>
      </c>
      <c r="R68">
        <v>6.2649999999999997</v>
      </c>
      <c r="S68">
        <v>7.0149999999999997</v>
      </c>
      <c r="T68">
        <v>8.2309999999999999</v>
      </c>
      <c r="U68">
        <v>9.39</v>
      </c>
      <c r="V68">
        <v>10.865</v>
      </c>
      <c r="W68">
        <v>25.989000000000001</v>
      </c>
      <c r="X68">
        <v>28.869</v>
      </c>
      <c r="Y68">
        <v>31.526</v>
      </c>
      <c r="Z68">
        <v>34.805</v>
      </c>
      <c r="AA68">
        <v>37.155999999999999</v>
      </c>
    </row>
    <row r="69" spans="14:27" x14ac:dyDescent="0.25">
      <c r="Q69">
        <v>19</v>
      </c>
      <c r="R69">
        <v>6.8440000000000003</v>
      </c>
      <c r="S69">
        <v>7.633</v>
      </c>
      <c r="T69">
        <v>8.907</v>
      </c>
      <c r="U69">
        <v>10.117000000000001</v>
      </c>
      <c r="V69">
        <v>11.651</v>
      </c>
      <c r="W69">
        <v>27.204000000000001</v>
      </c>
      <c r="X69">
        <v>30.143999999999998</v>
      </c>
      <c r="Y69">
        <v>32.851999999999997</v>
      </c>
      <c r="Z69">
        <v>36.191000000000003</v>
      </c>
      <c r="AA69">
        <v>38.582000000000001</v>
      </c>
    </row>
    <row r="70" spans="14:27" x14ac:dyDescent="0.25">
      <c r="Q70">
        <v>20</v>
      </c>
      <c r="R70">
        <v>7.4340000000000002</v>
      </c>
      <c r="S70">
        <v>8.26</v>
      </c>
      <c r="T70">
        <v>9.5909999999999993</v>
      </c>
      <c r="U70">
        <v>10.851000000000001</v>
      </c>
      <c r="V70">
        <v>12.443</v>
      </c>
      <c r="W70">
        <v>28.411999999999999</v>
      </c>
      <c r="X70">
        <v>31.41</v>
      </c>
      <c r="Y70">
        <v>34.17</v>
      </c>
      <c r="Z70">
        <v>37.566000000000003</v>
      </c>
      <c r="AA70">
        <v>39.997</v>
      </c>
    </row>
    <row r="71" spans="14:27" x14ac:dyDescent="0.25">
      <c r="Q71">
        <v>21</v>
      </c>
      <c r="R71">
        <v>8.0340000000000007</v>
      </c>
      <c r="S71">
        <v>8.8970000000000002</v>
      </c>
      <c r="T71">
        <v>10.282999999999999</v>
      </c>
      <c r="U71">
        <v>11.590999999999999</v>
      </c>
      <c r="V71">
        <v>13.24</v>
      </c>
      <c r="W71">
        <v>29.614999999999998</v>
      </c>
      <c r="X71">
        <v>32.670999999999999</v>
      </c>
      <c r="Y71">
        <v>35.478999999999999</v>
      </c>
      <c r="Z71">
        <v>38.932000000000002</v>
      </c>
      <c r="AA71">
        <v>41.401000000000003</v>
      </c>
    </row>
    <row r="72" spans="14:27" x14ac:dyDescent="0.25">
      <c r="Q72">
        <v>22</v>
      </c>
      <c r="R72">
        <v>8.6430000000000007</v>
      </c>
      <c r="S72">
        <v>9.5419999999999998</v>
      </c>
      <c r="T72">
        <v>10.981999999999999</v>
      </c>
      <c r="U72">
        <v>12.337999999999999</v>
      </c>
      <c r="V72">
        <v>14.041</v>
      </c>
      <c r="W72">
        <v>30.812999999999999</v>
      </c>
      <c r="X72">
        <v>33.923999999999999</v>
      </c>
      <c r="Y72">
        <v>36.780999999999999</v>
      </c>
      <c r="Z72">
        <v>40.289000000000001</v>
      </c>
      <c r="AA72">
        <v>42.795999999999999</v>
      </c>
    </row>
    <row r="73" spans="14:27" x14ac:dyDescent="0.25">
      <c r="Q73">
        <v>23</v>
      </c>
      <c r="R73">
        <v>9.26</v>
      </c>
      <c r="S73">
        <v>10.196</v>
      </c>
      <c r="T73">
        <v>11.689</v>
      </c>
      <c r="U73">
        <v>13.090999999999999</v>
      </c>
      <c r="V73">
        <v>14.848000000000001</v>
      </c>
      <c r="W73">
        <v>32.006999999999998</v>
      </c>
      <c r="X73">
        <v>35.171999999999997</v>
      </c>
      <c r="Y73">
        <v>38.076000000000001</v>
      </c>
      <c r="Z73">
        <v>41.637999999999998</v>
      </c>
      <c r="AA73">
        <v>44.180999999999997</v>
      </c>
    </row>
    <row r="74" spans="14:27" x14ac:dyDescent="0.25">
      <c r="Q74">
        <v>24</v>
      </c>
      <c r="R74">
        <v>9.8859999999999992</v>
      </c>
      <c r="S74">
        <v>10.856</v>
      </c>
      <c r="T74">
        <v>12.401</v>
      </c>
      <c r="U74">
        <v>13.848000000000001</v>
      </c>
      <c r="V74">
        <v>15.659000000000001</v>
      </c>
      <c r="W74">
        <v>33.195999999999998</v>
      </c>
      <c r="X74">
        <v>36.414999999999999</v>
      </c>
      <c r="Y74">
        <v>39.363999999999997</v>
      </c>
      <c r="Z74">
        <v>42.98</v>
      </c>
      <c r="AA74">
        <v>45.558999999999997</v>
      </c>
    </row>
    <row r="75" spans="14:27" x14ac:dyDescent="0.25">
      <c r="Q75">
        <v>25</v>
      </c>
      <c r="R75">
        <v>10.52</v>
      </c>
      <c r="S75">
        <v>11.523999999999999</v>
      </c>
      <c r="T75">
        <v>13.12</v>
      </c>
      <c r="U75">
        <v>14.611000000000001</v>
      </c>
      <c r="V75">
        <v>16.472999999999999</v>
      </c>
      <c r="W75">
        <v>34.381999999999998</v>
      </c>
      <c r="X75">
        <v>37.652000000000001</v>
      </c>
      <c r="Y75">
        <v>40.646000000000001</v>
      </c>
      <c r="Z75">
        <v>44.314</v>
      </c>
      <c r="AA75">
        <v>46.927999999999997</v>
      </c>
    </row>
    <row r="76" spans="14:27" x14ac:dyDescent="0.25">
      <c r="Q76">
        <v>26</v>
      </c>
      <c r="R76">
        <v>11.16</v>
      </c>
      <c r="S76">
        <v>12.198</v>
      </c>
      <c r="T76">
        <v>13.843999999999999</v>
      </c>
      <c r="U76">
        <v>15.379</v>
      </c>
      <c r="V76">
        <v>17.292000000000002</v>
      </c>
      <c r="W76">
        <v>35.563000000000002</v>
      </c>
      <c r="X76">
        <v>38.884999999999998</v>
      </c>
      <c r="Y76">
        <v>41.923000000000002</v>
      </c>
      <c r="Z76">
        <v>45.642000000000003</v>
      </c>
      <c r="AA76">
        <v>48.29</v>
      </c>
    </row>
    <row r="77" spans="14:27" x14ac:dyDescent="0.25">
      <c r="Q77">
        <v>27</v>
      </c>
      <c r="R77">
        <v>11.808</v>
      </c>
      <c r="S77">
        <v>12.879</v>
      </c>
      <c r="T77">
        <v>14.573</v>
      </c>
      <c r="U77">
        <v>16.151</v>
      </c>
      <c r="V77">
        <v>18.114000000000001</v>
      </c>
      <c r="W77">
        <v>36.741</v>
      </c>
      <c r="X77">
        <v>40.113</v>
      </c>
      <c r="Y77">
        <v>43.195</v>
      </c>
      <c r="Z77">
        <v>46.963000000000001</v>
      </c>
      <c r="AA77">
        <v>49.645000000000003</v>
      </c>
    </row>
    <row r="78" spans="14:27" x14ac:dyDescent="0.25">
      <c r="Q78">
        <v>28</v>
      </c>
      <c r="R78">
        <v>12.461</v>
      </c>
      <c r="S78">
        <v>13.565</v>
      </c>
      <c r="T78">
        <v>15.308</v>
      </c>
      <c r="U78">
        <v>16.928000000000001</v>
      </c>
      <c r="V78">
        <v>18.939</v>
      </c>
      <c r="W78">
        <v>37.915999999999997</v>
      </c>
      <c r="X78">
        <v>41.337000000000003</v>
      </c>
      <c r="Y78">
        <v>44.460999999999999</v>
      </c>
      <c r="Z78">
        <v>48.277999999999999</v>
      </c>
      <c r="AA78">
        <v>50.993000000000002</v>
      </c>
    </row>
    <row r="79" spans="14:27" x14ac:dyDescent="0.25">
      <c r="Q79">
        <v>29</v>
      </c>
      <c r="R79">
        <v>13.121</v>
      </c>
      <c r="S79">
        <v>14.256</v>
      </c>
      <c r="T79">
        <v>16.047000000000001</v>
      </c>
      <c r="U79">
        <v>17.707999999999998</v>
      </c>
      <c r="V79">
        <v>19.768000000000001</v>
      </c>
      <c r="W79">
        <v>39.087000000000003</v>
      </c>
      <c r="X79">
        <v>42.557000000000002</v>
      </c>
      <c r="Y79">
        <v>45.722000000000001</v>
      </c>
      <c r="Z79">
        <v>49.588000000000001</v>
      </c>
      <c r="AA79">
        <v>52.335999999999999</v>
      </c>
    </row>
    <row r="80" spans="14:27" x14ac:dyDescent="0.25">
      <c r="Q80">
        <v>30</v>
      </c>
      <c r="R80">
        <v>13.787000000000001</v>
      </c>
      <c r="S80">
        <v>14.952999999999999</v>
      </c>
      <c r="T80">
        <v>16.791</v>
      </c>
      <c r="U80">
        <v>18.492999999999999</v>
      </c>
      <c r="V80">
        <v>20.599</v>
      </c>
      <c r="W80">
        <v>40.256</v>
      </c>
      <c r="X80">
        <v>43.773000000000003</v>
      </c>
      <c r="Y80">
        <v>46.978999999999999</v>
      </c>
      <c r="Z80">
        <v>50.892000000000003</v>
      </c>
      <c r="AA80">
        <v>53.671999999999997</v>
      </c>
    </row>
    <row r="81" spans="17:27" x14ac:dyDescent="0.25">
      <c r="Q81">
        <v>40</v>
      </c>
      <c r="R81">
        <v>20.707000000000001</v>
      </c>
      <c r="S81">
        <v>22.164000000000001</v>
      </c>
      <c r="T81">
        <v>24.433</v>
      </c>
      <c r="U81">
        <v>26.509</v>
      </c>
      <c r="V81">
        <v>29.050999999999998</v>
      </c>
      <c r="W81">
        <v>51.805</v>
      </c>
      <c r="X81">
        <v>55.758000000000003</v>
      </c>
      <c r="Y81">
        <v>59.341999999999999</v>
      </c>
      <c r="Z81">
        <v>63.691000000000003</v>
      </c>
      <c r="AA81">
        <v>66.766000000000005</v>
      </c>
    </row>
    <row r="82" spans="17:27" x14ac:dyDescent="0.25">
      <c r="Q82">
        <v>50</v>
      </c>
      <c r="R82">
        <v>27.991</v>
      </c>
      <c r="S82">
        <v>29.707000000000001</v>
      </c>
      <c r="T82">
        <v>32.356999999999999</v>
      </c>
      <c r="U82">
        <v>34.764000000000003</v>
      </c>
      <c r="V82">
        <v>37.689</v>
      </c>
      <c r="W82">
        <v>63.167000000000002</v>
      </c>
      <c r="X82">
        <v>67.504999999999995</v>
      </c>
      <c r="Y82">
        <v>71.42</v>
      </c>
      <c r="Z82">
        <v>76.153999999999996</v>
      </c>
      <c r="AA82">
        <v>79.489999999999995</v>
      </c>
    </row>
    <row r="83" spans="17:27" x14ac:dyDescent="0.25">
      <c r="Q83">
        <v>60</v>
      </c>
      <c r="R83">
        <v>35.533999999999999</v>
      </c>
      <c r="S83">
        <v>37.484999999999999</v>
      </c>
      <c r="T83">
        <v>40.481999999999999</v>
      </c>
      <c r="U83">
        <v>43.188000000000002</v>
      </c>
      <c r="V83">
        <v>46.459000000000003</v>
      </c>
      <c r="W83">
        <v>74.397000000000006</v>
      </c>
      <c r="X83">
        <v>79.081999999999994</v>
      </c>
      <c r="Y83">
        <v>83.298000000000002</v>
      </c>
      <c r="Z83">
        <v>88.379000000000005</v>
      </c>
      <c r="AA83">
        <v>91.951999999999998</v>
      </c>
    </row>
    <row r="84" spans="17:27" x14ac:dyDescent="0.25">
      <c r="Q84">
        <v>70</v>
      </c>
      <c r="R84">
        <v>43.274999999999999</v>
      </c>
      <c r="S84">
        <v>45.442</v>
      </c>
      <c r="T84">
        <v>48.758000000000003</v>
      </c>
      <c r="U84">
        <v>51.738999999999997</v>
      </c>
      <c r="V84">
        <v>55.329000000000001</v>
      </c>
      <c r="W84">
        <v>85.527000000000001</v>
      </c>
      <c r="X84">
        <v>90.531000000000006</v>
      </c>
      <c r="Y84">
        <v>95.022999999999996</v>
      </c>
      <c r="Z84">
        <v>100.425</v>
      </c>
      <c r="AA84">
        <v>104.215</v>
      </c>
    </row>
    <row r="85" spans="17:27" x14ac:dyDescent="0.25">
      <c r="Q85">
        <v>80</v>
      </c>
      <c r="R85">
        <v>51.171999999999997</v>
      </c>
      <c r="S85">
        <v>53.54</v>
      </c>
      <c r="T85">
        <v>57.152999999999999</v>
      </c>
      <c r="U85">
        <v>60.390999999999998</v>
      </c>
      <c r="V85">
        <v>64.278000000000006</v>
      </c>
      <c r="W85">
        <v>96.578000000000003</v>
      </c>
      <c r="X85">
        <v>101.879</v>
      </c>
      <c r="Y85">
        <v>106.629</v>
      </c>
      <c r="Z85">
        <v>112.32899999999999</v>
      </c>
      <c r="AA85">
        <v>116.321</v>
      </c>
    </row>
    <row r="86" spans="17:27" x14ac:dyDescent="0.25">
      <c r="Q86">
        <v>90</v>
      </c>
      <c r="R86">
        <v>59.195999999999998</v>
      </c>
      <c r="S86">
        <v>61.753999999999998</v>
      </c>
      <c r="T86">
        <v>65.647000000000006</v>
      </c>
      <c r="U86">
        <v>69.126000000000005</v>
      </c>
      <c r="V86">
        <v>73.290999999999997</v>
      </c>
      <c r="W86">
        <v>107.565</v>
      </c>
      <c r="X86">
        <v>113.145</v>
      </c>
      <c r="Y86">
        <v>118.136</v>
      </c>
      <c r="Z86">
        <v>124.116</v>
      </c>
      <c r="AA86">
        <v>128.29900000000001</v>
      </c>
    </row>
    <row r="87" spans="17:27" x14ac:dyDescent="0.25">
      <c r="Q87">
        <v>100</v>
      </c>
      <c r="R87">
        <v>67.328000000000003</v>
      </c>
      <c r="S87">
        <v>70.064999999999998</v>
      </c>
      <c r="T87">
        <v>74.221999999999994</v>
      </c>
      <c r="U87">
        <v>77.929000000000002</v>
      </c>
      <c r="V87">
        <v>82.358000000000004</v>
      </c>
      <c r="W87">
        <v>118.498</v>
      </c>
      <c r="X87">
        <v>124.342</v>
      </c>
      <c r="Y87">
        <v>129.56100000000001</v>
      </c>
      <c r="Z87">
        <v>135.80699999999999</v>
      </c>
      <c r="AA87">
        <v>140.16900000000001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 8</vt:lpstr>
      <vt:lpstr>chapter 9</vt:lpstr>
      <vt:lpstr>chapter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Wargen Guittap</dc:creator>
  <cp:lastModifiedBy>Wargen Guittap</cp:lastModifiedBy>
  <dcterms:created xsi:type="dcterms:W3CDTF">2020-10-09T15:42:07Z</dcterms:created>
  <dcterms:modified xsi:type="dcterms:W3CDTF">2020-11-02T22:57:09Z</dcterms:modified>
</cp:coreProperties>
</file>