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g/Desktop/github/schoolProjects/F20/STAT411/"/>
    </mc:Choice>
  </mc:AlternateContent>
  <xr:revisionPtr revIDLastSave="0" documentId="13_ncr:1_{6E53552F-3FE6-1241-BA2D-77DE52326153}" xr6:coauthVersionLast="45" xr6:coauthVersionMax="45" xr10:uidLastSave="{00000000-0000-0000-0000-000000000000}"/>
  <bookViews>
    <workbookView xWindow="20" yWindow="460" windowWidth="28800" windowHeight="16440" activeTab="1" xr2:uid="{83F9DAE8-36B0-4308-9B2D-424F7D0F621D}"/>
  </bookViews>
  <sheets>
    <sheet name="Chapter 11" sheetId="1" r:id="rId1"/>
    <sheet name="Chapter 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C25" i="1"/>
  <c r="L17" i="2" l="1"/>
  <c r="M16" i="2"/>
  <c r="L16" i="2"/>
  <c r="D7" i="2"/>
  <c r="D10" i="2"/>
  <c r="D27" i="2"/>
  <c r="D33" i="2" s="1"/>
  <c r="D21" i="2"/>
  <c r="D24" i="2" s="1"/>
  <c r="D13" i="2"/>
  <c r="D4" i="2"/>
  <c r="D36" i="2" l="1"/>
  <c r="D30" i="2"/>
  <c r="U6" i="1"/>
  <c r="U15" i="1"/>
  <c r="G23" i="1"/>
  <c r="C26" i="1"/>
  <c r="D42" i="2" l="1"/>
  <c r="D39" i="2"/>
  <c r="C12" i="1"/>
</calcChain>
</file>

<file path=xl/sharedStrings.xml><?xml version="1.0" encoding="utf-8"?>
<sst xmlns="http://schemas.openxmlformats.org/spreadsheetml/2006/main" count="92" uniqueCount="60">
  <si>
    <t>a = 1 - c</t>
  </si>
  <si>
    <t>Za</t>
  </si>
  <si>
    <t>Za/2</t>
  </si>
  <si>
    <t>test mean</t>
  </si>
  <si>
    <t>n</t>
  </si>
  <si>
    <t>real mean</t>
  </si>
  <si>
    <t>stdev</t>
  </si>
  <si>
    <t>sig</t>
  </si>
  <si>
    <t>z</t>
  </si>
  <si>
    <t>LESS THAN MEAN NEGATIVE</t>
  </si>
  <si>
    <t>MORE THAN MEANS POSITIVE</t>
  </si>
  <si>
    <t>INCORRECT MEANS MIDDLE I THINK</t>
  </si>
  <si>
    <t>NOT SUFFICIENT IF FAILS TO REJECT</t>
  </si>
  <si>
    <t>11.2a</t>
  </si>
  <si>
    <t>11.2b</t>
  </si>
  <si>
    <t>KNOWN SIGMA</t>
  </si>
  <si>
    <t>inf</t>
  </si>
  <si>
    <t xml:space="preserve">ASSUME THE POPULATION </t>
  </si>
  <si>
    <t>DISTRIBUTION IS APPROX.</t>
  </si>
  <si>
    <t>NORMAL</t>
  </si>
  <si>
    <t>mean</t>
  </si>
  <si>
    <t>tab</t>
  </si>
  <si>
    <t>confidence interval</t>
  </si>
  <si>
    <t>p sample</t>
  </si>
  <si>
    <t>p</t>
  </si>
  <si>
    <t>USE SMALL TABLE UP for TEST</t>
  </si>
  <si>
    <t>P-test</t>
  </si>
  <si>
    <t>that’s that online area shit</t>
  </si>
  <si>
    <t xml:space="preserve">
11.5 Testing a Hypothesis about a Population Standard Deviation or Variance
Lesson: 11.5 Testing a Hypothesis about a Population Standard Deviation or Variance</t>
  </si>
  <si>
    <t>critical value</t>
  </si>
  <si>
    <t>test statistic</t>
  </si>
  <si>
    <t>sample var</t>
  </si>
  <si>
    <t>var</t>
  </si>
  <si>
    <t>if two tailed then divide by 2</t>
  </si>
  <si>
    <t>11.6 Practical Significance vs. Statical Significance</t>
  </si>
  <si>
    <t>x</t>
  </si>
  <si>
    <t>sample x</t>
  </si>
  <si>
    <t>sample std</t>
  </si>
  <si>
    <t>use left tabel for comparison</t>
  </si>
  <si>
    <t>USE BIG ASS TABLE TO THE right FOR tab</t>
  </si>
  <si>
    <t>A</t>
  </si>
  <si>
    <t>B</t>
  </si>
  <si>
    <t>N</t>
  </si>
  <si>
    <t>STDEV</t>
  </si>
  <si>
    <t>TEST STATISTIC</t>
  </si>
  <si>
    <t>S.MEAN</t>
  </si>
  <si>
    <t>P.MEAN</t>
  </si>
  <si>
    <t>LOWER END</t>
  </si>
  <si>
    <t>CRIT</t>
  </si>
  <si>
    <t>UPPER END</t>
  </si>
  <si>
    <t>12.1b Inference about Two Means: Independent Samples with Sigma Unknown</t>
  </si>
  <si>
    <t>12.1a Inference about Two Means: Independent Samples with Sigma Known</t>
  </si>
  <si>
    <t>POOLED SAMPLE</t>
  </si>
  <si>
    <t>STD ERROR</t>
  </si>
  <si>
    <t>DUM STD</t>
  </si>
  <si>
    <t>DUM LOW</t>
  </si>
  <si>
    <t>DUM HIGH</t>
  </si>
  <si>
    <t>mj</t>
  </si>
  <si>
    <t>take smaller of the two for crit</t>
  </si>
  <si>
    <t>decimal is a and percent is 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</si>
</sst>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rgb="FF5E656B"/>
      <name val="Arial"/>
      <family val="2"/>
    </font>
    <font>
      <b/>
      <sz val="11"/>
      <color rgb="FF45494D"/>
      <name val="Arial"/>
      <family val="2"/>
    </font>
    <font>
      <sz val="17"/>
      <color rgb="FF4D4D4D"/>
      <name val="STIXGeneral-Regula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2" borderId="0" xfId="0" applyFill="1" applyAlignment="1">
      <alignment wrapText="1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18</xdr:row>
      <xdr:rowOff>63500</xdr:rowOff>
    </xdr:from>
    <xdr:to>
      <xdr:col>23</xdr:col>
      <xdr:colOff>127000</xdr:colOff>
      <xdr:row>23</xdr:row>
      <xdr:rowOff>272724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8F5336-A810-984B-9604-1CC5A4A90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5900" y="3822700"/>
          <a:ext cx="7772400" cy="1326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78AB-05BE-4582-B00F-80C549F49589}">
  <dimension ref="A1:AF57"/>
  <sheetViews>
    <sheetView topLeftCell="O1" workbookViewId="0">
      <selection activeCell="U21" sqref="U21"/>
    </sheetView>
  </sheetViews>
  <sheetFormatPr baseColWidth="10" defaultColWidth="8.83203125" defaultRowHeight="15"/>
  <cols>
    <col min="10" max="10" width="10.5" customWidth="1"/>
    <col min="20" max="20" width="10.83203125" customWidth="1"/>
    <col min="21" max="21" width="50.6640625" customWidth="1"/>
  </cols>
  <sheetData>
    <row r="1" spans="1:32" ht="80">
      <c r="A1" s="4" t="s">
        <v>13</v>
      </c>
      <c r="B1" t="s">
        <v>15</v>
      </c>
      <c r="J1" s="4" t="s">
        <v>14</v>
      </c>
      <c r="K1" t="s">
        <v>17</v>
      </c>
      <c r="N1">
        <v>80</v>
      </c>
      <c r="O1">
        <v>90</v>
      </c>
      <c r="P1">
        <v>95</v>
      </c>
      <c r="Q1">
        <v>98</v>
      </c>
      <c r="R1">
        <v>99</v>
      </c>
      <c r="U1" s="9" t="s">
        <v>28</v>
      </c>
      <c r="W1">
        <v>0.995</v>
      </c>
      <c r="X1">
        <v>0.99</v>
      </c>
      <c r="Y1">
        <v>0.97499999999999998</v>
      </c>
      <c r="Z1">
        <v>0.95</v>
      </c>
      <c r="AA1">
        <v>0.9</v>
      </c>
      <c r="AB1">
        <v>0.1</v>
      </c>
      <c r="AC1">
        <v>0.05</v>
      </c>
      <c r="AD1">
        <v>2.5000000000000001E-2</v>
      </c>
      <c r="AE1">
        <v>0.01</v>
      </c>
      <c r="AF1">
        <v>5.0000000000000001E-3</v>
      </c>
    </row>
    <row r="2" spans="1:32">
      <c r="A2" t="s">
        <v>3</v>
      </c>
      <c r="E2" t="s">
        <v>0</v>
      </c>
      <c r="F2" t="s">
        <v>1</v>
      </c>
      <c r="G2" t="s">
        <v>2</v>
      </c>
      <c r="K2" t="s">
        <v>18</v>
      </c>
      <c r="N2">
        <v>0.1</v>
      </c>
      <c r="O2">
        <v>0.05</v>
      </c>
      <c r="P2">
        <v>2.5000000000000001E-2</v>
      </c>
      <c r="Q2">
        <v>0.01</v>
      </c>
      <c r="R2">
        <v>5.0000000000000001E-3</v>
      </c>
      <c r="T2" t="s">
        <v>4</v>
      </c>
      <c r="U2" t="s">
        <v>29</v>
      </c>
      <c r="V2">
        <v>1</v>
      </c>
      <c r="W2">
        <v>0</v>
      </c>
      <c r="X2">
        <v>0</v>
      </c>
      <c r="Y2">
        <v>1E-3</v>
      </c>
      <c r="Z2">
        <v>4.0000000000000001E-3</v>
      </c>
      <c r="AA2">
        <v>1.6E-2</v>
      </c>
      <c r="AB2">
        <v>2.706</v>
      </c>
      <c r="AC2">
        <v>3.8410000000000002</v>
      </c>
      <c r="AD2">
        <v>5.024</v>
      </c>
      <c r="AE2">
        <v>6.6349999999999998</v>
      </c>
      <c r="AF2">
        <v>7.8789999999999996</v>
      </c>
    </row>
    <row r="3" spans="1:32" ht="28">
      <c r="A3" s="10">
        <v>104</v>
      </c>
      <c r="D3">
        <v>0.8</v>
      </c>
      <c r="E3">
        <v>0.2</v>
      </c>
      <c r="F3">
        <v>0.84</v>
      </c>
      <c r="G3">
        <v>1.28</v>
      </c>
      <c r="J3" s="2"/>
      <c r="K3" t="s">
        <v>19</v>
      </c>
      <c r="M3">
        <v>1</v>
      </c>
      <c r="N3">
        <v>3.0779999999999998</v>
      </c>
      <c r="O3">
        <v>6.3140000000000001</v>
      </c>
      <c r="P3">
        <v>12.706</v>
      </c>
      <c r="Q3">
        <v>31.821000000000002</v>
      </c>
      <c r="R3">
        <v>63.656999999999996</v>
      </c>
      <c r="T3">
        <v>23</v>
      </c>
      <c r="V3">
        <v>2</v>
      </c>
      <c r="W3">
        <v>0.01</v>
      </c>
      <c r="X3">
        <v>0.02</v>
      </c>
      <c r="Y3">
        <v>5.0999999999999997E-2</v>
      </c>
      <c r="Z3">
        <v>0.10299999999999999</v>
      </c>
      <c r="AA3">
        <v>0.21099999999999999</v>
      </c>
      <c r="AB3">
        <v>4.6050000000000004</v>
      </c>
      <c r="AC3">
        <v>5.9909999999999997</v>
      </c>
      <c r="AD3">
        <v>7.3780000000000001</v>
      </c>
      <c r="AE3">
        <v>9.2100000000000009</v>
      </c>
      <c r="AF3">
        <v>10.597</v>
      </c>
    </row>
    <row r="4" spans="1:32">
      <c r="D4">
        <v>0.85</v>
      </c>
      <c r="E4">
        <v>0.15</v>
      </c>
      <c r="F4">
        <v>1.04</v>
      </c>
      <c r="G4">
        <v>1.44</v>
      </c>
      <c r="M4">
        <v>2</v>
      </c>
      <c r="N4">
        <v>1.8859999999999999</v>
      </c>
      <c r="O4">
        <v>2.92</v>
      </c>
      <c r="P4">
        <v>4.3029999999999999</v>
      </c>
      <c r="Q4">
        <v>6.9649999999999999</v>
      </c>
      <c r="R4">
        <v>9.9250000000000007</v>
      </c>
      <c r="V4">
        <v>3</v>
      </c>
      <c r="W4">
        <v>7.1999999999999995E-2</v>
      </c>
      <c r="X4">
        <v>0.115</v>
      </c>
      <c r="Y4">
        <v>0.216</v>
      </c>
      <c r="Z4">
        <v>0.35199999999999998</v>
      </c>
      <c r="AA4">
        <v>0.58399999999999996</v>
      </c>
      <c r="AB4">
        <v>6.2510000000000003</v>
      </c>
      <c r="AC4">
        <v>7.8150000000000004</v>
      </c>
      <c r="AD4">
        <v>9.3480000000000008</v>
      </c>
      <c r="AE4">
        <v>11.345000000000001</v>
      </c>
      <c r="AF4">
        <v>12.837999999999999</v>
      </c>
    </row>
    <row r="5" spans="1:32">
      <c r="A5" t="s">
        <v>4</v>
      </c>
      <c r="D5">
        <v>0.9</v>
      </c>
      <c r="E5">
        <v>0.1</v>
      </c>
      <c r="F5">
        <v>1.28</v>
      </c>
      <c r="G5">
        <v>1.645</v>
      </c>
      <c r="M5">
        <v>3</v>
      </c>
      <c r="N5">
        <v>1.6379999999999999</v>
      </c>
      <c r="O5">
        <v>2.3530000000000002</v>
      </c>
      <c r="P5">
        <v>3.1819999999999999</v>
      </c>
      <c r="Q5">
        <v>4.5410000000000004</v>
      </c>
      <c r="R5">
        <v>5.8410000000000002</v>
      </c>
      <c r="T5" t="s">
        <v>31</v>
      </c>
      <c r="U5" t="s">
        <v>30</v>
      </c>
      <c r="V5">
        <v>4</v>
      </c>
      <c r="W5">
        <v>0.20699999999999999</v>
      </c>
      <c r="X5">
        <v>0.29699999999999999</v>
      </c>
      <c r="Y5">
        <v>0.48399999999999999</v>
      </c>
      <c r="Z5">
        <v>0.71099999999999997</v>
      </c>
      <c r="AA5">
        <v>1.0640000000000001</v>
      </c>
      <c r="AB5">
        <v>7.7789999999999999</v>
      </c>
      <c r="AC5">
        <v>9.4879999999999995</v>
      </c>
      <c r="AD5">
        <v>11.143000000000001</v>
      </c>
      <c r="AE5">
        <v>13.276999999999999</v>
      </c>
      <c r="AF5">
        <v>14.86</v>
      </c>
    </row>
    <row r="6" spans="1:32" ht="28">
      <c r="A6" s="10">
        <v>60</v>
      </c>
      <c r="D6">
        <v>0.95</v>
      </c>
      <c r="E6">
        <v>0.05</v>
      </c>
      <c r="F6">
        <v>1.645</v>
      </c>
      <c r="G6">
        <v>1.96</v>
      </c>
      <c r="M6">
        <v>4</v>
      </c>
      <c r="N6">
        <v>1.5329999999999999</v>
      </c>
      <c r="O6">
        <v>2.1320000000000001</v>
      </c>
      <c r="P6">
        <v>2.7759999999999998</v>
      </c>
      <c r="Q6">
        <v>3.7469999999999999</v>
      </c>
      <c r="R6">
        <v>4.6040000000000001</v>
      </c>
      <c r="T6">
        <f>16.6158*16.6158</f>
        <v>276.08480964</v>
      </c>
      <c r="U6" s="1">
        <f>(T3-1)*T6/T9</f>
        <v>60.738658120800004</v>
      </c>
      <c r="V6">
        <v>5</v>
      </c>
      <c r="W6">
        <v>0.41199999999999998</v>
      </c>
      <c r="X6">
        <v>0.55400000000000005</v>
      </c>
      <c r="Y6">
        <v>0.83099999999999996</v>
      </c>
      <c r="Z6">
        <v>1.145</v>
      </c>
      <c r="AA6">
        <v>1.61</v>
      </c>
      <c r="AB6">
        <v>9.2360000000000007</v>
      </c>
      <c r="AC6">
        <v>11.07</v>
      </c>
      <c r="AD6">
        <v>12.833</v>
      </c>
      <c r="AE6">
        <v>15.086</v>
      </c>
      <c r="AF6">
        <v>16.75</v>
      </c>
    </row>
    <row r="7" spans="1:32">
      <c r="D7">
        <v>0.96</v>
      </c>
      <c r="E7">
        <v>0.04</v>
      </c>
      <c r="F7">
        <v>1.75</v>
      </c>
      <c r="G7">
        <v>2.0499999999999998</v>
      </c>
      <c r="M7">
        <v>5</v>
      </c>
      <c r="N7">
        <v>1.476</v>
      </c>
      <c r="O7">
        <v>2.0150000000000001</v>
      </c>
      <c r="P7">
        <v>2.5710000000000002</v>
      </c>
      <c r="Q7">
        <v>3.3650000000000002</v>
      </c>
      <c r="R7">
        <v>4.032</v>
      </c>
      <c r="V7">
        <v>6</v>
      </c>
      <c r="W7">
        <v>0.67600000000000005</v>
      </c>
      <c r="X7">
        <v>0.872</v>
      </c>
      <c r="Y7">
        <v>1.2370000000000001</v>
      </c>
      <c r="Z7">
        <v>1.635</v>
      </c>
      <c r="AA7">
        <v>2.2040000000000002</v>
      </c>
      <c r="AB7">
        <v>10.645</v>
      </c>
      <c r="AC7">
        <v>12.592000000000001</v>
      </c>
      <c r="AD7">
        <v>14.449</v>
      </c>
      <c r="AE7">
        <v>16.812000000000001</v>
      </c>
      <c r="AF7">
        <v>18.547999999999998</v>
      </c>
    </row>
    <row r="8" spans="1:32">
      <c r="A8" t="s">
        <v>5</v>
      </c>
      <c r="D8">
        <v>0.98</v>
      </c>
      <c r="E8">
        <v>0.02</v>
      </c>
      <c r="F8">
        <v>2.0499999999999998</v>
      </c>
      <c r="G8">
        <v>2.33</v>
      </c>
      <c r="M8">
        <v>6</v>
      </c>
      <c r="N8">
        <v>1.44</v>
      </c>
      <c r="O8">
        <v>1.9430000000000001</v>
      </c>
      <c r="P8">
        <v>2.4470000000000001</v>
      </c>
      <c r="Q8">
        <v>3.1429999999999998</v>
      </c>
      <c r="R8">
        <v>3.7069999999999999</v>
      </c>
      <c r="T8" t="s">
        <v>32</v>
      </c>
      <c r="V8">
        <v>7</v>
      </c>
      <c r="W8">
        <v>0.98899999999999999</v>
      </c>
      <c r="X8">
        <v>1.2390000000000001</v>
      </c>
      <c r="Y8">
        <v>1.69</v>
      </c>
      <c r="Z8">
        <v>2.1669999999999998</v>
      </c>
      <c r="AA8">
        <v>2.8330000000000002</v>
      </c>
      <c r="AB8">
        <v>12.016999999999999</v>
      </c>
      <c r="AC8">
        <v>14.067</v>
      </c>
      <c r="AD8">
        <v>16.013000000000002</v>
      </c>
      <c r="AE8">
        <v>18.475000000000001</v>
      </c>
      <c r="AF8">
        <v>20.277999999999999</v>
      </c>
    </row>
    <row r="9" spans="1:32" ht="28">
      <c r="A9" s="10">
        <v>102</v>
      </c>
      <c r="D9">
        <v>0.99</v>
      </c>
      <c r="E9">
        <v>0.01</v>
      </c>
      <c r="F9">
        <v>2.33</v>
      </c>
      <c r="G9">
        <v>2.5750000000000002</v>
      </c>
      <c r="M9">
        <v>7</v>
      </c>
      <c r="N9">
        <v>1.415</v>
      </c>
      <c r="O9">
        <v>1.895</v>
      </c>
      <c r="P9">
        <v>2.3650000000000002</v>
      </c>
      <c r="Q9">
        <v>2.9980000000000002</v>
      </c>
      <c r="R9">
        <v>3.4990000000000001</v>
      </c>
      <c r="T9">
        <v>100</v>
      </c>
      <c r="V9">
        <v>8</v>
      </c>
      <c r="W9">
        <v>1.3440000000000001</v>
      </c>
      <c r="X9">
        <v>1.6459999999999999</v>
      </c>
      <c r="Y9">
        <v>2.1800000000000002</v>
      </c>
      <c r="Z9">
        <v>2.7330000000000001</v>
      </c>
      <c r="AA9">
        <v>3.49</v>
      </c>
      <c r="AB9">
        <v>13.362</v>
      </c>
      <c r="AC9">
        <v>15.507</v>
      </c>
      <c r="AD9">
        <v>17.535</v>
      </c>
      <c r="AE9">
        <v>20.09</v>
      </c>
      <c r="AF9">
        <v>21.954999999999998</v>
      </c>
    </row>
    <row r="10" spans="1:32">
      <c r="M10">
        <v>8</v>
      </c>
      <c r="N10">
        <v>1.397</v>
      </c>
      <c r="O10">
        <v>1.86</v>
      </c>
      <c r="P10">
        <v>2.306</v>
      </c>
      <c r="Q10">
        <v>2.8959999999999999</v>
      </c>
      <c r="R10">
        <v>3.355</v>
      </c>
      <c r="V10">
        <v>9</v>
      </c>
      <c r="W10">
        <v>1.7350000000000001</v>
      </c>
      <c r="X10">
        <v>2.0880000000000001</v>
      </c>
      <c r="Y10">
        <v>2.7</v>
      </c>
      <c r="Z10">
        <v>3.3250000000000002</v>
      </c>
      <c r="AA10">
        <v>4.1680000000000001</v>
      </c>
      <c r="AB10">
        <v>14.683999999999999</v>
      </c>
      <c r="AC10">
        <v>16.919</v>
      </c>
      <c r="AD10">
        <v>19.023</v>
      </c>
      <c r="AE10">
        <v>21.666</v>
      </c>
      <c r="AF10">
        <v>23.588999999999999</v>
      </c>
    </row>
    <row r="11" spans="1:32">
      <c r="A11" t="s">
        <v>6</v>
      </c>
      <c r="C11" t="s">
        <v>8</v>
      </c>
      <c r="M11">
        <v>9</v>
      </c>
      <c r="N11">
        <v>1.383</v>
      </c>
      <c r="O11">
        <v>1.833</v>
      </c>
      <c r="P11">
        <v>2.262</v>
      </c>
      <c r="Q11">
        <v>2.8210000000000002</v>
      </c>
      <c r="R11">
        <v>3.25</v>
      </c>
      <c r="T11" t="s">
        <v>33</v>
      </c>
      <c r="V11">
        <v>10</v>
      </c>
      <c r="W11">
        <v>2.1560000000000001</v>
      </c>
      <c r="X11">
        <v>2.5579999999999998</v>
      </c>
      <c r="Y11">
        <v>3.2469999999999999</v>
      </c>
      <c r="Z11">
        <v>3.94</v>
      </c>
      <c r="AA11">
        <v>4.8650000000000002</v>
      </c>
      <c r="AB11">
        <v>15.987</v>
      </c>
      <c r="AC11">
        <v>18.306999999999999</v>
      </c>
      <c r="AD11">
        <v>20.483000000000001</v>
      </c>
      <c r="AE11">
        <v>23.209</v>
      </c>
      <c r="AF11">
        <v>25.187999999999999</v>
      </c>
    </row>
    <row r="12" spans="1:32">
      <c r="A12">
        <v>8</v>
      </c>
      <c r="C12" s="1">
        <f>(A9-A3)/(A12/SQRT(A6))</f>
        <v>-1.9364916731037087</v>
      </c>
      <c r="G12" s="4">
        <v>11.4</v>
      </c>
      <c r="H12" t="s">
        <v>25</v>
      </c>
      <c r="M12">
        <v>10</v>
      </c>
      <c r="N12">
        <v>1.3720000000000001</v>
      </c>
      <c r="O12">
        <v>1.8120000000000001</v>
      </c>
      <c r="P12">
        <v>2.2280000000000002</v>
      </c>
      <c r="Q12">
        <v>2.7639999999999998</v>
      </c>
      <c r="R12">
        <v>3.169</v>
      </c>
      <c r="V12">
        <v>11</v>
      </c>
      <c r="W12">
        <v>2.6030000000000002</v>
      </c>
      <c r="X12">
        <v>3.0529999999999999</v>
      </c>
      <c r="Y12">
        <v>3.8159999999999998</v>
      </c>
      <c r="Z12">
        <v>4.5750000000000002</v>
      </c>
      <c r="AA12">
        <v>5.5780000000000003</v>
      </c>
      <c r="AB12">
        <v>17.274999999999999</v>
      </c>
      <c r="AC12">
        <v>19.675000000000001</v>
      </c>
      <c r="AD12">
        <v>21.92</v>
      </c>
      <c r="AE12">
        <v>24.725000000000001</v>
      </c>
      <c r="AF12">
        <v>26.757000000000001</v>
      </c>
    </row>
    <row r="13" spans="1:32">
      <c r="G13" t="s">
        <v>23</v>
      </c>
      <c r="M13">
        <v>11</v>
      </c>
      <c r="N13">
        <v>1.363</v>
      </c>
      <c r="O13">
        <v>1.796</v>
      </c>
      <c r="P13">
        <v>2.2010000000000001</v>
      </c>
      <c r="Q13">
        <v>2.718</v>
      </c>
      <c r="R13">
        <v>3.1059999999999999</v>
      </c>
      <c r="U13" s="4" t="s">
        <v>34</v>
      </c>
      <c r="V13">
        <v>12</v>
      </c>
      <c r="W13">
        <v>3.0739999999999998</v>
      </c>
      <c r="X13">
        <v>3.5710000000000002</v>
      </c>
      <c r="Y13">
        <v>4.4039999999999999</v>
      </c>
      <c r="Z13">
        <v>5.226</v>
      </c>
      <c r="AA13">
        <v>6.3040000000000003</v>
      </c>
      <c r="AB13">
        <v>18.548999999999999</v>
      </c>
      <c r="AC13">
        <v>21.026</v>
      </c>
      <c r="AD13">
        <v>23.337</v>
      </c>
      <c r="AE13">
        <v>26.216999999999999</v>
      </c>
      <c r="AF13">
        <v>28.3</v>
      </c>
    </row>
    <row r="14" spans="1:32">
      <c r="A14" t="s">
        <v>7</v>
      </c>
      <c r="G14">
        <v>0.64</v>
      </c>
      <c r="M14">
        <v>12</v>
      </c>
      <c r="N14">
        <v>1.3560000000000001</v>
      </c>
      <c r="O14">
        <v>1.782</v>
      </c>
      <c r="P14">
        <v>2.1789999999999998</v>
      </c>
      <c r="Q14">
        <v>2.681</v>
      </c>
      <c r="R14">
        <v>3.0550000000000002</v>
      </c>
      <c r="T14" t="s">
        <v>35</v>
      </c>
      <c r="U14" t="s">
        <v>30</v>
      </c>
      <c r="V14">
        <v>13</v>
      </c>
      <c r="W14">
        <v>3.5649999999999999</v>
      </c>
      <c r="X14">
        <v>4.1070000000000002</v>
      </c>
      <c r="Y14">
        <v>5.0090000000000003</v>
      </c>
      <c r="Z14">
        <v>5.8920000000000003</v>
      </c>
      <c r="AA14">
        <v>7.0419999999999998</v>
      </c>
      <c r="AB14">
        <v>19.812000000000001</v>
      </c>
      <c r="AC14">
        <v>22.361999999999998</v>
      </c>
      <c r="AD14">
        <v>24.736000000000001</v>
      </c>
      <c r="AE14">
        <v>27.687999999999999</v>
      </c>
      <c r="AF14">
        <v>29.818999999999999</v>
      </c>
    </row>
    <row r="15" spans="1:32">
      <c r="A15">
        <v>2.0499999999999998</v>
      </c>
      <c r="M15">
        <v>13</v>
      </c>
      <c r="N15">
        <v>1.35</v>
      </c>
      <c r="O15">
        <v>1.7709999999999999</v>
      </c>
      <c r="P15">
        <v>2.16</v>
      </c>
      <c r="Q15">
        <v>2.65</v>
      </c>
      <c r="R15">
        <v>3.012</v>
      </c>
      <c r="T15">
        <v>50</v>
      </c>
      <c r="U15" s="1">
        <f>(T21-T15)/(T24/SQRT(T18))</f>
        <v>7.0710678118654755</v>
      </c>
      <c r="V15">
        <v>14</v>
      </c>
      <c r="W15">
        <v>4.0750000000000002</v>
      </c>
      <c r="X15">
        <v>4.66</v>
      </c>
      <c r="Y15">
        <v>5.6289999999999996</v>
      </c>
      <c r="Z15">
        <v>6.5709999999999997</v>
      </c>
      <c r="AA15">
        <v>7.79</v>
      </c>
      <c r="AB15">
        <v>21.064</v>
      </c>
      <c r="AC15">
        <v>23.684999999999999</v>
      </c>
      <c r="AD15">
        <v>26.119</v>
      </c>
      <c r="AE15">
        <v>29.140999999999998</v>
      </c>
      <c r="AF15">
        <v>31.318999999999999</v>
      </c>
    </row>
    <row r="16" spans="1:32">
      <c r="G16" t="s">
        <v>24</v>
      </c>
      <c r="M16">
        <v>14</v>
      </c>
      <c r="N16">
        <v>1.345</v>
      </c>
      <c r="O16">
        <v>1.7609999999999999</v>
      </c>
      <c r="P16">
        <v>2.145</v>
      </c>
      <c r="Q16">
        <v>2.6240000000000001</v>
      </c>
      <c r="R16">
        <v>2.9769999999999999</v>
      </c>
      <c r="V16">
        <v>15</v>
      </c>
      <c r="W16">
        <v>4.601</v>
      </c>
      <c r="X16">
        <v>5.2290000000000001</v>
      </c>
      <c r="Y16">
        <v>6.2619999999999996</v>
      </c>
      <c r="Z16">
        <v>7.2610000000000001</v>
      </c>
      <c r="AA16">
        <v>8.5470000000000006</v>
      </c>
      <c r="AB16">
        <v>22.306999999999999</v>
      </c>
      <c r="AC16">
        <v>24.995999999999999</v>
      </c>
      <c r="AD16">
        <v>27.488</v>
      </c>
      <c r="AE16">
        <v>30.577999999999999</v>
      </c>
      <c r="AF16">
        <v>32.801000000000002</v>
      </c>
    </row>
    <row r="17" spans="1:32">
      <c r="A17" t="s">
        <v>9</v>
      </c>
      <c r="G17">
        <v>0.61</v>
      </c>
      <c r="M17">
        <v>15</v>
      </c>
      <c r="N17">
        <v>1.341</v>
      </c>
      <c r="O17">
        <v>1.7529999999999999</v>
      </c>
      <c r="P17">
        <v>2.1309999999999998</v>
      </c>
      <c r="Q17">
        <v>2.6019999999999999</v>
      </c>
      <c r="R17">
        <v>2.9470000000000001</v>
      </c>
      <c r="T17" t="s">
        <v>4</v>
      </c>
      <c r="U17" t="s">
        <v>38</v>
      </c>
      <c r="V17">
        <v>16</v>
      </c>
      <c r="W17">
        <v>5.1420000000000003</v>
      </c>
      <c r="X17">
        <v>5.8120000000000003</v>
      </c>
      <c r="Y17">
        <v>6.9080000000000004</v>
      </c>
      <c r="Z17">
        <v>7.9619999999999997</v>
      </c>
      <c r="AA17">
        <v>9.3119999999999994</v>
      </c>
      <c r="AB17">
        <v>23.542000000000002</v>
      </c>
      <c r="AC17">
        <v>26.295999999999999</v>
      </c>
      <c r="AD17">
        <v>28.844999999999999</v>
      </c>
      <c r="AE17">
        <v>32</v>
      </c>
      <c r="AF17">
        <v>34.267000000000003</v>
      </c>
    </row>
    <row r="18" spans="1:32">
      <c r="A18" t="s">
        <v>10</v>
      </c>
      <c r="M18">
        <v>16</v>
      </c>
      <c r="N18">
        <v>1.337</v>
      </c>
      <c r="O18">
        <v>1.746</v>
      </c>
      <c r="P18">
        <v>2.12</v>
      </c>
      <c r="Q18">
        <v>2.5830000000000002</v>
      </c>
      <c r="R18">
        <v>2.9209999999999998</v>
      </c>
      <c r="T18">
        <v>450</v>
      </c>
      <c r="U18">
        <v>1.6579999999999999</v>
      </c>
      <c r="V18">
        <v>17</v>
      </c>
      <c r="W18">
        <v>5.6970000000000001</v>
      </c>
      <c r="X18">
        <v>6.4080000000000004</v>
      </c>
      <c r="Y18">
        <v>7.5640000000000001</v>
      </c>
      <c r="Z18">
        <v>8.6720000000000006</v>
      </c>
      <c r="AA18">
        <v>10.085000000000001</v>
      </c>
      <c r="AB18">
        <v>24.768999999999998</v>
      </c>
      <c r="AC18">
        <v>27.587</v>
      </c>
      <c r="AD18">
        <v>30.190999999999999</v>
      </c>
      <c r="AE18">
        <v>33.408999999999999</v>
      </c>
      <c r="AF18">
        <v>35.718000000000004</v>
      </c>
    </row>
    <row r="19" spans="1:32">
      <c r="A19" t="s">
        <v>11</v>
      </c>
      <c r="G19" t="s">
        <v>4</v>
      </c>
      <c r="M19">
        <v>17</v>
      </c>
      <c r="N19">
        <v>1.333</v>
      </c>
      <c r="O19">
        <v>1.74</v>
      </c>
      <c r="P19">
        <v>2.11</v>
      </c>
      <c r="Q19">
        <v>2.5670000000000002</v>
      </c>
      <c r="R19">
        <v>2.8980000000000001</v>
      </c>
      <c r="V19">
        <v>18</v>
      </c>
      <c r="W19">
        <v>6.2649999999999997</v>
      </c>
      <c r="X19">
        <v>7.0149999999999997</v>
      </c>
      <c r="Y19">
        <v>8.2309999999999999</v>
      </c>
      <c r="Z19">
        <v>9.39</v>
      </c>
      <c r="AA19">
        <v>10.865</v>
      </c>
      <c r="AB19">
        <v>25.989000000000001</v>
      </c>
      <c r="AC19">
        <v>28.869</v>
      </c>
      <c r="AD19">
        <v>31.526</v>
      </c>
      <c r="AE19">
        <v>34.805</v>
      </c>
      <c r="AF19">
        <v>37.155999999999999</v>
      </c>
    </row>
    <row r="20" spans="1:32">
      <c r="G20">
        <v>1100</v>
      </c>
      <c r="M20">
        <v>18</v>
      </c>
      <c r="N20">
        <v>1.33</v>
      </c>
      <c r="O20">
        <v>1.734</v>
      </c>
      <c r="P20">
        <v>2.101</v>
      </c>
      <c r="Q20">
        <v>2.552</v>
      </c>
      <c r="R20">
        <v>2.8780000000000001</v>
      </c>
      <c r="T20" t="s">
        <v>36</v>
      </c>
      <c r="V20">
        <v>19</v>
      </c>
      <c r="W20">
        <v>6.8440000000000003</v>
      </c>
      <c r="X20">
        <v>7.633</v>
      </c>
      <c r="Y20">
        <v>8.907</v>
      </c>
      <c r="Z20">
        <v>10.117000000000001</v>
      </c>
      <c r="AA20">
        <v>11.651</v>
      </c>
      <c r="AB20">
        <v>27.204000000000001</v>
      </c>
      <c r="AC20">
        <v>30.143999999999998</v>
      </c>
      <c r="AD20">
        <v>32.851999999999997</v>
      </c>
      <c r="AE20">
        <v>36.191000000000003</v>
      </c>
      <c r="AF20">
        <v>38.582000000000001</v>
      </c>
    </row>
    <row r="21" spans="1:32">
      <c r="A21" t="s">
        <v>12</v>
      </c>
      <c r="M21">
        <v>19</v>
      </c>
      <c r="N21">
        <v>1.3280000000000001</v>
      </c>
      <c r="O21">
        <v>1.7290000000000001</v>
      </c>
      <c r="P21">
        <v>2.093</v>
      </c>
      <c r="Q21">
        <v>2.5390000000000001</v>
      </c>
      <c r="R21">
        <v>2.8610000000000002</v>
      </c>
      <c r="T21">
        <v>51</v>
      </c>
      <c r="V21">
        <v>20</v>
      </c>
      <c r="W21">
        <v>7.4340000000000002</v>
      </c>
      <c r="X21">
        <v>8.26</v>
      </c>
      <c r="Y21">
        <v>9.5909999999999993</v>
      </c>
      <c r="Z21">
        <v>10.851000000000001</v>
      </c>
      <c r="AA21">
        <v>12.443</v>
      </c>
      <c r="AB21">
        <v>28.411999999999999</v>
      </c>
      <c r="AC21">
        <v>31.41</v>
      </c>
      <c r="AD21">
        <v>34.17</v>
      </c>
      <c r="AE21">
        <v>37.566000000000003</v>
      </c>
      <c r="AF21">
        <v>39.997</v>
      </c>
    </row>
    <row r="22" spans="1:32">
      <c r="G22" t="s">
        <v>8</v>
      </c>
      <c r="M22">
        <v>20</v>
      </c>
      <c r="N22">
        <v>1.325</v>
      </c>
      <c r="O22">
        <v>1.7250000000000001</v>
      </c>
      <c r="P22">
        <v>2.0859999999999999</v>
      </c>
      <c r="Q22">
        <v>2.528</v>
      </c>
      <c r="R22">
        <v>2.8450000000000002</v>
      </c>
      <c r="V22">
        <v>21</v>
      </c>
      <c r="W22">
        <v>8.0340000000000007</v>
      </c>
      <c r="X22">
        <v>8.8970000000000002</v>
      </c>
      <c r="Y22">
        <v>10.282999999999999</v>
      </c>
      <c r="Z22">
        <v>11.590999999999999</v>
      </c>
      <c r="AA22">
        <v>13.24</v>
      </c>
      <c r="AB22">
        <v>29.614999999999998</v>
      </c>
      <c r="AC22">
        <v>32.670999999999999</v>
      </c>
      <c r="AD22">
        <v>35.478999999999999</v>
      </c>
      <c r="AE22">
        <v>38.932000000000002</v>
      </c>
      <c r="AF22">
        <v>41.401000000000003</v>
      </c>
    </row>
    <row r="23" spans="1:32">
      <c r="A23" s="4">
        <v>11.3</v>
      </c>
      <c r="B23" t="s">
        <v>39</v>
      </c>
      <c r="G23" s="5">
        <f>(G14-G17)/SQRT((G17*(1-G17))/G20)</f>
        <v>2.0399540088280612</v>
      </c>
      <c r="M23">
        <v>21</v>
      </c>
      <c r="N23">
        <v>1.323</v>
      </c>
      <c r="O23">
        <v>1.7210000000000001</v>
      </c>
      <c r="P23">
        <v>2.08</v>
      </c>
      <c r="Q23">
        <v>2.5179999999999998</v>
      </c>
      <c r="R23">
        <v>2.831</v>
      </c>
      <c r="T23" t="s">
        <v>37</v>
      </c>
      <c r="V23">
        <v>22</v>
      </c>
      <c r="W23">
        <v>8.6430000000000007</v>
      </c>
      <c r="X23">
        <v>9.5419999999999998</v>
      </c>
      <c r="Y23">
        <v>10.981999999999999</v>
      </c>
      <c r="Z23">
        <v>12.337999999999999</v>
      </c>
      <c r="AA23">
        <v>14.041</v>
      </c>
      <c r="AB23">
        <v>30.812999999999999</v>
      </c>
      <c r="AC23">
        <v>33.923999999999999</v>
      </c>
      <c r="AD23">
        <v>36.780999999999999</v>
      </c>
      <c r="AE23">
        <v>40.289000000000001</v>
      </c>
      <c r="AF23">
        <v>42.795999999999999</v>
      </c>
    </row>
    <row r="24" spans="1:32">
      <c r="A24" t="s">
        <v>20</v>
      </c>
      <c r="C24" t="s">
        <v>22</v>
      </c>
      <c r="M24">
        <v>22</v>
      </c>
      <c r="N24">
        <v>1.321</v>
      </c>
      <c r="O24">
        <v>1.7170000000000001</v>
      </c>
      <c r="P24">
        <v>2.0739999999999998</v>
      </c>
      <c r="Q24">
        <v>2.508</v>
      </c>
      <c r="R24">
        <v>2.819</v>
      </c>
      <c r="T24">
        <v>3</v>
      </c>
      <c r="V24">
        <v>23</v>
      </c>
      <c r="W24">
        <v>9.26</v>
      </c>
      <c r="X24">
        <v>10.196</v>
      </c>
      <c r="Y24">
        <v>11.689</v>
      </c>
      <c r="Z24">
        <v>13.090999999999999</v>
      </c>
      <c r="AA24">
        <v>14.848000000000001</v>
      </c>
      <c r="AB24">
        <v>32.006999999999998</v>
      </c>
      <c r="AC24">
        <v>35.171999999999997</v>
      </c>
      <c r="AD24">
        <v>38.076000000000001</v>
      </c>
      <c r="AE24">
        <v>41.637999999999998</v>
      </c>
      <c r="AF24">
        <v>44.180999999999997</v>
      </c>
    </row>
    <row r="25" spans="1:32">
      <c r="A25">
        <v>530</v>
      </c>
      <c r="C25">
        <f>A25-(A28*(A31/SQRT(A34)))</f>
        <v>508.08749999999998</v>
      </c>
      <c r="G25" t="s">
        <v>26</v>
      </c>
      <c r="M25">
        <v>23</v>
      </c>
      <c r="N25">
        <v>1.319</v>
      </c>
      <c r="O25">
        <v>1.714</v>
      </c>
      <c r="P25">
        <v>2.069</v>
      </c>
      <c r="Q25">
        <v>2.5</v>
      </c>
      <c r="R25">
        <v>2.8069999999999999</v>
      </c>
      <c r="V25">
        <v>24</v>
      </c>
      <c r="W25">
        <v>9.8859999999999992</v>
      </c>
      <c r="X25">
        <v>10.856</v>
      </c>
      <c r="Y25">
        <v>12.401</v>
      </c>
      <c r="Z25">
        <v>13.848000000000001</v>
      </c>
      <c r="AA25">
        <v>15.659000000000001</v>
      </c>
      <c r="AB25">
        <v>33.195999999999998</v>
      </c>
      <c r="AC25">
        <v>36.414999999999999</v>
      </c>
      <c r="AD25">
        <v>39.363999999999997</v>
      </c>
      <c r="AE25">
        <v>42.98</v>
      </c>
      <c r="AF25">
        <v>45.558999999999997</v>
      </c>
    </row>
    <row r="26" spans="1:32">
      <c r="C26">
        <f>A25+(A28*(A31/SQRT(A34)))</f>
        <v>551.91250000000002</v>
      </c>
      <c r="G26" t="s">
        <v>27</v>
      </c>
      <c r="M26">
        <v>24</v>
      </c>
      <c r="N26">
        <v>1.3180000000000001</v>
      </c>
      <c r="O26">
        <v>1.7110000000000001</v>
      </c>
      <c r="P26">
        <v>2.0640000000000001</v>
      </c>
      <c r="Q26">
        <v>2.492</v>
      </c>
      <c r="R26">
        <v>2.7970000000000002</v>
      </c>
      <c r="V26">
        <v>25</v>
      </c>
      <c r="W26">
        <v>10.52</v>
      </c>
      <c r="X26">
        <v>11.523999999999999</v>
      </c>
      <c r="Y26">
        <v>13.12</v>
      </c>
      <c r="Z26">
        <v>14.611000000000001</v>
      </c>
      <c r="AA26">
        <v>16.472999999999999</v>
      </c>
      <c r="AB26">
        <v>34.381999999999998</v>
      </c>
      <c r="AC26">
        <v>37.652000000000001</v>
      </c>
      <c r="AD26">
        <v>40.646000000000001</v>
      </c>
      <c r="AE26">
        <v>44.314</v>
      </c>
      <c r="AF26">
        <v>46.927999999999997</v>
      </c>
    </row>
    <row r="27" spans="1:32">
      <c r="A27" t="s">
        <v>21</v>
      </c>
      <c r="M27">
        <v>25</v>
      </c>
      <c r="N27">
        <v>1.3160000000000001</v>
      </c>
      <c r="O27">
        <v>1.708</v>
      </c>
      <c r="P27">
        <v>2.06</v>
      </c>
      <c r="Q27">
        <v>2.4849999999999999</v>
      </c>
      <c r="R27">
        <v>2.7869999999999999</v>
      </c>
      <c r="V27">
        <v>26</v>
      </c>
      <c r="W27">
        <v>11.16</v>
      </c>
      <c r="X27">
        <v>12.198</v>
      </c>
      <c r="Y27">
        <v>13.843999999999999</v>
      </c>
      <c r="Z27">
        <v>15.379</v>
      </c>
      <c r="AA27">
        <v>17.292000000000002</v>
      </c>
      <c r="AB27">
        <v>35.563000000000002</v>
      </c>
      <c r="AC27">
        <v>38.884999999999998</v>
      </c>
      <c r="AD27">
        <v>41.923000000000002</v>
      </c>
      <c r="AE27">
        <v>45.642000000000003</v>
      </c>
      <c r="AF27">
        <v>48.29</v>
      </c>
    </row>
    <row r="28" spans="1:32">
      <c r="A28">
        <v>1.7529999999999999</v>
      </c>
      <c r="M28">
        <v>26</v>
      </c>
      <c r="N28">
        <v>1.3149999999999999</v>
      </c>
      <c r="O28">
        <v>1.706</v>
      </c>
      <c r="P28">
        <v>2.056</v>
      </c>
      <c r="Q28">
        <v>2.4790000000000001</v>
      </c>
      <c r="R28">
        <v>2.7789999999999999</v>
      </c>
      <c r="V28">
        <v>27</v>
      </c>
      <c r="W28">
        <v>11.808</v>
      </c>
      <c r="X28">
        <v>12.879</v>
      </c>
      <c r="Y28">
        <v>14.573</v>
      </c>
      <c r="Z28">
        <v>16.151</v>
      </c>
      <c r="AA28">
        <v>18.114000000000001</v>
      </c>
      <c r="AB28">
        <v>36.741</v>
      </c>
      <c r="AC28">
        <v>40.113</v>
      </c>
      <c r="AD28">
        <v>43.195</v>
      </c>
      <c r="AE28">
        <v>46.963000000000001</v>
      </c>
      <c r="AF28">
        <v>49.645000000000003</v>
      </c>
    </row>
    <row r="29" spans="1:32">
      <c r="M29">
        <v>27</v>
      </c>
      <c r="N29">
        <v>1.3140000000000001</v>
      </c>
      <c r="O29">
        <v>1.7030000000000001</v>
      </c>
      <c r="P29">
        <v>2.052</v>
      </c>
      <c r="Q29">
        <v>2.4729999999999999</v>
      </c>
      <c r="R29">
        <v>2.7709999999999999</v>
      </c>
      <c r="U29" s="3"/>
      <c r="V29">
        <v>28</v>
      </c>
      <c r="W29">
        <v>12.461</v>
      </c>
      <c r="X29">
        <v>13.565</v>
      </c>
      <c r="Y29">
        <v>15.308</v>
      </c>
      <c r="Z29">
        <v>16.928000000000001</v>
      </c>
      <c r="AA29">
        <v>18.939</v>
      </c>
      <c r="AB29">
        <v>37.915999999999997</v>
      </c>
      <c r="AC29">
        <v>41.337000000000003</v>
      </c>
      <c r="AD29">
        <v>44.460999999999999</v>
      </c>
      <c r="AE29">
        <v>48.277999999999999</v>
      </c>
      <c r="AF29">
        <v>50.993000000000002</v>
      </c>
    </row>
    <row r="30" spans="1:32">
      <c r="A30" t="s">
        <v>6</v>
      </c>
      <c r="M30">
        <v>28</v>
      </c>
      <c r="N30">
        <v>1.3129999999999999</v>
      </c>
      <c r="O30">
        <v>1.7010000000000001</v>
      </c>
      <c r="P30">
        <v>2.048</v>
      </c>
      <c r="Q30">
        <v>2.4670000000000001</v>
      </c>
      <c r="R30">
        <v>2.7629999999999999</v>
      </c>
      <c r="V30">
        <v>29</v>
      </c>
      <c r="W30">
        <v>13.121</v>
      </c>
      <c r="X30">
        <v>14.256</v>
      </c>
      <c r="Y30">
        <v>16.047000000000001</v>
      </c>
      <c r="Z30">
        <v>17.707999999999998</v>
      </c>
      <c r="AA30">
        <v>19.768000000000001</v>
      </c>
      <c r="AB30">
        <v>39.087000000000003</v>
      </c>
      <c r="AC30">
        <v>42.557000000000002</v>
      </c>
      <c r="AD30">
        <v>45.722000000000001</v>
      </c>
      <c r="AE30">
        <v>49.588000000000001</v>
      </c>
      <c r="AF30">
        <v>52.335999999999999</v>
      </c>
    </row>
    <row r="31" spans="1:32">
      <c r="A31">
        <v>50</v>
      </c>
      <c r="M31">
        <v>29</v>
      </c>
      <c r="N31">
        <v>1.3109999999999999</v>
      </c>
      <c r="O31">
        <v>1.6990000000000001</v>
      </c>
      <c r="P31">
        <v>2.0449999999999999</v>
      </c>
      <c r="Q31">
        <v>2.4620000000000002</v>
      </c>
      <c r="R31">
        <v>2.7559999999999998</v>
      </c>
      <c r="V31">
        <v>30</v>
      </c>
      <c r="W31">
        <v>13.787000000000001</v>
      </c>
      <c r="X31">
        <v>14.952999999999999</v>
      </c>
      <c r="Y31">
        <v>16.791</v>
      </c>
      <c r="Z31">
        <v>18.492999999999999</v>
      </c>
      <c r="AA31">
        <v>20.599</v>
      </c>
      <c r="AB31">
        <v>40.256</v>
      </c>
      <c r="AC31">
        <v>43.773000000000003</v>
      </c>
      <c r="AD31">
        <v>46.978999999999999</v>
      </c>
      <c r="AE31">
        <v>50.892000000000003</v>
      </c>
      <c r="AF31">
        <v>53.671999999999997</v>
      </c>
    </row>
    <row r="32" spans="1:32">
      <c r="M32">
        <v>30</v>
      </c>
      <c r="N32">
        <v>1.31</v>
      </c>
      <c r="O32">
        <v>1.6970000000000001</v>
      </c>
      <c r="P32">
        <v>2.0419999999999998</v>
      </c>
      <c r="Q32">
        <v>2.4569999999999999</v>
      </c>
      <c r="R32">
        <v>2.75</v>
      </c>
      <c r="V32">
        <v>40</v>
      </c>
      <c r="W32">
        <v>20.707000000000001</v>
      </c>
      <c r="X32">
        <v>22.164000000000001</v>
      </c>
      <c r="Y32">
        <v>24.433</v>
      </c>
      <c r="Z32">
        <v>26.509</v>
      </c>
      <c r="AA32">
        <v>29.050999999999998</v>
      </c>
      <c r="AB32">
        <v>51.805</v>
      </c>
      <c r="AC32">
        <v>55.758000000000003</v>
      </c>
      <c r="AD32">
        <v>59.341999999999999</v>
      </c>
      <c r="AE32">
        <v>63.691000000000003</v>
      </c>
      <c r="AF32">
        <v>66.766000000000005</v>
      </c>
    </row>
    <row r="33" spans="1:32">
      <c r="A33" t="s">
        <v>4</v>
      </c>
      <c r="M33">
        <v>31</v>
      </c>
      <c r="N33">
        <v>1.3089999999999999</v>
      </c>
      <c r="O33">
        <v>1.696</v>
      </c>
      <c r="P33">
        <v>2.04</v>
      </c>
      <c r="Q33">
        <v>2.4529999999999998</v>
      </c>
      <c r="R33">
        <v>2.7440000000000002</v>
      </c>
      <c r="V33">
        <v>50</v>
      </c>
      <c r="W33">
        <v>27.991</v>
      </c>
      <c r="X33">
        <v>29.707000000000001</v>
      </c>
      <c r="Y33">
        <v>32.356999999999999</v>
      </c>
      <c r="Z33">
        <v>34.764000000000003</v>
      </c>
      <c r="AA33">
        <v>37.689</v>
      </c>
      <c r="AB33">
        <v>63.167000000000002</v>
      </c>
      <c r="AC33">
        <v>67.504999999999995</v>
      </c>
      <c r="AD33">
        <v>71.42</v>
      </c>
      <c r="AE33">
        <v>76.153999999999996</v>
      </c>
      <c r="AF33">
        <v>79.489999999999995</v>
      </c>
    </row>
    <row r="34" spans="1:32">
      <c r="A34">
        <v>16</v>
      </c>
      <c r="M34">
        <v>32</v>
      </c>
      <c r="N34">
        <v>1.3089999999999999</v>
      </c>
      <c r="O34">
        <v>1.694</v>
      </c>
      <c r="P34">
        <v>2.0369999999999999</v>
      </c>
      <c r="Q34">
        <v>2.4489999999999998</v>
      </c>
      <c r="R34">
        <v>2.738</v>
      </c>
      <c r="V34">
        <v>60</v>
      </c>
      <c r="W34">
        <v>35.533999999999999</v>
      </c>
      <c r="X34">
        <v>37.484999999999999</v>
      </c>
      <c r="Y34">
        <v>40.481999999999999</v>
      </c>
      <c r="Z34">
        <v>43.188000000000002</v>
      </c>
      <c r="AA34">
        <v>46.459000000000003</v>
      </c>
      <c r="AB34">
        <v>74.397000000000006</v>
      </c>
      <c r="AC34">
        <v>79.081999999999994</v>
      </c>
      <c r="AD34">
        <v>83.298000000000002</v>
      </c>
      <c r="AE34">
        <v>88.379000000000005</v>
      </c>
      <c r="AF34">
        <v>91.951999999999998</v>
      </c>
    </row>
    <row r="35" spans="1:32">
      <c r="M35">
        <v>34</v>
      </c>
      <c r="N35">
        <v>1.3069999999999999</v>
      </c>
      <c r="O35">
        <v>1.6910000000000001</v>
      </c>
      <c r="P35">
        <v>2.032</v>
      </c>
      <c r="Q35">
        <v>2.4409999999999998</v>
      </c>
      <c r="R35">
        <v>2.7280000000000002</v>
      </c>
      <c r="V35">
        <v>70</v>
      </c>
      <c r="W35">
        <v>43.274999999999999</v>
      </c>
      <c r="X35">
        <v>45.442</v>
      </c>
      <c r="Y35">
        <v>48.758000000000003</v>
      </c>
      <c r="Z35">
        <v>51.738999999999997</v>
      </c>
      <c r="AA35">
        <v>55.329000000000001</v>
      </c>
      <c r="AB35">
        <v>85.527000000000001</v>
      </c>
      <c r="AC35">
        <v>90.531000000000006</v>
      </c>
      <c r="AD35">
        <v>95.022999999999996</v>
      </c>
      <c r="AE35">
        <v>100.425</v>
      </c>
      <c r="AF35">
        <v>104.215</v>
      </c>
    </row>
    <row r="36" spans="1:32">
      <c r="M36">
        <v>36</v>
      </c>
      <c r="N36">
        <v>1.306</v>
      </c>
      <c r="O36">
        <v>1.6879999999999999</v>
      </c>
      <c r="P36">
        <v>2.028</v>
      </c>
      <c r="Q36">
        <v>2.4340000000000002</v>
      </c>
      <c r="R36">
        <v>2.7189999999999999</v>
      </c>
      <c r="V36">
        <v>80</v>
      </c>
      <c r="W36">
        <v>51.171999999999997</v>
      </c>
      <c r="X36">
        <v>53.54</v>
      </c>
      <c r="Y36">
        <v>57.152999999999999</v>
      </c>
      <c r="Z36">
        <v>60.390999999999998</v>
      </c>
      <c r="AA36">
        <v>64.278000000000006</v>
      </c>
      <c r="AB36">
        <v>96.578000000000003</v>
      </c>
      <c r="AC36">
        <v>101.879</v>
      </c>
      <c r="AD36">
        <v>106.629</v>
      </c>
      <c r="AE36">
        <v>112.32899999999999</v>
      </c>
      <c r="AF36">
        <v>116.321</v>
      </c>
    </row>
    <row r="37" spans="1:32">
      <c r="M37">
        <v>38</v>
      </c>
      <c r="N37">
        <v>1.304</v>
      </c>
      <c r="O37">
        <v>1.6859999999999999</v>
      </c>
      <c r="P37">
        <v>2.024</v>
      </c>
      <c r="Q37">
        <v>2.4289999999999998</v>
      </c>
      <c r="R37">
        <v>2.7120000000000002</v>
      </c>
      <c r="V37">
        <v>90</v>
      </c>
      <c r="W37">
        <v>59.195999999999998</v>
      </c>
      <c r="X37">
        <v>61.753999999999998</v>
      </c>
      <c r="Y37">
        <v>65.647000000000006</v>
      </c>
      <c r="Z37">
        <v>69.126000000000005</v>
      </c>
      <c r="AA37">
        <v>73.290999999999997</v>
      </c>
      <c r="AB37">
        <v>107.565</v>
      </c>
      <c r="AC37">
        <v>113.145</v>
      </c>
      <c r="AD37">
        <v>118.136</v>
      </c>
      <c r="AE37">
        <v>124.116</v>
      </c>
      <c r="AF37">
        <v>128.29900000000001</v>
      </c>
    </row>
    <row r="38" spans="1:32">
      <c r="M38">
        <v>40</v>
      </c>
      <c r="N38">
        <v>1.3029999999999999</v>
      </c>
      <c r="O38">
        <v>1.6839999999999999</v>
      </c>
      <c r="P38">
        <v>2.0209999999999999</v>
      </c>
      <c r="Q38">
        <v>2.423</v>
      </c>
      <c r="R38">
        <v>2.7040000000000002</v>
      </c>
      <c r="V38">
        <v>100</v>
      </c>
      <c r="W38">
        <v>67.328000000000003</v>
      </c>
      <c r="X38">
        <v>70.064999999999998</v>
      </c>
      <c r="Y38">
        <v>74.221999999999994</v>
      </c>
      <c r="Z38">
        <v>77.929000000000002</v>
      </c>
      <c r="AA38">
        <v>82.358000000000004</v>
      </c>
      <c r="AB38">
        <v>118.498</v>
      </c>
      <c r="AC38">
        <v>124.342</v>
      </c>
      <c r="AD38">
        <v>129.56100000000001</v>
      </c>
      <c r="AE38">
        <v>135.80699999999999</v>
      </c>
      <c r="AF38">
        <v>140.16900000000001</v>
      </c>
    </row>
    <row r="39" spans="1:32">
      <c r="M39">
        <v>45</v>
      </c>
      <c r="N39">
        <v>1.3009999999999999</v>
      </c>
      <c r="O39">
        <v>1.679</v>
      </c>
      <c r="P39">
        <v>2.0139999999999998</v>
      </c>
      <c r="Q39">
        <v>2.4119999999999999</v>
      </c>
      <c r="R39">
        <v>2.69</v>
      </c>
    </row>
    <row r="40" spans="1:32">
      <c r="M40">
        <v>50</v>
      </c>
      <c r="N40">
        <v>1.2989999999999999</v>
      </c>
      <c r="O40">
        <v>1.6759999999999999</v>
      </c>
      <c r="P40">
        <v>2.0089999999999999</v>
      </c>
      <c r="Q40">
        <v>2.403</v>
      </c>
      <c r="R40">
        <v>2.6779999999999999</v>
      </c>
    </row>
    <row r="41" spans="1:32">
      <c r="M41">
        <v>55</v>
      </c>
      <c r="N41">
        <v>1.2969999999999999</v>
      </c>
      <c r="O41">
        <v>1.673</v>
      </c>
      <c r="P41">
        <v>2.004</v>
      </c>
      <c r="Q41">
        <v>2.3959999999999999</v>
      </c>
      <c r="R41">
        <v>2.6680000000000001</v>
      </c>
    </row>
    <row r="42" spans="1:32">
      <c r="M42">
        <v>60</v>
      </c>
      <c r="N42">
        <v>1.296</v>
      </c>
      <c r="O42">
        <v>1.671</v>
      </c>
      <c r="P42">
        <v>2</v>
      </c>
      <c r="Q42">
        <v>2.39</v>
      </c>
      <c r="R42">
        <v>2.66</v>
      </c>
    </row>
    <row r="43" spans="1:32">
      <c r="M43">
        <v>65</v>
      </c>
      <c r="N43">
        <v>1.2949999999999999</v>
      </c>
      <c r="O43">
        <v>1.669</v>
      </c>
      <c r="P43">
        <v>1.9970000000000001</v>
      </c>
      <c r="Q43">
        <v>2.3849999999999998</v>
      </c>
      <c r="R43">
        <v>2.6539999999999999</v>
      </c>
    </row>
    <row r="44" spans="1:32">
      <c r="M44">
        <v>70</v>
      </c>
      <c r="N44">
        <v>1.294</v>
      </c>
      <c r="O44">
        <v>1.667</v>
      </c>
      <c r="P44">
        <v>1.994</v>
      </c>
      <c r="Q44">
        <v>2.3809999999999998</v>
      </c>
      <c r="R44">
        <v>2.6480000000000001</v>
      </c>
    </row>
    <row r="45" spans="1:32">
      <c r="M45">
        <v>75</v>
      </c>
      <c r="N45">
        <v>1.2929999999999999</v>
      </c>
      <c r="O45">
        <v>1.665</v>
      </c>
      <c r="P45">
        <v>1.992</v>
      </c>
      <c r="Q45">
        <v>2.3769999999999998</v>
      </c>
      <c r="R45">
        <v>2.6429999999999998</v>
      </c>
    </row>
    <row r="46" spans="1:32">
      <c r="M46">
        <v>80</v>
      </c>
      <c r="N46">
        <v>1.292</v>
      </c>
      <c r="O46">
        <v>1.6639999999999999</v>
      </c>
      <c r="P46">
        <v>1.99</v>
      </c>
      <c r="Q46">
        <v>2.3740000000000001</v>
      </c>
      <c r="R46">
        <v>2.6389999999999998</v>
      </c>
    </row>
    <row r="47" spans="1:32">
      <c r="M47">
        <v>90</v>
      </c>
      <c r="N47">
        <v>1.2909999999999999</v>
      </c>
      <c r="O47">
        <v>1.6619999999999999</v>
      </c>
      <c r="P47">
        <v>1.9870000000000001</v>
      </c>
      <c r="Q47">
        <v>2.3679999999999999</v>
      </c>
      <c r="R47">
        <v>2.6320000000000001</v>
      </c>
    </row>
    <row r="48" spans="1:32">
      <c r="M48">
        <v>100</v>
      </c>
      <c r="N48">
        <v>1.29</v>
      </c>
      <c r="O48">
        <v>1.66</v>
      </c>
      <c r="P48">
        <v>1.984</v>
      </c>
      <c r="Q48">
        <v>2.3639999999999999</v>
      </c>
      <c r="R48">
        <v>2.6259999999999999</v>
      </c>
    </row>
    <row r="49" spans="13:18">
      <c r="M49">
        <v>120</v>
      </c>
      <c r="N49">
        <v>1.2889999999999999</v>
      </c>
      <c r="O49">
        <v>1.6579999999999999</v>
      </c>
      <c r="P49">
        <v>1.98</v>
      </c>
      <c r="Q49">
        <v>2.3580000000000001</v>
      </c>
      <c r="R49">
        <v>2.617</v>
      </c>
    </row>
    <row r="50" spans="13:18">
      <c r="M50">
        <v>200</v>
      </c>
      <c r="N50">
        <v>1.286</v>
      </c>
      <c r="O50">
        <v>1.653</v>
      </c>
      <c r="P50">
        <v>1.972</v>
      </c>
      <c r="Q50">
        <v>2.3450000000000002</v>
      </c>
      <c r="R50">
        <v>2.601</v>
      </c>
    </row>
    <row r="51" spans="13:18">
      <c r="M51">
        <v>300</v>
      </c>
      <c r="N51">
        <v>1.284</v>
      </c>
      <c r="O51">
        <v>1.65</v>
      </c>
      <c r="P51">
        <v>1.968</v>
      </c>
      <c r="Q51">
        <v>2.339</v>
      </c>
      <c r="R51">
        <v>2.5920000000000001</v>
      </c>
    </row>
    <row r="52" spans="13:18">
      <c r="M52">
        <v>400</v>
      </c>
      <c r="N52">
        <v>1.284</v>
      </c>
      <c r="O52">
        <v>1.649</v>
      </c>
      <c r="P52">
        <v>1.966</v>
      </c>
      <c r="Q52">
        <v>2.3359999999999999</v>
      </c>
      <c r="R52">
        <v>2.5880000000000001</v>
      </c>
    </row>
    <row r="53" spans="13:18">
      <c r="M53">
        <v>500</v>
      </c>
      <c r="N53">
        <v>1.2829999999999999</v>
      </c>
      <c r="O53">
        <v>1.6479999999999999</v>
      </c>
      <c r="P53">
        <v>1.9650000000000001</v>
      </c>
      <c r="Q53">
        <v>2.3340000000000001</v>
      </c>
      <c r="R53">
        <v>2.5859999999999999</v>
      </c>
    </row>
    <row r="54" spans="13:18">
      <c r="M54">
        <v>750</v>
      </c>
      <c r="N54">
        <v>1.2829999999999999</v>
      </c>
      <c r="O54">
        <v>1.647</v>
      </c>
      <c r="P54">
        <v>1.9630000000000001</v>
      </c>
      <c r="Q54">
        <v>2.331</v>
      </c>
      <c r="R54">
        <v>2.5819999999999999</v>
      </c>
    </row>
    <row r="55" spans="13:18">
      <c r="M55">
        <v>1000</v>
      </c>
      <c r="N55">
        <v>1.282</v>
      </c>
      <c r="O55">
        <v>1.6459999999999999</v>
      </c>
      <c r="P55">
        <v>1.962</v>
      </c>
      <c r="Q55">
        <v>2.33</v>
      </c>
      <c r="R55">
        <v>2.581</v>
      </c>
    </row>
    <row r="56" spans="13:18">
      <c r="M56">
        <v>2000</v>
      </c>
      <c r="N56">
        <v>1.282</v>
      </c>
      <c r="O56">
        <v>1.6459999999999999</v>
      </c>
      <c r="P56">
        <v>1.9610000000000001</v>
      </c>
      <c r="Q56">
        <v>2.3279999999999998</v>
      </c>
      <c r="R56">
        <v>2.5779999999999998</v>
      </c>
    </row>
    <row r="57" spans="13:18">
      <c r="M57" t="s">
        <v>16</v>
      </c>
      <c r="N57">
        <v>1.282</v>
      </c>
      <c r="O57">
        <v>1.645</v>
      </c>
      <c r="P57">
        <v>1.96</v>
      </c>
      <c r="Q57">
        <v>2.3260000000000001</v>
      </c>
      <c r="R57">
        <v>2.5760000000000001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EBE5-4431-4874-A2E4-BBFED1A3301F}">
  <dimension ref="A1:P76"/>
  <sheetViews>
    <sheetView tabSelected="1" topLeftCell="A10" workbookViewId="0">
      <selection activeCell="F14" sqref="F14"/>
    </sheetView>
  </sheetViews>
  <sheetFormatPr baseColWidth="10" defaultColWidth="8.83203125" defaultRowHeight="15"/>
  <cols>
    <col min="1" max="2" width="9.6640625" bestFit="1" customWidth="1"/>
  </cols>
  <sheetData>
    <row r="1" spans="1:16">
      <c r="A1" s="7" t="s">
        <v>51</v>
      </c>
    </row>
    <row r="2" spans="1:16">
      <c r="A2" t="s">
        <v>40</v>
      </c>
      <c r="B2" t="s">
        <v>41</v>
      </c>
      <c r="L2" t="s">
        <v>40</v>
      </c>
      <c r="M2" t="s">
        <v>41</v>
      </c>
    </row>
    <row r="3" spans="1:16">
      <c r="A3" t="s">
        <v>42</v>
      </c>
      <c r="B3" t="s">
        <v>42</v>
      </c>
      <c r="D3" t="s">
        <v>44</v>
      </c>
      <c r="G3" t="s">
        <v>0</v>
      </c>
      <c r="H3" t="s">
        <v>1</v>
      </c>
      <c r="I3" t="s">
        <v>2</v>
      </c>
      <c r="L3">
        <v>129</v>
      </c>
      <c r="M3">
        <v>131</v>
      </c>
    </row>
    <row r="4" spans="1:16" ht="28">
      <c r="A4" s="10">
        <v>68</v>
      </c>
      <c r="B4" s="10">
        <v>31</v>
      </c>
      <c r="D4" s="5">
        <f>((A7-B7)-(A10-B10))/SQRT((A13*A13/A4)+(B13*B13/B4))</f>
        <v>-1.2200279593608314</v>
      </c>
      <c r="F4">
        <v>0.8</v>
      </c>
      <c r="G4">
        <v>0.2</v>
      </c>
      <c r="H4">
        <v>0.84</v>
      </c>
      <c r="I4">
        <v>1.28</v>
      </c>
      <c r="L4">
        <v>127</v>
      </c>
      <c r="M4">
        <v>126</v>
      </c>
    </row>
    <row r="5" spans="1:16">
      <c r="F5">
        <v>0.85</v>
      </c>
      <c r="G5">
        <v>0.15</v>
      </c>
      <c r="H5">
        <v>1.04</v>
      </c>
      <c r="I5">
        <v>1.44</v>
      </c>
      <c r="L5">
        <v>129</v>
      </c>
      <c r="M5">
        <v>132</v>
      </c>
    </row>
    <row r="6" spans="1:16">
      <c r="A6" t="s">
        <v>45</v>
      </c>
      <c r="B6" t="s">
        <v>45</v>
      </c>
      <c r="D6" t="s">
        <v>53</v>
      </c>
      <c r="F6">
        <v>0.9</v>
      </c>
      <c r="G6">
        <v>0.1</v>
      </c>
      <c r="H6">
        <v>1.28</v>
      </c>
      <c r="I6">
        <v>1.645</v>
      </c>
      <c r="L6">
        <v>129</v>
      </c>
      <c r="M6">
        <v>129</v>
      </c>
    </row>
    <row r="7" spans="1:16" ht="28">
      <c r="A7" s="11">
        <v>40046</v>
      </c>
      <c r="B7" s="11">
        <v>41126</v>
      </c>
      <c r="D7">
        <f>SQRT((A13*A13/A4)+(B13*B13/B4))</f>
        <v>885.22561447346527</v>
      </c>
      <c r="F7">
        <v>0.95</v>
      </c>
      <c r="G7">
        <v>0.05</v>
      </c>
      <c r="H7">
        <v>1.645</v>
      </c>
      <c r="I7">
        <v>1.96</v>
      </c>
      <c r="L7">
        <v>128</v>
      </c>
      <c r="M7">
        <v>128</v>
      </c>
    </row>
    <row r="8" spans="1:16">
      <c r="F8">
        <v>0.96</v>
      </c>
      <c r="G8">
        <v>0.04</v>
      </c>
      <c r="H8">
        <v>1.75</v>
      </c>
      <c r="I8">
        <v>2.0499999999999998</v>
      </c>
      <c r="L8">
        <v>130</v>
      </c>
      <c r="M8">
        <v>131</v>
      </c>
      <c r="P8" t="s">
        <v>57</v>
      </c>
    </row>
    <row r="9" spans="1:16">
      <c r="A9" t="s">
        <v>46</v>
      </c>
      <c r="B9" t="s">
        <v>46</v>
      </c>
      <c r="D9" t="s">
        <v>47</v>
      </c>
      <c r="F9">
        <v>0.98</v>
      </c>
      <c r="G9">
        <v>0.02</v>
      </c>
      <c r="H9">
        <v>2.0499999999999998</v>
      </c>
      <c r="I9">
        <v>2.33</v>
      </c>
      <c r="L9">
        <v>127</v>
      </c>
      <c r="M9">
        <v>131</v>
      </c>
    </row>
    <row r="10" spans="1:16">
      <c r="A10">
        <v>0</v>
      </c>
      <c r="B10">
        <v>0</v>
      </c>
      <c r="D10" s="6">
        <f>A7-B7-A16*SQRT((A13*A13/A4)+(B13*B13/B4))</f>
        <v>-2536.1961358088502</v>
      </c>
      <c r="F10">
        <v>0.99</v>
      </c>
      <c r="G10">
        <v>0.01</v>
      </c>
      <c r="H10">
        <v>2.33</v>
      </c>
      <c r="I10">
        <v>2.5750000000000002</v>
      </c>
      <c r="L10">
        <v>129</v>
      </c>
      <c r="M10">
        <v>130</v>
      </c>
    </row>
    <row r="11" spans="1:16">
      <c r="L11">
        <v>128</v>
      </c>
      <c r="M11">
        <v>128</v>
      </c>
    </row>
    <row r="12" spans="1:16">
      <c r="A12" t="s">
        <v>43</v>
      </c>
      <c r="B12" t="s">
        <v>43</v>
      </c>
      <c r="D12" t="s">
        <v>49</v>
      </c>
      <c r="L12">
        <v>131</v>
      </c>
      <c r="M12">
        <v>129</v>
      </c>
    </row>
    <row r="13" spans="1:16" ht="28">
      <c r="A13" s="10">
        <v>2087</v>
      </c>
      <c r="B13" s="10">
        <v>4723</v>
      </c>
      <c r="D13" s="6">
        <f>A7-B7+A16*SQRT((A13*A13/A4)+(B13*B13/B4))</f>
        <v>376.19613580885039</v>
      </c>
      <c r="F13" s="4" t="s">
        <v>59</v>
      </c>
      <c r="G13" s="4"/>
      <c r="H13" s="4"/>
      <c r="L13">
        <v>127</v>
      </c>
      <c r="M13">
        <v>126</v>
      </c>
    </row>
    <row r="14" spans="1:16">
      <c r="M14">
        <v>132</v>
      </c>
    </row>
    <row r="15" spans="1:16">
      <c r="A15" t="s">
        <v>48</v>
      </c>
      <c r="M15">
        <v>131</v>
      </c>
    </row>
    <row r="16" spans="1:16">
      <c r="A16" s="12">
        <v>1.645</v>
      </c>
      <c r="L16">
        <f>AVERAGE(L3:L13)</f>
        <v>128.54545454545453</v>
      </c>
      <c r="M16">
        <f>AVERAGE(M3:M15)</f>
        <v>129.53846153846155</v>
      </c>
    </row>
    <row r="17" spans="1:12">
      <c r="L17">
        <f>M16-L16</f>
        <v>0.99300699300701467</v>
      </c>
    </row>
    <row r="18" spans="1:12">
      <c r="A18" s="7" t="s">
        <v>50</v>
      </c>
    </row>
    <row r="19" spans="1:12">
      <c r="A19" t="s">
        <v>40</v>
      </c>
      <c r="B19" t="s">
        <v>41</v>
      </c>
    </row>
    <row r="20" spans="1:12">
      <c r="A20" t="s">
        <v>42</v>
      </c>
      <c r="B20" t="s">
        <v>42</v>
      </c>
      <c r="D20" t="s">
        <v>52</v>
      </c>
      <c r="G20">
        <v>80</v>
      </c>
      <c r="H20">
        <v>90</v>
      </c>
      <c r="I20">
        <v>95</v>
      </c>
      <c r="J20">
        <v>98</v>
      </c>
      <c r="K20">
        <v>99</v>
      </c>
    </row>
    <row r="21" spans="1:12" ht="28">
      <c r="A21" s="10">
        <v>7</v>
      </c>
      <c r="B21" s="10">
        <v>7</v>
      </c>
      <c r="D21" s="8">
        <f>SQRT(((A21-1)*A30*A30+(B21-1)*B30*B30)/(A21+B21-2))</f>
        <v>23.717082451262844</v>
      </c>
      <c r="G21">
        <v>0.1</v>
      </c>
      <c r="H21">
        <v>0.05</v>
      </c>
      <c r="I21">
        <v>2.5000000000000001E-2</v>
      </c>
      <c r="J21">
        <v>0.01</v>
      </c>
      <c r="K21">
        <v>5.0000000000000001E-3</v>
      </c>
    </row>
    <row r="22" spans="1:12">
      <c r="F22">
        <v>1</v>
      </c>
      <c r="G22">
        <v>3.0779999999999998</v>
      </c>
      <c r="H22">
        <v>6.3140000000000001</v>
      </c>
      <c r="I22">
        <v>12.706</v>
      </c>
      <c r="J22">
        <v>31.821000000000002</v>
      </c>
      <c r="K22">
        <v>63.656999999999996</v>
      </c>
    </row>
    <row r="23" spans="1:12">
      <c r="A23" t="s">
        <v>45</v>
      </c>
      <c r="B23" t="s">
        <v>45</v>
      </c>
      <c r="D23" t="s">
        <v>44</v>
      </c>
      <c r="F23">
        <v>2</v>
      </c>
      <c r="G23">
        <v>1.8859999999999999</v>
      </c>
      <c r="H23">
        <v>2.92</v>
      </c>
      <c r="I23">
        <v>4.3029999999999999</v>
      </c>
      <c r="J23">
        <v>6.9649999999999999</v>
      </c>
      <c r="K23">
        <v>9.9250000000000007</v>
      </c>
    </row>
    <row r="24" spans="1:12" ht="28">
      <c r="A24" s="10">
        <v>197</v>
      </c>
      <c r="B24" s="10">
        <v>181</v>
      </c>
      <c r="D24" s="1">
        <f>(A24-B24-A27-B27)/(D21*SQRT(1/A21+1/B21))</f>
        <v>1.2620970203945847</v>
      </c>
      <c r="F24">
        <v>3</v>
      </c>
      <c r="G24">
        <v>1.6379999999999999</v>
      </c>
      <c r="H24">
        <v>2.3530000000000002</v>
      </c>
      <c r="I24">
        <v>3.1819999999999999</v>
      </c>
      <c r="J24">
        <v>4.5410000000000004</v>
      </c>
      <c r="K24">
        <v>5.8410000000000002</v>
      </c>
    </row>
    <row r="25" spans="1:12">
      <c r="F25">
        <v>4</v>
      </c>
      <c r="G25">
        <v>1.5329999999999999</v>
      </c>
      <c r="H25">
        <v>2.1320000000000001</v>
      </c>
      <c r="I25">
        <v>2.7759999999999998</v>
      </c>
      <c r="J25">
        <v>3.7469999999999999</v>
      </c>
      <c r="K25">
        <v>4.6040000000000001</v>
      </c>
    </row>
    <row r="26" spans="1:12">
      <c r="A26" t="s">
        <v>46</v>
      </c>
      <c r="B26" t="s">
        <v>46</v>
      </c>
      <c r="D26" t="s">
        <v>53</v>
      </c>
      <c r="F26">
        <v>5</v>
      </c>
      <c r="G26">
        <v>1.476</v>
      </c>
      <c r="H26">
        <v>2.0150000000000001</v>
      </c>
      <c r="I26">
        <v>2.5710000000000002</v>
      </c>
      <c r="J26">
        <v>3.3650000000000002</v>
      </c>
      <c r="K26">
        <v>4.032</v>
      </c>
    </row>
    <row r="27" spans="1:12">
      <c r="A27">
        <v>0</v>
      </c>
      <c r="B27">
        <v>0</v>
      </c>
      <c r="D27" s="5">
        <f>SQRT((A30*A30/A21)+(B30*B30/B21))</f>
        <v>12.677313820927749</v>
      </c>
      <c r="F27">
        <v>6</v>
      </c>
      <c r="G27">
        <v>1.44</v>
      </c>
      <c r="H27">
        <v>1.9430000000000001</v>
      </c>
      <c r="I27">
        <v>2.4470000000000001</v>
      </c>
      <c r="J27">
        <v>3.1429999999999998</v>
      </c>
      <c r="K27">
        <v>3.7069999999999999</v>
      </c>
    </row>
    <row r="28" spans="1:12">
      <c r="F28">
        <v>7</v>
      </c>
      <c r="G28">
        <v>1.415</v>
      </c>
      <c r="H28">
        <v>1.895</v>
      </c>
      <c r="I28">
        <v>2.3650000000000002</v>
      </c>
      <c r="J28">
        <v>2.9980000000000002</v>
      </c>
      <c r="K28">
        <v>3.4990000000000001</v>
      </c>
    </row>
    <row r="29" spans="1:12">
      <c r="A29" t="s">
        <v>43</v>
      </c>
      <c r="B29" t="s">
        <v>43</v>
      </c>
      <c r="D29" t="s">
        <v>47</v>
      </c>
      <c r="F29">
        <v>8</v>
      </c>
      <c r="G29">
        <v>1.397</v>
      </c>
      <c r="H29">
        <v>1.86</v>
      </c>
      <c r="I29">
        <v>2.306</v>
      </c>
      <c r="J29">
        <v>2.8959999999999999</v>
      </c>
      <c r="K29">
        <v>3.355</v>
      </c>
    </row>
    <row r="30" spans="1:12" ht="28">
      <c r="A30" s="10">
        <v>30</v>
      </c>
      <c r="B30" s="10">
        <v>15</v>
      </c>
      <c r="D30" s="5">
        <f>A24-B24-A33*D27</f>
        <v>-15.021386919810201</v>
      </c>
      <c r="F30">
        <v>9</v>
      </c>
      <c r="G30">
        <v>1.383</v>
      </c>
      <c r="H30">
        <v>1.833</v>
      </c>
      <c r="I30">
        <v>2.262</v>
      </c>
      <c r="J30">
        <v>2.8210000000000002</v>
      </c>
      <c r="K30">
        <v>3.25</v>
      </c>
    </row>
    <row r="31" spans="1:12">
      <c r="F31">
        <v>10</v>
      </c>
      <c r="G31">
        <v>1.3720000000000001</v>
      </c>
      <c r="H31">
        <v>1.8120000000000001</v>
      </c>
      <c r="I31">
        <v>2.2280000000000002</v>
      </c>
      <c r="J31">
        <v>2.7639999999999998</v>
      </c>
      <c r="K31">
        <v>3.169</v>
      </c>
    </row>
    <row r="32" spans="1:12">
      <c r="A32" t="s">
        <v>48</v>
      </c>
      <c r="D32" t="s">
        <v>49</v>
      </c>
      <c r="F32">
        <v>11</v>
      </c>
      <c r="G32">
        <v>1.363</v>
      </c>
      <c r="H32">
        <v>1.796</v>
      </c>
      <c r="I32">
        <v>2.2010000000000001</v>
      </c>
      <c r="J32">
        <v>2.718</v>
      </c>
      <c r="K32">
        <v>3.1059999999999999</v>
      </c>
    </row>
    <row r="33" spans="1:11">
      <c r="A33">
        <v>2.4470000000000001</v>
      </c>
      <c r="D33" s="5">
        <f>A24-B24+A33*D27</f>
        <v>47.021386919810197</v>
      </c>
      <c r="F33">
        <v>12</v>
      </c>
      <c r="G33">
        <v>1.3560000000000001</v>
      </c>
      <c r="H33">
        <v>1.782</v>
      </c>
      <c r="I33">
        <v>2.1789999999999998</v>
      </c>
      <c r="J33">
        <v>2.681</v>
      </c>
      <c r="K33">
        <v>3.0550000000000002</v>
      </c>
    </row>
    <row r="34" spans="1:11">
      <c r="F34">
        <v>13</v>
      </c>
      <c r="G34">
        <v>1.35</v>
      </c>
      <c r="H34">
        <v>1.7709999999999999</v>
      </c>
      <c r="I34">
        <v>2.16</v>
      </c>
      <c r="J34">
        <v>2.65</v>
      </c>
      <c r="K34">
        <v>3.012</v>
      </c>
    </row>
    <row r="35" spans="1:11">
      <c r="A35" t="s">
        <v>58</v>
      </c>
      <c r="D35" t="s">
        <v>54</v>
      </c>
      <c r="F35">
        <v>14</v>
      </c>
      <c r="G35">
        <v>1.345</v>
      </c>
      <c r="H35">
        <v>1.7609999999999999</v>
      </c>
      <c r="I35">
        <v>2.145</v>
      </c>
      <c r="J35">
        <v>2.6240000000000001</v>
      </c>
      <c r="K35">
        <v>2.9769999999999999</v>
      </c>
    </row>
    <row r="36" spans="1:11">
      <c r="D36" s="8">
        <f>D21*SQRT(1/A21+1/B21)</f>
        <v>12.677313820927749</v>
      </c>
      <c r="F36">
        <v>15</v>
      </c>
      <c r="G36">
        <v>1.341</v>
      </c>
      <c r="H36">
        <v>1.7529999999999999</v>
      </c>
      <c r="I36">
        <v>2.1309999999999998</v>
      </c>
      <c r="J36">
        <v>2.6019999999999999</v>
      </c>
      <c r="K36">
        <v>2.9470000000000001</v>
      </c>
    </row>
    <row r="37" spans="1:11">
      <c r="F37">
        <v>16</v>
      </c>
      <c r="G37">
        <v>1.337</v>
      </c>
      <c r="H37">
        <v>1.746</v>
      </c>
      <c r="I37">
        <v>2.12</v>
      </c>
      <c r="J37">
        <v>2.5830000000000002</v>
      </c>
      <c r="K37">
        <v>2.9209999999999998</v>
      </c>
    </row>
    <row r="38" spans="1:11">
      <c r="D38" t="s">
        <v>55</v>
      </c>
      <c r="F38">
        <v>17</v>
      </c>
      <c r="G38">
        <v>1.333</v>
      </c>
      <c r="H38">
        <v>1.74</v>
      </c>
      <c r="I38">
        <v>2.11</v>
      </c>
      <c r="J38">
        <v>2.5670000000000002</v>
      </c>
      <c r="K38">
        <v>2.8980000000000001</v>
      </c>
    </row>
    <row r="39" spans="1:11">
      <c r="D39" s="8">
        <f>A24-B24-A33*D36</f>
        <v>-15.021386919810201</v>
      </c>
      <c r="F39">
        <v>18</v>
      </c>
      <c r="G39">
        <v>1.33</v>
      </c>
      <c r="H39">
        <v>1.734</v>
      </c>
      <c r="I39">
        <v>2.101</v>
      </c>
      <c r="J39">
        <v>2.552</v>
      </c>
      <c r="K39">
        <v>2.8780000000000001</v>
      </c>
    </row>
    <row r="40" spans="1:11">
      <c r="F40">
        <v>19</v>
      </c>
      <c r="G40">
        <v>1.3280000000000001</v>
      </c>
      <c r="H40">
        <v>1.7290000000000001</v>
      </c>
      <c r="I40">
        <v>2.093</v>
      </c>
      <c r="J40">
        <v>2.5390000000000001</v>
      </c>
      <c r="K40">
        <v>2.8610000000000002</v>
      </c>
    </row>
    <row r="41" spans="1:11">
      <c r="D41" t="s">
        <v>56</v>
      </c>
      <c r="F41">
        <v>20</v>
      </c>
      <c r="G41">
        <v>1.325</v>
      </c>
      <c r="H41">
        <v>1.7250000000000001</v>
      </c>
      <c r="I41">
        <v>2.0859999999999999</v>
      </c>
      <c r="J41">
        <v>2.528</v>
      </c>
      <c r="K41">
        <v>2.8450000000000002</v>
      </c>
    </row>
    <row r="42" spans="1:11">
      <c r="D42" s="8">
        <f>A24-B24+A33*D36</f>
        <v>47.021386919810197</v>
      </c>
      <c r="F42">
        <v>21</v>
      </c>
      <c r="G42">
        <v>1.323</v>
      </c>
      <c r="H42">
        <v>1.7210000000000001</v>
      </c>
      <c r="I42">
        <v>2.08</v>
      </c>
      <c r="J42">
        <v>2.5179999999999998</v>
      </c>
      <c r="K42">
        <v>2.831</v>
      </c>
    </row>
    <row r="43" spans="1:11">
      <c r="F43">
        <v>22</v>
      </c>
      <c r="G43">
        <v>1.321</v>
      </c>
      <c r="H43">
        <v>1.7170000000000001</v>
      </c>
      <c r="I43">
        <v>2.0739999999999998</v>
      </c>
      <c r="J43">
        <v>2.508</v>
      </c>
      <c r="K43">
        <v>2.819</v>
      </c>
    </row>
    <row r="44" spans="1:11">
      <c r="F44">
        <v>23</v>
      </c>
      <c r="G44">
        <v>1.319</v>
      </c>
      <c r="H44">
        <v>1.714</v>
      </c>
      <c r="I44">
        <v>2.069</v>
      </c>
      <c r="J44">
        <v>2.5</v>
      </c>
      <c r="K44">
        <v>2.8069999999999999</v>
      </c>
    </row>
    <row r="45" spans="1:11">
      <c r="F45">
        <v>24</v>
      </c>
      <c r="G45">
        <v>1.3180000000000001</v>
      </c>
      <c r="H45">
        <v>1.7110000000000001</v>
      </c>
      <c r="I45">
        <v>2.0640000000000001</v>
      </c>
      <c r="J45">
        <v>2.492</v>
      </c>
      <c r="K45">
        <v>2.7970000000000002</v>
      </c>
    </row>
    <row r="46" spans="1:11">
      <c r="F46">
        <v>25</v>
      </c>
      <c r="G46">
        <v>1.3160000000000001</v>
      </c>
      <c r="H46">
        <v>1.708</v>
      </c>
      <c r="I46">
        <v>2.06</v>
      </c>
      <c r="J46">
        <v>2.4849999999999999</v>
      </c>
      <c r="K46">
        <v>2.7869999999999999</v>
      </c>
    </row>
    <row r="47" spans="1:11">
      <c r="F47">
        <v>26</v>
      </c>
      <c r="G47">
        <v>1.3149999999999999</v>
      </c>
      <c r="H47">
        <v>1.706</v>
      </c>
      <c r="I47">
        <v>2.056</v>
      </c>
      <c r="J47">
        <v>2.4790000000000001</v>
      </c>
      <c r="K47">
        <v>2.7789999999999999</v>
      </c>
    </row>
    <row r="48" spans="1:11">
      <c r="F48">
        <v>27</v>
      </c>
      <c r="G48">
        <v>1.3140000000000001</v>
      </c>
      <c r="H48">
        <v>1.7030000000000001</v>
      </c>
      <c r="I48">
        <v>2.052</v>
      </c>
      <c r="J48">
        <v>2.4729999999999999</v>
      </c>
      <c r="K48">
        <v>2.7709999999999999</v>
      </c>
    </row>
    <row r="49" spans="6:11">
      <c r="F49">
        <v>28</v>
      </c>
      <c r="G49">
        <v>1.3129999999999999</v>
      </c>
      <c r="H49">
        <v>1.7010000000000001</v>
      </c>
      <c r="I49">
        <v>2.048</v>
      </c>
      <c r="J49">
        <v>2.4670000000000001</v>
      </c>
      <c r="K49">
        <v>2.7629999999999999</v>
      </c>
    </row>
    <row r="50" spans="6:11">
      <c r="F50">
        <v>29</v>
      </c>
      <c r="G50">
        <v>1.3109999999999999</v>
      </c>
      <c r="H50">
        <v>1.6990000000000001</v>
      </c>
      <c r="I50">
        <v>2.0449999999999999</v>
      </c>
      <c r="J50">
        <v>2.4620000000000002</v>
      </c>
      <c r="K50">
        <v>2.7559999999999998</v>
      </c>
    </row>
    <row r="51" spans="6:11">
      <c r="F51">
        <v>30</v>
      </c>
      <c r="G51">
        <v>1.31</v>
      </c>
      <c r="H51">
        <v>1.6970000000000001</v>
      </c>
      <c r="I51">
        <v>2.0419999999999998</v>
      </c>
      <c r="J51">
        <v>2.4569999999999999</v>
      </c>
      <c r="K51">
        <v>2.75</v>
      </c>
    </row>
    <row r="52" spans="6:11">
      <c r="F52">
        <v>31</v>
      </c>
      <c r="G52">
        <v>1.3089999999999999</v>
      </c>
      <c r="H52">
        <v>1.696</v>
      </c>
      <c r="I52">
        <v>2.04</v>
      </c>
      <c r="J52">
        <v>2.4529999999999998</v>
      </c>
      <c r="K52">
        <v>2.7440000000000002</v>
      </c>
    </row>
    <row r="53" spans="6:11">
      <c r="F53">
        <v>32</v>
      </c>
      <c r="G53">
        <v>1.3089999999999999</v>
      </c>
      <c r="H53">
        <v>1.694</v>
      </c>
      <c r="I53">
        <v>2.0369999999999999</v>
      </c>
      <c r="J53">
        <v>2.4489999999999998</v>
      </c>
      <c r="K53">
        <v>2.738</v>
      </c>
    </row>
    <row r="54" spans="6:11">
      <c r="F54">
        <v>34</v>
      </c>
      <c r="G54">
        <v>1.3069999999999999</v>
      </c>
      <c r="H54">
        <v>1.6910000000000001</v>
      </c>
      <c r="I54">
        <v>2.032</v>
      </c>
      <c r="J54">
        <v>2.4409999999999998</v>
      </c>
      <c r="K54">
        <v>2.7280000000000002</v>
      </c>
    </row>
    <row r="55" spans="6:11">
      <c r="F55">
        <v>36</v>
      </c>
      <c r="G55">
        <v>1.306</v>
      </c>
      <c r="H55">
        <v>1.6879999999999999</v>
      </c>
      <c r="I55">
        <v>2.028</v>
      </c>
      <c r="J55">
        <v>2.4340000000000002</v>
      </c>
      <c r="K55">
        <v>2.7189999999999999</v>
      </c>
    </row>
    <row r="56" spans="6:11">
      <c r="F56">
        <v>38</v>
      </c>
      <c r="G56">
        <v>1.304</v>
      </c>
      <c r="H56">
        <v>1.6859999999999999</v>
      </c>
      <c r="I56">
        <v>2.024</v>
      </c>
      <c r="J56">
        <v>2.4289999999999998</v>
      </c>
      <c r="K56">
        <v>2.7120000000000002</v>
      </c>
    </row>
    <row r="57" spans="6:11">
      <c r="F57">
        <v>40</v>
      </c>
      <c r="G57">
        <v>1.3029999999999999</v>
      </c>
      <c r="H57">
        <v>1.6839999999999999</v>
      </c>
      <c r="I57">
        <v>2.0209999999999999</v>
      </c>
      <c r="J57">
        <v>2.423</v>
      </c>
      <c r="K57">
        <v>2.7040000000000002</v>
      </c>
    </row>
    <row r="58" spans="6:11">
      <c r="F58">
        <v>45</v>
      </c>
      <c r="G58">
        <v>1.3009999999999999</v>
      </c>
      <c r="H58">
        <v>1.679</v>
      </c>
      <c r="I58">
        <v>2.0139999999999998</v>
      </c>
      <c r="J58">
        <v>2.4119999999999999</v>
      </c>
      <c r="K58">
        <v>2.69</v>
      </c>
    </row>
    <row r="59" spans="6:11">
      <c r="F59">
        <v>50</v>
      </c>
      <c r="G59">
        <v>1.2989999999999999</v>
      </c>
      <c r="H59">
        <v>1.6759999999999999</v>
      </c>
      <c r="I59">
        <v>2.0089999999999999</v>
      </c>
      <c r="J59">
        <v>2.403</v>
      </c>
      <c r="K59">
        <v>2.6779999999999999</v>
      </c>
    </row>
    <row r="60" spans="6:11">
      <c r="F60">
        <v>55</v>
      </c>
      <c r="G60">
        <v>1.2969999999999999</v>
      </c>
      <c r="H60">
        <v>1.673</v>
      </c>
      <c r="I60">
        <v>2.004</v>
      </c>
      <c r="J60">
        <v>2.3959999999999999</v>
      </c>
      <c r="K60">
        <v>2.6680000000000001</v>
      </c>
    </row>
    <row r="61" spans="6:11">
      <c r="F61">
        <v>60</v>
      </c>
      <c r="G61">
        <v>1.296</v>
      </c>
      <c r="H61">
        <v>1.671</v>
      </c>
      <c r="I61">
        <v>2</v>
      </c>
      <c r="J61">
        <v>2.39</v>
      </c>
      <c r="K61">
        <v>2.66</v>
      </c>
    </row>
    <row r="62" spans="6:11">
      <c r="F62">
        <v>65</v>
      </c>
      <c r="G62">
        <v>1.2949999999999999</v>
      </c>
      <c r="H62">
        <v>1.669</v>
      </c>
      <c r="I62">
        <v>1.9970000000000001</v>
      </c>
      <c r="J62">
        <v>2.3849999999999998</v>
      </c>
      <c r="K62">
        <v>2.6539999999999999</v>
      </c>
    </row>
    <row r="63" spans="6:11">
      <c r="F63">
        <v>70</v>
      </c>
      <c r="G63">
        <v>1.294</v>
      </c>
      <c r="H63">
        <v>1.667</v>
      </c>
      <c r="I63">
        <v>1.994</v>
      </c>
      <c r="J63">
        <v>2.3809999999999998</v>
      </c>
      <c r="K63">
        <v>2.6480000000000001</v>
      </c>
    </row>
    <row r="64" spans="6:11">
      <c r="F64">
        <v>75</v>
      </c>
      <c r="G64">
        <v>1.2929999999999999</v>
      </c>
      <c r="H64">
        <v>1.665</v>
      </c>
      <c r="I64">
        <v>1.992</v>
      </c>
      <c r="J64">
        <v>2.3769999999999998</v>
      </c>
      <c r="K64">
        <v>2.6429999999999998</v>
      </c>
    </row>
    <row r="65" spans="6:11">
      <c r="F65">
        <v>80</v>
      </c>
      <c r="G65">
        <v>1.292</v>
      </c>
      <c r="H65">
        <v>1.6639999999999999</v>
      </c>
      <c r="I65">
        <v>1.99</v>
      </c>
      <c r="J65">
        <v>2.3740000000000001</v>
      </c>
      <c r="K65">
        <v>2.6389999999999998</v>
      </c>
    </row>
    <row r="66" spans="6:11">
      <c r="F66">
        <v>90</v>
      </c>
      <c r="G66">
        <v>1.2909999999999999</v>
      </c>
      <c r="H66">
        <v>1.6619999999999999</v>
      </c>
      <c r="I66">
        <v>1.9870000000000001</v>
      </c>
      <c r="J66">
        <v>2.3679999999999999</v>
      </c>
      <c r="K66">
        <v>2.6320000000000001</v>
      </c>
    </row>
    <row r="67" spans="6:11">
      <c r="F67">
        <v>100</v>
      </c>
      <c r="G67">
        <v>1.29</v>
      </c>
      <c r="H67">
        <v>1.66</v>
      </c>
      <c r="I67">
        <v>1.984</v>
      </c>
      <c r="J67">
        <v>2.3639999999999999</v>
      </c>
      <c r="K67">
        <v>2.6259999999999999</v>
      </c>
    </row>
    <row r="68" spans="6:11">
      <c r="F68">
        <v>120</v>
      </c>
      <c r="G68">
        <v>1.2889999999999999</v>
      </c>
      <c r="H68">
        <v>1.6579999999999999</v>
      </c>
      <c r="I68">
        <v>1.98</v>
      </c>
      <c r="J68">
        <v>2.3580000000000001</v>
      </c>
      <c r="K68">
        <v>2.617</v>
      </c>
    </row>
    <row r="69" spans="6:11">
      <c r="F69">
        <v>200</v>
      </c>
      <c r="G69">
        <v>1.286</v>
      </c>
      <c r="H69">
        <v>1.653</v>
      </c>
      <c r="I69">
        <v>1.972</v>
      </c>
      <c r="J69">
        <v>2.3450000000000002</v>
      </c>
      <c r="K69">
        <v>2.601</v>
      </c>
    </row>
    <row r="70" spans="6:11">
      <c r="F70">
        <v>300</v>
      </c>
      <c r="G70">
        <v>1.284</v>
      </c>
      <c r="H70">
        <v>1.65</v>
      </c>
      <c r="I70">
        <v>1.968</v>
      </c>
      <c r="J70">
        <v>2.339</v>
      </c>
      <c r="K70">
        <v>2.5920000000000001</v>
      </c>
    </row>
    <row r="71" spans="6:11">
      <c r="F71">
        <v>400</v>
      </c>
      <c r="G71">
        <v>1.284</v>
      </c>
      <c r="H71">
        <v>1.649</v>
      </c>
      <c r="I71">
        <v>1.966</v>
      </c>
      <c r="J71">
        <v>2.3359999999999999</v>
      </c>
      <c r="K71">
        <v>2.5880000000000001</v>
      </c>
    </row>
    <row r="72" spans="6:11">
      <c r="F72">
        <v>500</v>
      </c>
      <c r="G72">
        <v>1.2829999999999999</v>
      </c>
      <c r="H72">
        <v>1.6479999999999999</v>
      </c>
      <c r="I72">
        <v>1.9650000000000001</v>
      </c>
      <c r="J72">
        <v>2.3340000000000001</v>
      </c>
      <c r="K72">
        <v>2.5859999999999999</v>
      </c>
    </row>
    <row r="73" spans="6:11">
      <c r="F73">
        <v>750</v>
      </c>
      <c r="G73">
        <v>1.2829999999999999</v>
      </c>
      <c r="H73">
        <v>1.647</v>
      </c>
      <c r="I73">
        <v>1.9630000000000001</v>
      </c>
      <c r="J73">
        <v>2.331</v>
      </c>
      <c r="K73">
        <v>2.5819999999999999</v>
      </c>
    </row>
    <row r="74" spans="6:11">
      <c r="F74">
        <v>1000</v>
      </c>
      <c r="G74">
        <v>1.282</v>
      </c>
      <c r="H74">
        <v>1.6459999999999999</v>
      </c>
      <c r="I74">
        <v>1.962</v>
      </c>
      <c r="J74">
        <v>2.33</v>
      </c>
      <c r="K74">
        <v>2.581</v>
      </c>
    </row>
    <row r="75" spans="6:11">
      <c r="F75">
        <v>2000</v>
      </c>
      <c r="G75">
        <v>1.282</v>
      </c>
      <c r="H75">
        <v>1.6459999999999999</v>
      </c>
      <c r="I75">
        <v>1.9610000000000001</v>
      </c>
      <c r="J75">
        <v>2.3279999999999998</v>
      </c>
      <c r="K75">
        <v>2.5779999999999998</v>
      </c>
    </row>
    <row r="76" spans="6:11">
      <c r="F76" t="s">
        <v>16</v>
      </c>
      <c r="G76">
        <v>1.282</v>
      </c>
      <c r="H76">
        <v>1.645</v>
      </c>
      <c r="I76">
        <v>1.96</v>
      </c>
      <c r="J76">
        <v>2.3260000000000001</v>
      </c>
      <c r="K76">
        <v>2.5760000000000001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 11</vt:lpstr>
      <vt:lpstr>Chapter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Wargen Guittap</dc:creator>
  <cp:lastModifiedBy>Microsoft Office User</cp:lastModifiedBy>
  <dcterms:created xsi:type="dcterms:W3CDTF">2020-11-06T16:47:22Z</dcterms:created>
  <dcterms:modified xsi:type="dcterms:W3CDTF">2020-12-07T03:02:38Z</dcterms:modified>
</cp:coreProperties>
</file>